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gelrob\AppData\Local\Microsoft\Windows\INetCache\Content.Outlook\63Q3GMUZ\"/>
    </mc:Choice>
  </mc:AlternateContent>
  <xr:revisionPtr revIDLastSave="0" documentId="8_{C6D9BBA4-CD6A-483D-B017-595B025B4728}" xr6:coauthVersionLast="47" xr6:coauthVersionMax="47" xr10:uidLastSave="{00000000-0000-0000-0000-000000000000}"/>
  <workbookProtection workbookAlgorithmName="SHA-512" workbookHashValue="2+OPvUpK8CWILGbVP6Gut31eVM+Bz1hHim6+F1zdMFyyaJ2k4HWrTU0YLsAHT6IwpZWV66t+UszhdRDJFmIIAw==" workbookSaltValue="fp65Prg+rlwGM+fEDYA/DA==" workbookSpinCount="100000" lockStructure="1"/>
  <bookViews>
    <workbookView xWindow="-120" yWindow="-120" windowWidth="24240" windowHeight="17640" xr2:uid="{00000000-000D-0000-FFFF-FFFF00000000}"/>
  </bookViews>
  <sheets>
    <sheet name="S24 Warehouse Sale Product List" sheetId="1" r:id="rId1"/>
    <sheet name="Pick" sheetId="2" state="hidden" r:id="rId2"/>
    <sheet name="Invoice_Receipt" sheetId="3" state="hidden" r:id="rId3"/>
    <sheet name="Sch_Tools_Bundles_Imgs" sheetId="5" r:id="rId4"/>
    <sheet name="drop-down lists" sheetId="4" state="hidden" r:id="rId5"/>
  </sheets>
  <definedNames>
    <definedName name="_xlnm._FilterDatabase" localSheetId="1" hidden="1">Pick!$A$6:$F$510</definedName>
    <definedName name="_xlnm._FilterDatabase" localSheetId="0" hidden="1">'S24 Warehouse Sale Product List'!$A$186:$H$613</definedName>
    <definedName name="acct_num">'S24 Warehouse Sale Product List'!$D$49</definedName>
    <definedName name="alligator_baby">'S24 Warehouse Sale Product List'!#REF!</definedName>
    <definedName name="amount">'S24 Warehouse Sale Product List'!$E$74</definedName>
    <definedName name="and_cat_kid">'S24 Warehouse Sale Product List'!#REF!</definedName>
    <definedName name="arbreafrites">'S24 Warehouse Sale Product List'!#REF!</definedName>
    <definedName name="bear_for_breakfast">'S24 Warehouse Sale Product List'!#REF!</definedName>
    <definedName name="board_name">'S24 Warehouse Sale Product List'!$C$71:$G$71</definedName>
    <definedName name="branch">'S24 Warehouse Sale Product List'!$A$44</definedName>
    <definedName name="BSLS_PACK">'S24 Warehouse Sale Product List'!#REF!</definedName>
    <definedName name="bundles_ensembles">'S24 Warehouse Sale Product List'!$A$86:$G$86</definedName>
    <definedName name="chairperson">'S24 Warehouse Sale Product List'!$A$51</definedName>
    <definedName name="chomp">'S24 Warehouse Sale Product List'!#REF!</definedName>
    <definedName name="cust_email">'S24 Warehouse Sale Product List'!$A$62</definedName>
    <definedName name="cust_phone">'S24 Warehouse Sale Product List'!$D$62:$F$62</definedName>
    <definedName name="customername">'S24 Warehouse Sale Product List'!$A$60</definedName>
    <definedName name="david_suzuki">'S24 Warehouse Sale Product List'!#REF!</definedName>
    <definedName name="deal_assrtd_bkmrks">'S24 Warehouse Sale Product List'!$F$88</definedName>
    <definedName name="deal_assrtd_pencils">'S24 Warehouse Sale Product List'!$F$89</definedName>
    <definedName name="deal_era_candy">'S24 Warehouse Sale Product List'!$F$92</definedName>
    <definedName name="deal_era_gamer">'S24 Warehouse Sale Product List'!#REF!</definedName>
    <definedName name="deal_era_mermaidtail">'S24 Warehouse Sale Product List'!#REF!</definedName>
    <definedName name="deal_era_rocket">'S24 Warehouse Sale Product List'!$F$90</definedName>
    <definedName name="deal_era_ruler">'S24 Warehouse Sale Product List'!#REF!</definedName>
    <definedName name="deal_era_scented_sweets">'S24 Warehouse Sale Product List'!$F$91</definedName>
    <definedName name="deal_era_sharpener">'S24 Warehouse Sale Product List'!#REF!</definedName>
    <definedName name="deal_pen_donutsprinkles">'S24 Warehouse Sale Product List'!#REF!</definedName>
    <definedName name="deal_pen_flamingo">'S24 Warehouse Sale Product List'!#REF!</definedName>
    <definedName name="deal_pen_llama">'S24 Warehouse Sale Product List'!#REF!</definedName>
    <definedName name="deal_pen_mermaidtail">'S24 Warehouse Sale Product List'!#REF!</definedName>
    <definedName name="deal_pen_pompom">'S24 Warehouse Sale Product List'!#REF!</definedName>
    <definedName name="deal_pen_shark">'S24 Warehouse Sale Product List'!#REF!</definedName>
    <definedName name="deal_pen_uv">'S24 Warehouse Sale Product List'!#REF!</definedName>
    <definedName name="delivery">'S24 Warehouse Sale Product List'!$B$59</definedName>
    <definedName name="dino_era3d">Sch_Tools_Bundles_Imgs!$D$6:$D$7</definedName>
    <definedName name="discount">'S24 Warehouse Sale Product List'!$E$75</definedName>
    <definedName name="dogbreath">'S24 Warehouse Sale Product List'!#REF!</definedName>
    <definedName name="dogman1">'S24 Warehouse Sale Product List'!#REF!</definedName>
    <definedName name="dontletdollin">'S24 Warehouse Sale Product List'!#REF!</definedName>
    <definedName name="double_down">'S24 Warehouse Sale Product List'!#REF!</definedName>
    <definedName name="easterbunny">'S24 Warehouse Sale Product List'!#REF!</definedName>
    <definedName name="elsie_macgill">'S24 Warehouse Sale Product List'!#REF!</definedName>
    <definedName name="emmaetjacob">'S24 Warehouse Sale Product List'!#REF!</definedName>
    <definedName name="era_candy">Sch_Tools_Bundles_Imgs!$A$4:$A$5</definedName>
    <definedName name="era_smart_phone">Sch_Tools_Bundles_Imgs!$C$4:$C$5</definedName>
    <definedName name="era_sweettreats">Sch_Tools_Bundles_Imgs!$B$4:$B$5</definedName>
    <definedName name="fablesreinventees">'S24 Warehouse Sale Product List'!#REF!</definedName>
    <definedName name="feesdesouhaits4">'S24 Warehouse Sale Product List'!#REF!</definedName>
    <definedName name="fetch_22">'S24 Warehouse Sale Product List'!#REF!</definedName>
    <definedName name="fieldtripped">'S24 Warehouse Sale Product List'!#REF!</definedName>
    <definedName name="final_due">'S24 Warehouse Sale Product List'!$E$78</definedName>
    <definedName name="frint">'S24 Warehouse Sale Product List'!#REF!</definedName>
    <definedName name="frjr">'S24 Warehouse Sale Product List'!#REF!</definedName>
    <definedName name="frpr">'S24 Warehouse Sale Product List'!#REF!</definedName>
    <definedName name="game_control">Sch_Tools_Bundles_Imgs!$C$4:$C$5</definedName>
    <definedName name="gaming">'S24 Warehouse Sale Product List'!#REF!</definedName>
    <definedName name="GR24_PACK">'S24 Warehouse Sale Product List'!#REF!</definedName>
    <definedName name="GR46_PACK">'S24 Warehouse Sale Product List'!#REF!</definedName>
    <definedName name="GR68_PACK">'S24 Warehouse Sale Product List'!#REF!</definedName>
    <definedName name="GRK2_PACK">'S24 Warehouse Sale Product List'!#REF!</definedName>
    <definedName name="grpnvl">'S24 Warehouse Sale Product List'!#REF!</definedName>
    <definedName name="gst">'S24 Warehouse Sale Product List'!$E$79</definedName>
    <definedName name="gstrate">'S24 Warehouse Sale Product List'!$D$41</definedName>
    <definedName name="hair_love">'S24 Warehouse Sale Product List'!#REF!</definedName>
    <definedName name="hidenseeker">'S24 Warehouse Sale Product List'!#REF!</definedName>
    <definedName name="histoiresdeminijean">'S24 Warehouse Sale Product List'!#REF!</definedName>
    <definedName name="howtobe_scientist">'S24 Warehouse Sale Product List'!#REF!</definedName>
    <definedName name="iam_hockey_player">'S24 Warehouse Sale Product List'!#REF!</definedName>
    <definedName name="img_erasers">Sch_Tools_Bundles_Imgs!$A$3</definedName>
    <definedName name="irresistible">'S24 Warehouse Sale Product List'!#REF!</definedName>
    <definedName name="lasthopesurvival">'S24 Warehouse Sale Product List'!#REF!</definedName>
    <definedName name="LASTKIDPACK">'S24 Warehouse Sale Product List'!#REF!</definedName>
    <definedName name="littebutfierce">'S24 Warehouse Sale Product List'!#REF!</definedName>
    <definedName name="lord_of_fleas">'S24 Warehouse Sale Product List'!#REF!</definedName>
    <definedName name="maisonlarencont">'S24 Warehouse Sale Product List'!#REF!</definedName>
    <definedName name="maisonsansissue">'S24 Warehouse Sale Product List'!#REF!</definedName>
    <definedName name="mechantminouaucamp">'S24 Warehouse Sale Product List'!#REF!</definedName>
    <definedName name="MMM_PACK">'S24 Warehouse Sale Product List'!#REF!</definedName>
    <definedName name="moose">'S24 Warehouse Sale Product List'!#REF!</definedName>
    <definedName name="movingday">'S24 Warehouse Sale Product List'!#REF!</definedName>
    <definedName name="MYSDONUT">'S24 Warehouse Sale Product List'!#REF!</definedName>
    <definedName name="MYSHP">'S24 Warehouse Sale Product List'!#REF!</definedName>
    <definedName name="MYSSPRINKLES">'S24 Warehouse Sale Product List'!#REF!</definedName>
    <definedName name="mysterious">'S24 Warehouse Sale Product List'!#REF!</definedName>
    <definedName name="MYSTFLAMINGO">'S24 Warehouse Sale Product List'!#REF!</definedName>
    <definedName name="MYSUNICORN">'S24 Warehouse Sale Product List'!#REF!</definedName>
    <definedName name="nikkitesla">'S24 Warehouse Sale Product List'!#REF!</definedName>
    <definedName name="payment">'S24 Warehouse Sale Product List'!$B$68</definedName>
    <definedName name="pen_flamingo">Sch_Tools_Bundles_Imgs!$B$10:$B$11</definedName>
    <definedName name="pen_shark">Sch_Tools_Bundles_Imgs!$C$10:$C$11</definedName>
    <definedName name="pen_uv">Sch_Tools_Bundles_Imgs!$A$10:$A$11</definedName>
    <definedName name="planetesoccer">'S24 Warehouse Sale Product List'!#REF!</definedName>
    <definedName name="po_num">'S24 Warehouse Sale Product List'!$A$71</definedName>
    <definedName name="pokemonenavantmusique">'S24 Warehouse Sale Product List'!#REF!</definedName>
    <definedName name="popularmmoshole">'S24 Warehouse Sale Product List'!#REF!</definedName>
    <definedName name="_xlnm.Print_Titles" localSheetId="1">Pick!$6:$6</definedName>
    <definedName name="_xlnm.Print_Titles" localSheetId="0">'S24 Warehouse Sale Product List'!$85:$85</definedName>
    <definedName name="province">'S24 Warehouse Sale Product List'!$B$41</definedName>
    <definedName name="purch_amt">Invoice_Receipt!$F$21</definedName>
    <definedName name="purch_ship">Invoice_Receipt!$F$24</definedName>
    <definedName name="rewards">'S24 Warehouse Sale Product List'!$B$66</definedName>
    <definedName name="rufffluff">'S24 Warehouse Sale Product List'!#REF!</definedName>
    <definedName name="savingfortresscity">'S24 Warehouse Sale Product List'!#REF!</definedName>
    <definedName name="sch_add">'S24 Warehouse Sale Product List'!$A$53:$B$53</definedName>
    <definedName name="sch_city">'S24 Warehouse Sale Product List'!$A$55</definedName>
    <definedName name="sch_phone">'S24 Warehouse Sale Product List'!$D$53</definedName>
    <definedName name="sch_postcode">'S24 Warehouse Sale Product List'!$C$55</definedName>
    <definedName name="sch_prov">'S24 Warehouse Sale Product List'!$B$55</definedName>
    <definedName name="school_name">'S24 Warehouse Sale Product List'!$A$49</definedName>
    <definedName name="school_rules">'S24 Warehouse Sale Product List'!#REF!</definedName>
    <definedName name="science">'S24 Warehouse Sale Product List'!#REF!</definedName>
    <definedName name="secretlifepets">'S24 Warehouse Sale Product List'!#REF!</definedName>
    <definedName name="shiphandle">'S24 Warehouse Sale Product List'!$E$77</definedName>
    <definedName name="sing_song_bedtime">'S24 Warehouse Sale Product List'!#REF!</definedName>
    <definedName name="smart_phone_era">Sch_Tools_Bundles_Imgs!$A$6:$A$7</definedName>
    <definedName name="snowwhite_seven_puppoes">'S24 Warehouse Sale Product List'!#REF!</definedName>
    <definedName name="sonichedgehog">'S24 Warehouse Sale Product List'!#REF!</definedName>
    <definedName name="sparkly_bear">Sch_Tools_Bundles_Imgs!$C$6:$C$7</definedName>
    <definedName name="starwarsacademie6">'S24 Warehouse Sale Product List'!#REF!</definedName>
    <definedName name="subtotal">'S24 Warehouse Sale Product List'!$E$76</definedName>
    <definedName name="sunny_side_up_pack">'S24 Warehouse Sale Product List'!#REF!</definedName>
    <definedName name="super_sketchy">'S24 Warehouse Sale Product List'!#REF!</definedName>
    <definedName name="superhakim">'S24 Warehouse Sale Product List'!#REF!</definedName>
    <definedName name="superlifeben">'S24 Warehouse Sale Product List'!#REF!</definedName>
    <definedName name="sweetkulu">'S24 Warehouse Sale Product List'!#REF!</definedName>
    <definedName name="taiga">'S24 Warehouse Sale Product List'!#REF!</definedName>
    <definedName name="taxrate">'S24 Warehouse Sale Product List'!$C$41</definedName>
    <definedName name="teammate_turnaround">'S24 Warehouse Sale Product List'!#REF!</definedName>
    <definedName name="teamwork">'S24 Warehouse Sale Product List'!#REF!</definedName>
    <definedName name="teasisters29">'S24 Warehouse Sale Product List'!#REF!</definedName>
    <definedName name="terry_fox">'S24 Warehouse Sale Product List'!#REF!</definedName>
    <definedName name="therese_casgrain">'S24 Warehouse Sale Product List'!#REF!</definedName>
    <definedName name="thriller">'S24 Warehouse Sale Product List'!#REF!</definedName>
    <definedName name="trackingmastermind2">'S24 Warehouse Sale Product List'!#REF!</definedName>
    <definedName name="twirlin_torpedoes">'S24 Warehouse Sale Product List'!#REF!</definedName>
    <definedName name="TWOL_PACK">'S24 Warehouse Sale Product List'!#REF!</definedName>
    <definedName name="undrowned">'S24 Warehouse Sale Product List'!#REF!</definedName>
    <definedName name="unleashed">'S24 Warehouse Sale Product List'!#REF!</definedName>
    <definedName name="very_favourite">'S24 Warehouse Sale Product List'!#REF!</definedName>
    <definedName name="voicespiritbear">'S24 Warehouse Sale Product List'!#REF!</definedName>
    <definedName name="W2K_PACK">'S24 Warehouse Sale Product List'!#REF!</definedName>
    <definedName name="warehouse">'S24 Warehouse Sale Product List'!$A$44</definedName>
    <definedName name="waterwalker">'S24 Warehouse Sale Product List'!#REF!</definedName>
    <definedName name="wedgiepower">'S24 Warehouse Sale Product List'!#REF!</definedName>
    <definedName name="westmeadows">'S24 Warehouse Sale Product List'!#REF!</definedName>
    <definedName name="what_woud_shedo_gift">'S24 Warehouse Sale Product List'!#REF!</definedName>
    <definedName name="whatblows">'S24 Warehouse Sale Product List'!#REF!</definedName>
    <definedName name="whenwealone">'S24 Warehouse Sale Product List'!#REF!</definedName>
    <definedName name="willie_oree">'S24 Warehouse Sale Product List'!#REF!</definedName>
    <definedName name="with_mightof_angels">'S24 Warehouse Sale Product List'!#REF!</definedName>
    <definedName name="Z_0DD695E2_E0D1_449E_A7F8_DCD56F3E02B4_.wvu.PrintArea" localSheetId="0" hidden="1">'S24 Warehouse Sale Product List'!$A$85:$G$185</definedName>
    <definedName name="Z_0DD695E2_E0D1_449E_A7F8_DCD56F3E02B4_.wvu.PrintTitles" localSheetId="0" hidden="1">'S24 Warehouse Sale Product List'!$85:$85</definedName>
    <definedName name="zombieatehomework">'S24 Warehouse Sale Product List'!#REF!</definedName>
  </definedNames>
  <calcPr calcId="191029"/>
  <customWorkbookViews>
    <customWorkbookView name="Engler Caroline - Personal View" guid="{0DD695E2-E0D1-449E-A7F8-DCD56F3E02B4}" mergeInterval="0" personalView="1" maximized="1" windowWidth="143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8" i="1" l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7" i="1" l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94" i="1" l="1"/>
  <c r="G99" i="1"/>
  <c r="G105" i="1"/>
  <c r="G110" i="1"/>
  <c r="E77" i="1" l="1"/>
  <c r="C59" i="1" l="1"/>
  <c r="C68" i="1"/>
  <c r="C72" i="1" l="1"/>
  <c r="A72" i="1"/>
  <c r="C71" i="1"/>
  <c r="A71" i="1"/>
  <c r="B41" i="1"/>
  <c r="E57" i="2" l="1"/>
  <c r="E83" i="2"/>
  <c r="E378" i="2"/>
  <c r="E493" i="2"/>
  <c r="E64" i="2"/>
  <c r="E472" i="2"/>
  <c r="E63" i="2"/>
  <c r="E289" i="2"/>
  <c r="E355" i="2"/>
  <c r="E496" i="2"/>
  <c r="E119" i="2"/>
  <c r="E427" i="2"/>
  <c r="E452" i="2"/>
  <c r="E481" i="2"/>
  <c r="E504" i="2"/>
  <c r="E79" i="2"/>
  <c r="E268" i="2"/>
  <c r="E299" i="2"/>
  <c r="E400" i="2"/>
  <c r="E477" i="2"/>
  <c r="E354" i="2"/>
  <c r="E379" i="2"/>
  <c r="E76" i="2"/>
  <c r="E377" i="2"/>
  <c r="E425" i="2"/>
  <c r="E387" i="2"/>
  <c r="E14" i="2"/>
  <c r="E84" i="2"/>
  <c r="E133" i="2"/>
  <c r="E498" i="2"/>
  <c r="E287" i="2"/>
  <c r="E385" i="2"/>
  <c r="E345" i="2"/>
  <c r="E363" i="2"/>
  <c r="E386" i="2"/>
  <c r="E107" i="2"/>
  <c r="E412" i="2"/>
  <c r="E428" i="2"/>
  <c r="E446" i="2"/>
  <c r="E474" i="2"/>
  <c r="E505" i="2"/>
  <c r="E21" i="2"/>
  <c r="E359" i="2"/>
  <c r="E61" i="2"/>
  <c r="E134" i="2"/>
  <c r="E321" i="2"/>
  <c r="E367" i="2"/>
  <c r="E391" i="2"/>
  <c r="E430" i="2"/>
  <c r="E35" i="2"/>
  <c r="E109" i="2"/>
  <c r="E124" i="2"/>
  <c r="E384" i="2"/>
  <c r="E327" i="2"/>
  <c r="E341" i="2"/>
  <c r="E389" i="2"/>
  <c r="E476" i="2"/>
  <c r="E338" i="2"/>
  <c r="E106" i="2"/>
  <c r="E330" i="2"/>
  <c r="E424" i="2"/>
  <c r="E11" i="2"/>
  <c r="E52" i="2"/>
  <c r="E288" i="2"/>
  <c r="E397" i="2"/>
  <c r="E23" i="2"/>
  <c r="E29" i="2"/>
  <c r="E101" i="2"/>
  <c r="E290" i="2"/>
  <c r="E28" i="2"/>
  <c r="E460" i="2"/>
  <c r="E301" i="2"/>
  <c r="E74" i="2"/>
  <c r="E144" i="2"/>
  <c r="E308" i="2"/>
  <c r="E409" i="2"/>
  <c r="E458" i="2"/>
  <c r="E32" i="2"/>
  <c r="E284" i="2"/>
  <c r="E426" i="2"/>
  <c r="E142" i="2"/>
  <c r="E333" i="2"/>
  <c r="E58" i="2"/>
  <c r="E408" i="2"/>
  <c r="E129" i="2"/>
  <c r="E8" i="2"/>
  <c r="E73" i="2"/>
  <c r="E485" i="2"/>
  <c r="E449" i="2"/>
  <c r="E323" i="2"/>
  <c r="E492" i="2"/>
  <c r="E482" i="2"/>
  <c r="E304" i="2"/>
  <c r="E279" i="2"/>
  <c r="E116" i="2"/>
  <c r="E510" i="2"/>
  <c r="E48" i="2"/>
  <c r="E81" i="2"/>
  <c r="E269" i="2"/>
  <c r="E360" i="2"/>
  <c r="E401" i="2"/>
  <c r="E7" i="2"/>
  <c r="E318" i="2"/>
  <c r="E138" i="2"/>
  <c r="E92" i="2"/>
  <c r="E294" i="2"/>
  <c r="E456" i="2"/>
  <c r="E15" i="2"/>
  <c r="E65" i="2"/>
  <c r="E87" i="2"/>
  <c r="E128" i="2"/>
  <c r="E135" i="2"/>
  <c r="E245" i="2"/>
  <c r="E263" i="2"/>
  <c r="E312" i="2"/>
  <c r="E337" i="2"/>
  <c r="E346" i="2"/>
  <c r="E376" i="2"/>
  <c r="E388" i="2"/>
  <c r="E406" i="2"/>
  <c r="E411" i="2"/>
  <c r="E441" i="2"/>
  <c r="E459" i="2"/>
  <c r="E480" i="2"/>
  <c r="E508" i="2"/>
  <c r="E126" i="2"/>
  <c r="E455" i="2"/>
  <c r="E91" i="2"/>
  <c r="E280" i="2"/>
  <c r="E334" i="2"/>
  <c r="E372" i="2"/>
  <c r="E392" i="2"/>
  <c r="E479" i="2"/>
  <c r="E37" i="2"/>
  <c r="E111" i="2"/>
  <c r="E258" i="2"/>
  <c r="E291" i="2"/>
  <c r="E328" i="2"/>
  <c r="E348" i="2"/>
  <c r="E416" i="2"/>
  <c r="E478" i="2"/>
  <c r="E71" i="2"/>
  <c r="E113" i="2"/>
  <c r="E349" i="2"/>
  <c r="E139" i="2"/>
  <c r="E254" i="2"/>
  <c r="E264" i="2"/>
  <c r="E13" i="2"/>
  <c r="E104" i="2"/>
  <c r="E499" i="2"/>
  <c r="E108" i="2"/>
  <c r="E324" i="2"/>
  <c r="E39" i="2"/>
  <c r="E413" i="2"/>
  <c r="E316" i="2"/>
  <c r="E436" i="2"/>
  <c r="E131" i="2"/>
  <c r="E146" i="2"/>
  <c r="E53" i="2"/>
  <c r="E93" i="2"/>
  <c r="E272" i="2"/>
  <c r="E361" i="2"/>
  <c r="E434" i="2"/>
  <c r="E77" i="2"/>
  <c r="E381" i="2"/>
  <c r="E484" i="2"/>
  <c r="E115" i="2"/>
  <c r="E295" i="2"/>
  <c r="E466" i="2"/>
  <c r="E9" i="2"/>
  <c r="E18" i="2"/>
  <c r="E72" i="2"/>
  <c r="E88" i="2"/>
  <c r="E375" i="2"/>
  <c r="E140" i="2"/>
  <c r="E251" i="2"/>
  <c r="E267" i="2"/>
  <c r="E319" i="2"/>
  <c r="E343" i="2"/>
  <c r="E351" i="2"/>
  <c r="E380" i="2"/>
  <c r="E393" i="2"/>
  <c r="E404" i="2"/>
  <c r="E417" i="2"/>
  <c r="E445" i="2"/>
  <c r="E467" i="2"/>
  <c r="E497" i="2"/>
  <c r="E509" i="2"/>
  <c r="E285" i="2"/>
  <c r="E34" i="2"/>
  <c r="E97" i="2"/>
  <c r="E306" i="2"/>
  <c r="E350" i="2"/>
  <c r="E373" i="2"/>
  <c r="E420" i="2"/>
  <c r="E494" i="2"/>
  <c r="E31" i="2"/>
  <c r="E110" i="2"/>
  <c r="E277" i="2"/>
  <c r="E297" i="2"/>
  <c r="E329" i="2"/>
  <c r="E366" i="2"/>
  <c r="E464" i="2"/>
  <c r="E38" i="2"/>
  <c r="E66" i="2"/>
  <c r="E257" i="2"/>
  <c r="E405" i="2"/>
  <c r="E465" i="2"/>
  <c r="E112" i="2"/>
  <c r="E248" i="2"/>
  <c r="E99" i="2"/>
  <c r="E256" i="2"/>
  <c r="E59" i="2"/>
  <c r="E117" i="2"/>
  <c r="E247" i="2"/>
  <c r="E311" i="2"/>
  <c r="E419" i="2"/>
  <c r="E25" i="2"/>
  <c r="E448" i="2"/>
  <c r="E118" i="2"/>
  <c r="E305" i="2"/>
  <c r="E335" i="2"/>
  <c r="E431" i="2"/>
  <c r="E502" i="2"/>
  <c r="E85" i="2"/>
  <c r="E352" i="2"/>
  <c r="E36" i="2"/>
  <c r="E282" i="2"/>
  <c r="E407" i="2"/>
  <c r="E244" i="2"/>
  <c r="E495" i="2"/>
  <c r="E274" i="2"/>
  <c r="E296" i="2"/>
  <c r="E382" i="2"/>
  <c r="E105" i="2"/>
  <c r="E89" i="2"/>
  <c r="E286" i="2"/>
  <c r="E383" i="2"/>
  <c r="E447" i="2"/>
  <c r="E347" i="2"/>
  <c r="E336" i="2"/>
  <c r="E98" i="2"/>
  <c r="E340" i="2"/>
  <c r="E395" i="2"/>
  <c r="E70" i="2"/>
  <c r="E260" i="2"/>
  <c r="E17" i="2"/>
  <c r="E103" i="2"/>
  <c r="E313" i="2"/>
  <c r="E55" i="2"/>
  <c r="E100" i="2"/>
  <c r="E342" i="2"/>
  <c r="E503" i="2"/>
  <c r="E421" i="2"/>
  <c r="E309" i="2"/>
  <c r="E399" i="2"/>
  <c r="E442" i="2"/>
  <c r="E470" i="2"/>
  <c r="E43" i="2"/>
  <c r="E275" i="2"/>
  <c r="E451" i="2"/>
  <c r="E75" i="2"/>
  <c r="E127" i="2"/>
  <c r="E259" i="2"/>
  <c r="E364" i="2"/>
  <c r="E300" i="2"/>
  <c r="E501" i="2"/>
  <c r="E27" i="2"/>
  <c r="E95" i="2"/>
  <c r="E266" i="2"/>
  <c r="E357" i="2"/>
  <c r="E437" i="2"/>
  <c r="E491" i="2"/>
  <c r="E440" i="2"/>
  <c r="E211" i="2"/>
  <c r="E158" i="2"/>
  <c r="E167" i="2"/>
  <c r="E173" i="2"/>
  <c r="E201" i="2"/>
  <c r="E210" i="2"/>
  <c r="E218" i="2"/>
  <c r="E224" i="2"/>
  <c r="E232" i="2"/>
  <c r="E239" i="2"/>
  <c r="E153" i="2"/>
  <c r="E176" i="2"/>
  <c r="E182" i="2"/>
  <c r="E186" i="2"/>
  <c r="E195" i="2"/>
  <c r="E206" i="2"/>
  <c r="E219" i="2"/>
  <c r="E229" i="2"/>
  <c r="E243" i="2"/>
  <c r="E192" i="2"/>
  <c r="E163" i="2"/>
  <c r="E202" i="2"/>
  <c r="E150" i="2"/>
  <c r="E205" i="2"/>
  <c r="E22" i="2"/>
  <c r="E54" i="2"/>
  <c r="E19" i="2"/>
  <c r="E261" i="2"/>
  <c r="E370" i="2"/>
  <c r="E51" i="2"/>
  <c r="E10" i="2"/>
  <c r="E114" i="2"/>
  <c r="E322" i="2"/>
  <c r="E394" i="2"/>
  <c r="E469" i="2"/>
  <c r="E390" i="2"/>
  <c r="E123" i="2"/>
  <c r="E368" i="2"/>
  <c r="E298" i="2"/>
  <c r="E69" i="2"/>
  <c r="E415" i="2"/>
  <c r="E40" i="2"/>
  <c r="E102" i="2"/>
  <c r="E398" i="2"/>
  <c r="E369" i="2"/>
  <c r="E507" i="2"/>
  <c r="E403" i="2"/>
  <c r="E44" i="2"/>
  <c r="E20" i="2"/>
  <c r="E339" i="2"/>
  <c r="E433" i="2"/>
  <c r="E450" i="2"/>
  <c r="E486" i="2"/>
  <c r="E262" i="2"/>
  <c r="E276" i="2"/>
  <c r="E50" i="2"/>
  <c r="E82" i="2"/>
  <c r="E130" i="2"/>
  <c r="E270" i="2"/>
  <c r="E365" i="2"/>
  <c r="E438" i="2"/>
  <c r="E506" i="2"/>
  <c r="E42" i="2"/>
  <c r="E121" i="2"/>
  <c r="E283" i="2"/>
  <c r="E371" i="2"/>
  <c r="E439" i="2"/>
  <c r="E46" i="2"/>
  <c r="E237" i="2"/>
  <c r="E213" i="2"/>
  <c r="E160" i="2"/>
  <c r="E169" i="2"/>
  <c r="E174" i="2"/>
  <c r="E208" i="2"/>
  <c r="E212" i="2"/>
  <c r="E221" i="2"/>
  <c r="E225" i="2"/>
  <c r="E238" i="2"/>
  <c r="E148" i="2"/>
  <c r="E242" i="2"/>
  <c r="E177" i="2"/>
  <c r="E183" i="2"/>
  <c r="E187" i="2"/>
  <c r="E197" i="2"/>
  <c r="E199" i="2"/>
  <c r="E220" i="2"/>
  <c r="E233" i="2"/>
  <c r="E152" i="2"/>
  <c r="E200" i="2"/>
  <c r="E166" i="2"/>
  <c r="E162" i="2"/>
  <c r="E159" i="2"/>
  <c r="E228" i="2"/>
  <c r="E331" i="2"/>
  <c r="E246" i="2"/>
  <c r="E250" i="2"/>
  <c r="E362" i="2"/>
  <c r="E41" i="2"/>
  <c r="E33" i="2"/>
  <c r="E326" i="2"/>
  <c r="E444" i="2"/>
  <c r="E122" i="2"/>
  <c r="E303" i="2"/>
  <c r="E473" i="2"/>
  <c r="E314" i="2"/>
  <c r="E396" i="2"/>
  <c r="E468" i="2"/>
  <c r="E320" i="2"/>
  <c r="E281" i="2"/>
  <c r="E325" i="2"/>
  <c r="E78" i="2"/>
  <c r="E443" i="2"/>
  <c r="E252" i="2"/>
  <c r="E45" i="2"/>
  <c r="E141" i="2"/>
  <c r="E344" i="2"/>
  <c r="E410" i="2"/>
  <c r="E500" i="2"/>
  <c r="E125" i="2"/>
  <c r="E429" i="2"/>
  <c r="E278" i="2"/>
  <c r="E475" i="2"/>
  <c r="E402" i="2"/>
  <c r="E12" i="2"/>
  <c r="E137" i="2"/>
  <c r="E30" i="2"/>
  <c r="E265" i="2"/>
  <c r="E454" i="2"/>
  <c r="E24" i="2"/>
  <c r="E310" i="2"/>
  <c r="E457" i="2"/>
  <c r="E145" i="2"/>
  <c r="E47" i="2"/>
  <c r="E353" i="2"/>
  <c r="E435" i="2"/>
  <c r="E462" i="2"/>
  <c r="E488" i="2"/>
  <c r="E483" i="2"/>
  <c r="E302" i="2"/>
  <c r="E56" i="2"/>
  <c r="E94" i="2"/>
  <c r="E143" i="2"/>
  <c r="E292" i="2"/>
  <c r="E422" i="2"/>
  <c r="E471" i="2"/>
  <c r="E16" i="2"/>
  <c r="E49" i="2"/>
  <c r="E132" i="2"/>
  <c r="E293" i="2"/>
  <c r="E414" i="2"/>
  <c r="E453" i="2"/>
  <c r="E90" i="2"/>
  <c r="E154" i="2"/>
  <c r="E216" i="2"/>
  <c r="E164" i="2"/>
  <c r="E170" i="2"/>
  <c r="E190" i="2"/>
  <c r="E179" i="2"/>
  <c r="E214" i="2"/>
  <c r="E222" i="2"/>
  <c r="E227" i="2"/>
  <c r="E203" i="2"/>
  <c r="E149" i="2"/>
  <c r="E161" i="2"/>
  <c r="E178" i="2"/>
  <c r="E184" i="2"/>
  <c r="E193" i="2"/>
  <c r="E198" i="2"/>
  <c r="E207" i="2"/>
  <c r="E226" i="2"/>
  <c r="E234" i="2"/>
  <c r="E156" i="2"/>
  <c r="E235" i="2"/>
  <c r="E172" i="2"/>
  <c r="E180" i="2"/>
  <c r="E185" i="2"/>
  <c r="E60" i="2"/>
  <c r="E136" i="2"/>
  <c r="E374" i="2"/>
  <c r="E249" i="2"/>
  <c r="E418" i="2"/>
  <c r="E307" i="2"/>
  <c r="E68" i="2"/>
  <c r="E62" i="2"/>
  <c r="E96" i="2"/>
  <c r="E86" i="2"/>
  <c r="E332" i="2"/>
  <c r="E463" i="2"/>
  <c r="E273" i="2"/>
  <c r="E489" i="2"/>
  <c r="E490" i="2"/>
  <c r="E356" i="2"/>
  <c r="E253" i="2"/>
  <c r="E26" i="2"/>
  <c r="E432" i="2"/>
  <c r="E240" i="2"/>
  <c r="E209" i="2"/>
  <c r="E241" i="2"/>
  <c r="E188" i="2"/>
  <c r="E230" i="2"/>
  <c r="E175" i="2"/>
  <c r="E423" i="2"/>
  <c r="E487" i="2"/>
  <c r="E358" i="2"/>
  <c r="E317" i="2"/>
  <c r="E80" i="2"/>
  <c r="E461" i="2"/>
  <c r="E165" i="2"/>
  <c r="E215" i="2"/>
  <c r="E151" i="2"/>
  <c r="E194" i="2"/>
  <c r="E204" i="2"/>
  <c r="E147" i="2"/>
  <c r="E67" i="2"/>
  <c r="E255" i="2"/>
  <c r="E271" i="2"/>
  <c r="E171" i="2"/>
  <c r="E223" i="2"/>
  <c r="E168" i="2"/>
  <c r="E155" i="2"/>
  <c r="E157" i="2"/>
  <c r="E189" i="2"/>
  <c r="E120" i="2"/>
  <c r="E315" i="2"/>
  <c r="E191" i="2"/>
  <c r="E196" i="2"/>
  <c r="E231" i="2"/>
  <c r="E181" i="2"/>
  <c r="E217" i="2"/>
  <c r="E236" i="2"/>
  <c r="G89" i="1"/>
  <c r="G90" i="1"/>
  <c r="G91" i="1"/>
  <c r="G92" i="1"/>
  <c r="G93" i="1"/>
  <c r="G88" i="1"/>
  <c r="E74" i="1" s="1"/>
  <c r="E3" i="2" l="1"/>
  <c r="E76" i="1"/>
  <c r="E78" i="1" s="1"/>
  <c r="E79" i="1" s="1"/>
  <c r="E75" i="1"/>
  <c r="F24" i="3"/>
  <c r="B79" i="1" l="1"/>
  <c r="C27" i="3"/>
  <c r="A13" i="3"/>
  <c r="A11" i="3"/>
  <c r="A12" i="3"/>
  <c r="A14" i="3"/>
  <c r="C21" i="3" l="1"/>
  <c r="C41" i="1" l="1"/>
  <c r="C1" i="2" l="1"/>
  <c r="D1" i="2" l="1"/>
  <c r="E12" i="3" l="1"/>
  <c r="C5" i="2" l="1"/>
  <c r="C29" i="3" l="1"/>
  <c r="A15" i="3" l="1"/>
  <c r="E2" i="2" l="1"/>
  <c r="C3" i="2"/>
  <c r="C2" i="2"/>
  <c r="A5" i="3" l="1"/>
  <c r="F16" i="3" l="1"/>
  <c r="F10" i="3"/>
  <c r="F21" i="3" l="1"/>
  <c r="F29" i="3" l="1"/>
  <c r="F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Hartley, Mary Lou</author>
  </authors>
  <commentList>
    <comment ref="F1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Today's date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Enter name of school or board depending on what was completed on PO form
</t>
        </r>
      </text>
    </comment>
    <comment ref="F12" authorId="1" shapeId="0" xr:uid="{00000000-0006-0000-0200-000003000000}">
      <text>
        <r>
          <rPr>
            <sz val="9"/>
            <color indexed="81"/>
            <rFont val="Tahoma"/>
            <family val="2"/>
          </rPr>
          <t xml:space="preserve">Must have a PO 
reference # if invoicing
board
</t>
        </r>
      </text>
    </comment>
    <comment ref="F14" authorId="1" shapeId="0" xr:uid="{00000000-0006-0000-0200-000004000000}">
      <text>
        <r>
          <rPr>
            <sz val="9"/>
            <color indexed="81"/>
            <rFont val="Tahoma"/>
            <family val="2"/>
          </rPr>
          <t xml:space="preserve">Enter Invoice number
</t>
        </r>
      </text>
    </comment>
  </commentList>
</comments>
</file>

<file path=xl/sharedStrings.xml><?xml version="1.0" encoding="utf-8"?>
<sst xmlns="http://schemas.openxmlformats.org/spreadsheetml/2006/main" count="1880" uniqueCount="709">
  <si>
    <t>Loc.</t>
  </si>
  <si>
    <t>Title/Titre</t>
  </si>
  <si>
    <t>Price/Prix</t>
  </si>
  <si>
    <t>BUNDLES/ENSEMBLES</t>
  </si>
  <si>
    <t>ENGLISH TITLES/ LIVRES EN ANGLAIS</t>
  </si>
  <si>
    <t>🍁</t>
  </si>
  <si>
    <t>Redeeming Book Fair Rewards?</t>
  </si>
  <si>
    <t>Yes</t>
  </si>
  <si>
    <t>Sub-total:</t>
  </si>
  <si>
    <t>SCHOLASTIC USE ONLY</t>
  </si>
  <si>
    <t>Free gift?</t>
  </si>
  <si>
    <t>Completed by:</t>
  </si>
  <si>
    <t>Customer Name:</t>
  </si>
  <si>
    <t>School Name:</t>
  </si>
  <si>
    <t>Chairperson:</t>
  </si>
  <si>
    <t>QTY</t>
  </si>
  <si>
    <t>Title</t>
  </si>
  <si>
    <t>ISBN</t>
  </si>
  <si>
    <t>OPUS</t>
  </si>
  <si>
    <t>A/C #:</t>
  </si>
  <si>
    <t>REMOTE CHAIRPERSON APPRECIATION WAREHOUSE SALE / VENTE D'ENTREPÔT</t>
  </si>
  <si>
    <t>Grade Level/ 
Niveau scolaire</t>
  </si>
  <si>
    <t>CANADIAN?
/CANADIEN?</t>
  </si>
  <si>
    <t>Order Quantity/
Quantité commandée</t>
  </si>
  <si>
    <t>Total (Before Discount)/
Total (avant la réduction)</t>
  </si>
  <si>
    <t xml:space="preserve"> </t>
  </si>
  <si>
    <t>Date:</t>
  </si>
  <si>
    <t>Invoice #</t>
  </si>
  <si>
    <t>Account #</t>
  </si>
  <si>
    <t>Description</t>
  </si>
  <si>
    <t>Total</t>
  </si>
  <si>
    <t xml:space="preserve">Assorted books purchased by  </t>
  </si>
  <si>
    <t>TERMS:   5  DAYS</t>
  </si>
  <si>
    <t>Scholastic Book Fairs Accounts Receivable</t>
  </si>
  <si>
    <t>175 Hillmount Road</t>
  </si>
  <si>
    <t>Markham,  Ontario</t>
  </si>
  <si>
    <t>L6C 1Z7</t>
  </si>
  <si>
    <t>Credit card (VISA/Mastercard/AMEX) / Carte de crédit (VISA/Mastercard/AMEX)</t>
  </si>
  <si>
    <t>Invoice School / Facturer à l'école</t>
  </si>
  <si>
    <t>Invoice School using Purchase Order / Facturer à l'école avec un bon de commande</t>
  </si>
  <si>
    <t>Invoice School Board using Purchase Order / Facturer au conseil scolaire avec un bon de commande</t>
  </si>
  <si>
    <t>Order Summary / Récapitulatif de la commande</t>
  </si>
  <si>
    <t xml:space="preserve">PRODUCT LIST &amp; ORDER FORM / </t>
  </si>
  <si>
    <t>LISTE DES PRODUITS &amp; FORMULAIRE DE COMMANDE</t>
  </si>
  <si>
    <t>Becoming Brianna</t>
  </si>
  <si>
    <t>Come November</t>
  </si>
  <si>
    <t>Diana: Princess Of The Amazons</t>
  </si>
  <si>
    <t>Eat Your Rocks, Croc!</t>
  </si>
  <si>
    <t>Illegal</t>
  </si>
  <si>
    <t>Lila And Hadley</t>
  </si>
  <si>
    <t>Pumpkinheads</t>
  </si>
  <si>
    <t>Random Acts Of Kittens</t>
  </si>
  <si>
    <t>Supergifted</t>
  </si>
  <si>
    <t>Swimming With Dolphins</t>
  </si>
  <si>
    <t>Waiting Under Water</t>
  </si>
  <si>
    <t>Ice Chips And The Magical Rink</t>
  </si>
  <si>
    <t>INSTRUCTIONS FOR COMPLETION / INSTRUCTIONS POUR REMPLIR LE FORMULAIRE</t>
  </si>
  <si>
    <t>Return to Order form / Revenir au Formulaire de commande</t>
  </si>
  <si>
    <t>Return to Order form /
Revenir au Formulaire de commande</t>
  </si>
  <si>
    <t>Return to Order form / 
Revenir au Formulaire de commande</t>
  </si>
  <si>
    <t>Erasers &amp; Sharpeners</t>
  </si>
  <si>
    <t>Payment Method: / 
Mode de paiement:</t>
  </si>
  <si>
    <t>PICK</t>
  </si>
  <si>
    <t>at Chairperson Appreciation Warehouse Sale</t>
  </si>
  <si>
    <t>GST (included in price)</t>
  </si>
  <si>
    <t>School Account Details / Détails du compte d’école</t>
  </si>
  <si>
    <t>Shipping Information / Informations d'expédition</t>
  </si>
  <si>
    <t>Delivery method: /
Mode de livraison:</t>
  </si>
  <si>
    <t>Payment and Billing  / Paiement et Facturation</t>
  </si>
  <si>
    <t>2) Fill in quantities in the Order Quantity column (Column F) / 
2) Remplissez les informations de compte et d'expédition ci-dessous.</t>
  </si>
  <si>
    <t>PLEASE NOTE:</t>
  </si>
  <si>
    <t>CHAIRPERSON / RESPONSIBLE DU FESTIVAL</t>
  </si>
  <si>
    <t>SCHOOL ADDRESS / ADRESSE DE L'ÉCOLE</t>
  </si>
  <si>
    <t>PROVINCE</t>
  </si>
  <si>
    <t>CITY / VILLE</t>
  </si>
  <si>
    <t>POSTAL CODE / CODE POSTAL</t>
  </si>
  <si>
    <t>CUSTOMER NAME / NOM DE RESPONSIBLE</t>
  </si>
  <si>
    <t>EMAIL ADDRESS / ADRESSE CORRIEL</t>
  </si>
  <si>
    <t>PHONE / NUMÉRO DE TÉLÉPHONE</t>
  </si>
  <si>
    <t>ALL ORDERS SUBJECT TO PRODUCT AVAILABILITY /
TOUTES LES COMMANDES SONT SOUS RÉSERVE DE DISPONIBILITÉ</t>
  </si>
  <si>
    <t>Date Received:</t>
  </si>
  <si>
    <t xml:space="preserve">Date Shipped: </t>
  </si>
  <si>
    <t>Oliver Bounces Back!</t>
  </si>
  <si>
    <t>Taking The Ice</t>
  </si>
  <si>
    <t>Screamers</t>
  </si>
  <si>
    <t>Order Total / Total de la commande:</t>
  </si>
  <si>
    <t>Final total due / Total final dû:</t>
  </si>
  <si>
    <t>Total:</t>
  </si>
  <si>
    <t>&lt;Click here and use drop-down arrow to select&gt; / &lt;Cliquez ici et utilisez la flèche de menu déroulant pour faire un choix&gt;</t>
  </si>
  <si>
    <t>1) Fill out School Account Details, Shipping Information and Payment and Billing sections  / 
1) Remplissez les parties sur le compte scolaire, les informations d’expédition, le paiement et la facturation.</t>
  </si>
  <si>
    <t>4) Save file as Excel spreadsheet / 
4) Sauvegardez le fichier en tant que feuille de calcul Excel.</t>
  </si>
  <si>
    <t>3) Order Summary will automatically tabulate your purchase / 
3) Le récapitulatif de la commande comptabilisera automatiquement votre achat.</t>
  </si>
  <si>
    <t>B) All Sales are FINAL / 
B) TOUTES les ventes sont FINALES.</t>
  </si>
  <si>
    <t>C) Products may NOT re-sold / 
C) Les produits ne sont PAS destinés à la revente.</t>
  </si>
  <si>
    <t xml:space="preserve">PLEASE FORWARD CHEQUE TO:  </t>
  </si>
  <si>
    <t>SCHOOL NAME / NOM DE L'ÉCOLE</t>
  </si>
  <si>
    <t>If you would like to pay this invoice by credit card please call the number below:</t>
  </si>
  <si>
    <r>
      <rPr>
        <sz val="10"/>
        <color rgb="FFFF0000"/>
        <rFont val="Calibri"/>
        <family val="2"/>
        <scheme val="minor"/>
      </rPr>
      <t>Scholastic Book Fairs</t>
    </r>
    <r>
      <rPr>
        <sz val="10"/>
        <rFont val="Calibri"/>
        <family val="2"/>
        <scheme val="minor"/>
      </rPr>
      <t xml:space="preserve">    www.scholastic.ca/bookfairs</t>
    </r>
  </si>
  <si>
    <t>Shipping</t>
  </si>
  <si>
    <t>'PRE-K</t>
  </si>
  <si>
    <t>'PRE-1</t>
  </si>
  <si>
    <t>'K-2</t>
  </si>
  <si>
    <t>'K-3</t>
  </si>
  <si>
    <t>'1-3</t>
  </si>
  <si>
    <t>'2-4</t>
  </si>
  <si>
    <t>'2-5</t>
  </si>
  <si>
    <t>'2-UP</t>
  </si>
  <si>
    <t>'3-5</t>
  </si>
  <si>
    <t>'3-UP</t>
  </si>
  <si>
    <t>'4-6</t>
  </si>
  <si>
    <t>'4-7</t>
  </si>
  <si>
    <t>'4-UP</t>
  </si>
  <si>
    <t>'5-UP</t>
  </si>
  <si>
    <t>'6-UP</t>
  </si>
  <si>
    <t>'7-8</t>
  </si>
  <si>
    <t>'7-UP</t>
  </si>
  <si>
    <t>see image</t>
  </si>
  <si>
    <t>Forget Me Nat</t>
  </si>
  <si>
    <t>Last Gate Of The Emperor</t>
  </si>
  <si>
    <t>SURREY</t>
  </si>
  <si>
    <t>'PRE-2</t>
  </si>
  <si>
    <t>Vicki Reich  1-866-663-8186 option 3</t>
  </si>
  <si>
    <t>Curbside Pickup at Warehouse / Cueillette à l'auto à l'entrepôt</t>
  </si>
  <si>
    <t>Ship to School / Livraison à l’école</t>
  </si>
  <si>
    <t>Little Penguin's New Friend</t>
  </si>
  <si>
    <t>Paw Patrol: You Can Do It! (Includes Stickers)</t>
  </si>
  <si>
    <t>Can You Imagine? (HC)</t>
  </si>
  <si>
    <t>Pete The Cat's Not So Groovy Day</t>
  </si>
  <si>
    <t>Spidey And His Amazing Friends: Team Spidey Does</t>
  </si>
  <si>
    <t>Wild Eggs: A Tale Of Arctic Egg Collecting</t>
  </si>
  <si>
    <t>Everything Awesome About Dinosaurs</t>
  </si>
  <si>
    <t>Bailey School Kids: Bk #1 Vampires Don't Wear Po</t>
  </si>
  <si>
    <t>Cat Kid Comic Club: Bk #3 On Purpose (HC)</t>
  </si>
  <si>
    <t>Dog Man (HC)</t>
  </si>
  <si>
    <t>Dog Man: Bk #7 For Whom The Ball Rolls (HC)</t>
  </si>
  <si>
    <t>Dog Man: Bk #8 Fetch-22 (HC)</t>
  </si>
  <si>
    <t>Haunted Canada 11: Frightening True Tales</t>
  </si>
  <si>
    <t>Join The Club, Maggie Diaz</t>
  </si>
  <si>
    <t>Lunch Club, The: Bk #1 It Came From The Basement</t>
  </si>
  <si>
    <t>Lunch Club, The: Bk #3 The Mutant Mouse From Out</t>
  </si>
  <si>
    <t>Owly: Bk #4 Time To Be Brave, A</t>
  </si>
  <si>
    <t>Geronimo Stilton: Bk #81 Super Cup Face-Off, The</t>
  </si>
  <si>
    <t>Baby-sitters Club, The: Good-Bye Stacey, Good-By</t>
  </si>
  <si>
    <t>Cat Kid Comic Club (HC)</t>
  </si>
  <si>
    <t>Dog Man: Bk #9 Grime And Punishment (HC)</t>
  </si>
  <si>
    <t>Geronimo Stilton Graphic Novel: Sewer Rat Stink,</t>
  </si>
  <si>
    <t>Diary Of A Wimpy Kid: Deep End</t>
  </si>
  <si>
    <t>Diary Of A Wimpy Kid: Wrecking Ball Bk #14</t>
  </si>
  <si>
    <t>Last Kids On Earth: Thrilling Tales From The Tre</t>
  </si>
  <si>
    <t>Three Keys</t>
  </si>
  <si>
    <t>Animorphs The Graphic Novel: Invasion, The</t>
  </si>
  <si>
    <t>Wings Of Fire: The Winglets Quartet</t>
  </si>
  <si>
    <t>Countdown To Danger: Horror House</t>
  </si>
  <si>
    <t>Lety Out Loud</t>
  </si>
  <si>
    <t>Rema Chronicles, The: Bk #1 Realm Of The Blue Mi</t>
  </si>
  <si>
    <t>Room To Dream</t>
  </si>
  <si>
    <t>Warriors: Skyclan And The Stranger</t>
  </si>
  <si>
    <t>Batch Made In Heaven, A</t>
  </si>
  <si>
    <t>Bendy: The Lost Ones</t>
  </si>
  <si>
    <t>Eight Days</t>
  </si>
  <si>
    <t>It's The End Of The World And I'm In My Bathing</t>
  </si>
  <si>
    <t>Into The Heartlands: Black Panther Graphic Novel</t>
  </si>
  <si>
    <t>Signs Of Survival</t>
  </si>
  <si>
    <t>We Had To Be Brave</t>
  </si>
  <si>
    <t>French: Zoelie 7: Protecteur de Fantomes, Le</t>
  </si>
  <si>
    <t>HST/GST  Reg # 104745229  RT0001</t>
  </si>
  <si>
    <t>FRENCH TITLES/ LIVRES EN FRANÇAIS</t>
  </si>
  <si>
    <t>Plants Vs. Zombies: Dream A Little Scheme</t>
  </si>
  <si>
    <t>Dona Esmeralda, Who Ate Everything!</t>
  </si>
  <si>
    <t>Fly Guy And Fly Girl: Friendly Frenzy (HC)</t>
  </si>
  <si>
    <t>I Color Myself Different</t>
  </si>
  <si>
    <t>I Found A Kitty</t>
  </si>
  <si>
    <t>Leaves</t>
  </si>
  <si>
    <t>Love Is (HC)</t>
  </si>
  <si>
    <t>Munsch More!: Robert Munsch Collection, A (HC)</t>
  </si>
  <si>
    <t>Perfect</t>
  </si>
  <si>
    <t>Princess And The Pony, The</t>
  </si>
  <si>
    <t>Princess Truly: I Am Mighty! (Acorn)</t>
  </si>
  <si>
    <t>Three Billy Goats Gruff, The (HC)</t>
  </si>
  <si>
    <t>Trick Or Treat, Crankenstein</t>
  </si>
  <si>
    <t>Brass Charm, The (HC)</t>
  </si>
  <si>
    <t>Invisible</t>
  </si>
  <si>
    <t>Phoenix Gets Greater</t>
  </si>
  <si>
    <t>Ready To Catch Magic!</t>
  </si>
  <si>
    <t>Bad Food: Bk #2 The Good, The Bad And The Hungry</t>
  </si>
  <si>
    <t>Diary of a Wimpy Kid: Bk #17 Diper Overlode</t>
  </si>
  <si>
    <t>Dragon Masters: Bk #21 Bloom Of The Flower Drago</t>
  </si>
  <si>
    <t>Owl Diaries: Bk #16 Get Well, Eva</t>
  </si>
  <si>
    <t>Pets Rule: Bk #1 My Kingdom Of Darkness</t>
  </si>
  <si>
    <t>Pigeon Will Ride The Roller Coaster!, The (HC)</t>
  </si>
  <si>
    <t>Underdogs: Bk #2 We're Not The Champions</t>
  </si>
  <si>
    <t>Underdogs: Bk #3 Unhappy Campers</t>
  </si>
  <si>
    <t>Unicorn Diaries: Bk #7 Missing Magic, The</t>
  </si>
  <si>
    <t>I Survived Hurricane Katrina, 2005 Graphic Novel</t>
  </si>
  <si>
    <t>Plants Vs. Zombies: Vol 18 Constructionary Tales</t>
  </si>
  <si>
    <t>Dragon Girls: Bk #1 Azmina The Gold Glitter Drag</t>
  </si>
  <si>
    <t>Allergic</t>
  </si>
  <si>
    <t>Animated Science: Rocks And Minerals</t>
  </si>
  <si>
    <t>From Anna</t>
  </si>
  <si>
    <t>Aquanaut, The</t>
  </si>
  <si>
    <t>Battle Dragons: Bk #2 City Of Speed</t>
  </si>
  <si>
    <t>Naruto: Tests Of A Ninja</t>
  </si>
  <si>
    <t>Amari And The Night Brothers</t>
  </si>
  <si>
    <t>Glass Witch, The</t>
  </si>
  <si>
    <t>Valentina Salazar Is Not A Monster Hunter</t>
  </si>
  <si>
    <t>Hedge Over Heels</t>
  </si>
  <si>
    <t>High Score</t>
  </si>
  <si>
    <t>Booked</t>
  </si>
  <si>
    <t>Controlled Burn</t>
  </si>
  <si>
    <t>Darkroom</t>
  </si>
  <si>
    <t>Escape From East Berlin</t>
  </si>
  <si>
    <t>Fort, The</t>
  </si>
  <si>
    <t>Lines Of Courage</t>
  </si>
  <si>
    <t>Wait Till Helen Comes</t>
  </si>
  <si>
    <t>Wild Ride</t>
  </si>
  <si>
    <t>How To Be A Goldfish</t>
  </si>
  <si>
    <t>Beasts Of Prey</t>
  </si>
  <si>
    <t>Curses</t>
  </si>
  <si>
    <t>Hate U Give, The</t>
  </si>
  <si>
    <t>Some Kind Of Hate</t>
  </si>
  <si>
    <t>French: Salma Et Les Saveurs De La Syrie</t>
  </si>
  <si>
    <t>French: Tresor D'Oma, Le</t>
  </si>
  <si>
    <t>French: Hibou Hebdo 15: Ami Pour Charlie, Un</t>
  </si>
  <si>
    <t>French: Super Chien 8: Attrape-22</t>
  </si>
  <si>
    <t>French: Hibou Hebdo 16 Tiens-Bon Eve</t>
  </si>
  <si>
    <t>French: National Geographic Kids: Boite A Lectur</t>
  </si>
  <si>
    <t>French: Peripeties Des Soeurs Anodine 2: Terminu</t>
  </si>
  <si>
    <t>French: Banano Renard Et La Societe Secrete Sure</t>
  </si>
  <si>
    <t>French: Timbres 6: Mystere Du Marais, Le</t>
  </si>
  <si>
    <t>French: Timbres 5: Momie Spatio-Temporelle, La</t>
  </si>
  <si>
    <t>French: Capitaine Bobette 5 Et La Colere De la C</t>
  </si>
  <si>
    <t>French: Souris</t>
  </si>
  <si>
    <t>French: Aventures D'un Copain Formidable, Les</t>
  </si>
  <si>
    <t>French: Journal D'un Degonfle 15 Le Grand Bain</t>
  </si>
  <si>
    <t>**  END OF LIST **</t>
  </si>
  <si>
    <t>Picked by:</t>
  </si>
  <si>
    <t>Y</t>
  </si>
  <si>
    <t>/         N</t>
  </si>
  <si>
    <t>A) All orders are subject to product availability / 
A) Toutes les commandes sont sous réserve de disponibilité.</t>
  </si>
  <si>
    <t>SCHOOL PHONE / NUMÉRO DE TÉLEPHONE</t>
  </si>
  <si>
    <t>ACCT NUMBER / NUMÉRO DE COMPTE</t>
  </si>
  <si>
    <t>Scholastic Dollars Redemption / Utiliser les dollars Scholastic</t>
  </si>
  <si>
    <t>**Scholastic Reading Club Bonus Coupons/Rewards and other Scholastic Coupons NOT accepted** / 
**Nous n’acceptons pas les coupons-bonis des clubs de lecture Scholastic et tout autre coupon de Scholastic.**</t>
  </si>
  <si>
    <t>Ship to school (Scholastic Dollar redemption) / Livraison à domicile (Utiliser les dollars Scholastic)</t>
  </si>
  <si>
    <t/>
  </si>
  <si>
    <t>When Sally Met Harry (HC)</t>
  </si>
  <si>
    <t>Superteacher Project, The (HC)</t>
  </si>
  <si>
    <t>Daddy's Hugs and Snuggles (HC)</t>
  </si>
  <si>
    <t>WAREHOUSE SPECIALS / PROMOTIONS DE L’ENTREPÔT</t>
  </si>
  <si>
    <t>French: Soupe Aux Allumettes, La (HC)</t>
  </si>
  <si>
    <t>* * * Last Chance!  Limited Stock / Dernière chance ! Les stocks sont limités * * *</t>
  </si>
  <si>
    <t xml:space="preserve">Scholastic Dollars Balance: </t>
  </si>
  <si>
    <t>50 % discount applied / 50% de réduction appliquée:</t>
  </si>
  <si>
    <t>Shipping &amp; Handling / Frais d'expédition et de manutention:</t>
  </si>
  <si>
    <t>10 Daring Dinos (Board Book)</t>
  </si>
  <si>
    <t>Clifford's Happy Easter (Board Book)</t>
  </si>
  <si>
    <t>Peppa Pig: Touch And Feel Class Pet (Board Book)</t>
  </si>
  <si>
    <t>There's No Such Thing As Unicorns</t>
  </si>
  <si>
    <t>All Are Neighbors (HC)</t>
  </si>
  <si>
    <t>Crabby: Bk #6 Party Time, Crabby! (Acorn)</t>
  </si>
  <si>
    <t>Creepy Crayon (HC)</t>
  </si>
  <si>
    <t>Disney Pixar Phonics Reader Short Vowels</t>
  </si>
  <si>
    <t>Eyes That Speak To The Stars</t>
  </si>
  <si>
    <t>Grumpy Monkey: Up All Night</t>
  </si>
  <si>
    <t>Moon's Ramadan (HC)</t>
  </si>
  <si>
    <t>Most Exciting Eid, The</t>
  </si>
  <si>
    <t>Paw Patrol: Dive Into Puplantis! (8x8)</t>
  </si>
  <si>
    <t>Peppa Pig: Happy Birthday (8x8)</t>
  </si>
  <si>
    <t>Pete The Cat: Making New Friends</t>
  </si>
  <si>
    <t>Spidey And His Amazing Friends Yoo-Hoo Mobile HQ</t>
  </si>
  <si>
    <t>Spidey And His Amazing Friends: Construction Des</t>
  </si>
  <si>
    <t>Ugly Place, The</t>
  </si>
  <si>
    <t>When Things Aren't Going Right, Go Left (HC)</t>
  </si>
  <si>
    <t>Animal Friends</t>
  </si>
  <si>
    <t>Bad Food: Bk #3 Mission Impastable</t>
  </si>
  <si>
    <t>Cutiecorns: Bk #5 Lost And Found</t>
  </si>
  <si>
    <t>Dragon Masters: Bk #23 Curse Of The Shadow Drago</t>
  </si>
  <si>
    <t>Home For Meow: Bk #3 Kitten Around</t>
  </si>
  <si>
    <t>Last Firehawk, The: Bk #11 The Underland (Branch</t>
  </si>
  <si>
    <t>Loud House: Bk #1 No Bus, No Fuss (Reader)</t>
  </si>
  <si>
    <t>Party Diaries, The: Bk #1 Awesome Orange Birthda</t>
  </si>
  <si>
    <t>What If You Had T.Rex Teeth? (Reader)</t>
  </si>
  <si>
    <t>Lunch Club, The: Bk #5 Return Of The Mummy, The</t>
  </si>
  <si>
    <t>Puppy Place: Bk #66 Barkley</t>
  </si>
  <si>
    <t>Captain Underpants: Double-Crunchy Book O' Fun (</t>
  </si>
  <si>
    <t>Baby-sitters Club: Bk #1 Kristy's Great Idea</t>
  </si>
  <si>
    <t>Barakah Beats</t>
  </si>
  <si>
    <t>Do-Over, The</t>
  </si>
  <si>
    <t>Legends Of Lotus Island: Bk #1 The Guardian Test</t>
  </si>
  <si>
    <t>Starting From Scratch</t>
  </si>
  <si>
    <t>World's Cutest Horses And Ponies In 3D (With Gla</t>
  </si>
  <si>
    <t>Hummingbird</t>
  </si>
  <si>
    <t>Miles Morales: Bk #2 Stranger Tides</t>
  </si>
  <si>
    <t>Nat Enough: Bk #4 Nat For Nothing</t>
  </si>
  <si>
    <t>Playing The Cards You're Dealt</t>
  </si>
  <si>
    <t>Tumble</t>
  </si>
  <si>
    <t>Captain America: The Ghost Army</t>
  </si>
  <si>
    <t>City Of Ghosts: Bk #3 Bridge Of Souls</t>
  </si>
  <si>
    <t>Ghost Hunter's Daughter</t>
  </si>
  <si>
    <t>Haikyu! Volume 1</t>
  </si>
  <si>
    <t>Iceberg</t>
  </si>
  <si>
    <t>Operation Do-Over</t>
  </si>
  <si>
    <t>Over And Out</t>
  </si>
  <si>
    <t>Replacement, The</t>
  </si>
  <si>
    <t>Two Degrees</t>
  </si>
  <si>
    <t>Witchlings</t>
  </si>
  <si>
    <t>Barren Grounds, The</t>
  </si>
  <si>
    <t>Switch, The</t>
  </si>
  <si>
    <t>'ALL</t>
  </si>
  <si>
    <t>French: Train De La Paix (HC)</t>
  </si>
  <si>
    <t>French: Un Si Beau Sourire</t>
  </si>
  <si>
    <t>French: Journal De Licorne 5: Iris Et Le Bebe Si</t>
  </si>
  <si>
    <t>French: Journal De licorne 6: Tempete De Neige</t>
  </si>
  <si>
    <t>French: Klutz: Lego Bolides De Course</t>
  </si>
  <si>
    <t>French: Mechant Minou En Couleurs: Mechant Minou</t>
  </si>
  <si>
    <t>French: Mysteres De Ville-Cartier, Les: Les Vamp</t>
  </si>
  <si>
    <r>
      <t xml:space="preserve">5) Email file to </t>
    </r>
    <r>
      <rPr>
        <b/>
        <sz val="16"/>
        <color theme="1"/>
        <rFont val="Calibri"/>
        <family val="2"/>
      </rPr>
      <t>vreich@scholastic.ca</t>
    </r>
    <r>
      <rPr>
        <sz val="16"/>
        <color theme="1"/>
        <rFont val="Calibri"/>
        <family val="2"/>
      </rPr>
      <t xml:space="preserve"> as an </t>
    </r>
    <r>
      <rPr>
        <b/>
        <sz val="16"/>
        <color theme="1"/>
        <rFont val="Calibri"/>
        <family val="2"/>
      </rPr>
      <t>Excel attachment</t>
    </r>
    <r>
      <rPr>
        <sz val="16"/>
        <color theme="1"/>
        <rFont val="Calibri"/>
        <family val="2"/>
      </rPr>
      <t xml:space="preserve"> / 
5) Envoyez par courriel le fichier Excel en pièce jointe à </t>
    </r>
    <r>
      <rPr>
        <b/>
        <sz val="16"/>
        <color theme="1"/>
        <rFont val="Calibri"/>
        <family val="2"/>
      </rPr>
      <t>vreich@scholastic.ca</t>
    </r>
    <r>
      <rPr>
        <sz val="16"/>
        <color theme="1"/>
        <rFont val="Calibri"/>
        <family val="2"/>
      </rPr>
      <t xml:space="preserve"> 
    </t>
    </r>
    <r>
      <rPr>
        <sz val="16"/>
        <color rgb="FFFF0000"/>
        <rFont val="Calibri"/>
        <family val="2"/>
      </rPr>
      <t>Please DO NOT send file as PDF / NE PAS ENVOYER CE FICHIER EN FORMAT PDF</t>
    </r>
  </si>
  <si>
    <r>
      <t xml:space="preserve">6) Contact </t>
    </r>
    <r>
      <rPr>
        <b/>
        <sz val="12"/>
        <color theme="1"/>
        <rFont val="Calibri"/>
        <family val="2"/>
      </rPr>
      <t xml:space="preserve">Vicki Reich 604-538-0700 option 1 or 1-866-663-8186 option 3 </t>
    </r>
    <r>
      <rPr>
        <sz val="12"/>
        <color theme="1"/>
        <rFont val="Calibri"/>
        <family val="2"/>
      </rPr>
      <t>if you have any questions or need assistance with form /
6) Contactez Vicki Reich 604-538-0700 option 1 ou au 1-866-663-8186 option 3 si vous avez des questions concernant ce formulaire.</t>
    </r>
  </si>
  <si>
    <t>ORDERS MUST BE SUBMITTED BY 12 NOON FRIDAY, MAY 3, 2024 / 
LES COMMANDES DOIVENT ÊTRE PASSÉES AVANT 12 H LE VENDREDI 3 MAI 2024</t>
  </si>
  <si>
    <t>GAMER JOURNAL PACK</t>
  </si>
  <si>
    <t>PEN: 8-BIT GAME CONTROLLER</t>
  </si>
  <si>
    <t>GAME CONTROLLER ERASER</t>
  </si>
  <si>
    <t>GamerPack</t>
  </si>
  <si>
    <t>'1-UP</t>
  </si>
  <si>
    <t>AnimalPack</t>
  </si>
  <si>
    <t>ANIMAL JOURNAL PACK</t>
  </si>
  <si>
    <t>1-UP</t>
  </si>
  <si>
    <t>BE TRUE YOU NEON DOODLE DOG JOURNAL</t>
  </si>
  <si>
    <t>F22ANIMAL</t>
  </si>
  <si>
    <t>ANIMAL FOREST JUNGLE ERASER</t>
  </si>
  <si>
    <t>F23FROG</t>
  </si>
  <si>
    <t>FROG PEN</t>
  </si>
  <si>
    <t>PenPack</t>
  </si>
  <si>
    <t>F22POPIT</t>
  </si>
  <si>
    <t>POP'N PEN</t>
  </si>
  <si>
    <t>S23POMPOM</t>
  </si>
  <si>
    <t>HOLOGRAPHIC POM POM PEN</t>
  </si>
  <si>
    <t>S23MEGASQU</t>
  </si>
  <si>
    <t>MEGA SQUISHY PEN</t>
  </si>
  <si>
    <t>F22OMBDIAM</t>
  </si>
  <si>
    <t>PASTEL OMBRE CRYSTAL DIAMOND PEN</t>
  </si>
  <si>
    <t>EraserPack</t>
  </si>
  <si>
    <t>F22RETRO</t>
  </si>
  <si>
    <t>SMILE/DAISY ERASER</t>
  </si>
  <si>
    <t>S23POPSICL</t>
  </si>
  <si>
    <t>SCENTED POPSICLE ERASER</t>
  </si>
  <si>
    <t>F20SMART</t>
  </si>
  <si>
    <t>SMART PHONE ERASER</t>
  </si>
  <si>
    <t>OVER THE RAINBOW ERASER</t>
  </si>
  <si>
    <t>CAR ERASER</t>
  </si>
  <si>
    <t>S23GAMER</t>
  </si>
  <si>
    <t>F20GAME</t>
  </si>
  <si>
    <t>GAMER THEMED JOURNAL</t>
  </si>
  <si>
    <t>PEN: TOP SECRET UV PEN</t>
  </si>
  <si>
    <t>F22TOPUV</t>
  </si>
  <si>
    <t>BOOKMARK BUNDLE - 50 Pack, Assorted</t>
  </si>
  <si>
    <t>BOOKMARK BUNDLE - 50 Pack, Assorted  French</t>
  </si>
  <si>
    <t>F23POOFPEN</t>
  </si>
  <si>
    <t>F20FLAMI</t>
  </si>
  <si>
    <t>SP403156</t>
  </si>
  <si>
    <t>Poof Ball Pen (each)                                (Assorted Colours, colours vary)</t>
  </si>
  <si>
    <t>Flamingo Pen (each)
(Assorted colours, Colours vary)</t>
  </si>
  <si>
    <t>Pop N' Pen (each)                                    (Assorted colours, Colours vary)</t>
  </si>
  <si>
    <t>Cookie Pop Mechanical Pencil (each)   (Assorted Colours, colours vary)</t>
  </si>
  <si>
    <r>
      <t xml:space="preserve">COOKIE POP MECHANICAL PENCIL - </t>
    </r>
    <r>
      <rPr>
        <b/>
        <sz val="12"/>
        <color rgb="FFFF0000"/>
        <rFont val="Calibri"/>
        <family val="2"/>
      </rPr>
      <t>EACH</t>
    </r>
  </si>
  <si>
    <r>
      <t xml:space="preserve">FLAMINGO PEN - </t>
    </r>
    <r>
      <rPr>
        <b/>
        <sz val="12"/>
        <color rgb="FFFF0000"/>
        <rFont val="Calibri"/>
        <family val="2"/>
      </rPr>
      <t>EACH</t>
    </r>
  </si>
  <si>
    <r>
      <t xml:space="preserve">POP'N PEN - </t>
    </r>
    <r>
      <rPr>
        <b/>
        <sz val="12"/>
        <color rgb="FFFF0000"/>
        <rFont val="Calibri"/>
        <family val="2"/>
      </rPr>
      <t>EACH</t>
    </r>
  </si>
  <si>
    <r>
      <rPr>
        <sz val="12"/>
        <rFont val="Calibri"/>
        <family val="2"/>
      </rPr>
      <t>POOF BALL GEL PEN</t>
    </r>
    <r>
      <rPr>
        <b/>
        <sz val="12"/>
        <rFont val="Calibri"/>
        <family val="2"/>
      </rPr>
      <t xml:space="preserve"> - </t>
    </r>
    <r>
      <rPr>
        <b/>
        <sz val="12"/>
        <color rgb="FFFF0000"/>
        <rFont val="Calibri"/>
        <family val="2"/>
      </rPr>
      <t>EACH</t>
    </r>
  </si>
  <si>
    <t xml:space="preserve">Pop N' Pen (each) Assorted Colours </t>
  </si>
  <si>
    <t>Fun Pens &amp; Pencils - please note Packs contain assorted colours</t>
  </si>
  <si>
    <t>PEN PACK - 4 PENS</t>
  </si>
  <si>
    <t>ERASER PACK - 5 ERASERS</t>
  </si>
  <si>
    <t>Pastel Crystal Ombre Pen (each) Assorted Colours (only available as part of Pen Pack)</t>
  </si>
  <si>
    <t>Holographic Pom Pom Pen (each) Assorted Colours  (only available as part of Pen Pack)</t>
  </si>
  <si>
    <t>Mega Squishy Pen (each) Assorted Colours  (only available as part of Pen Pack)</t>
  </si>
  <si>
    <t>Assorted Smile/Daisy Eraser (each) (only available as part of Eraser Pack)</t>
  </si>
  <si>
    <t>Assorted Scented Popsicle Eraser (2 / Pack) (only available as part of Eraser Pack)</t>
  </si>
  <si>
    <t>Assorted Car Eraser (each) (only available as part of Eraser Pack)</t>
  </si>
  <si>
    <t>Assorted Smart Phone Eraser (each) (only available as part of Eraser Pack)</t>
  </si>
  <si>
    <t>Over The Rainbow Eraser (each) (only available as part of Eraser Pack)</t>
  </si>
  <si>
    <t>GOODNIGHT WORLD</t>
  </si>
  <si>
    <t>LITTLEST EASTER BUNNY, THE</t>
  </si>
  <si>
    <t>WHAT IF BUNNY'S NOT A BULLY?</t>
  </si>
  <si>
    <t>ALFIE NO!</t>
  </si>
  <si>
    <t>BUNCH OF MUNSCH, A: A ROBERT M</t>
  </si>
  <si>
    <t>TWO TOUGH TRUCKS GET LOST SSE</t>
  </si>
  <si>
    <t>VIOLET SHRINK</t>
  </si>
  <si>
    <t>WHY CAN'T WE BE BESTIE-CORNS?</t>
  </si>
  <si>
    <t>SQUIDDING AROUND #1: FISH</t>
  </si>
  <si>
    <t>DOG MAN #5: LORD OF THE FLEAS</t>
  </si>
  <si>
    <t>HOTDOG! #1</t>
  </si>
  <si>
    <t xml:space="preserve">I SURVIVED THE WELLINGTON AVALANCHE, 1910  </t>
  </si>
  <si>
    <t>LUCKY BUNNIES #1: SKY'S SUPRIS</t>
  </si>
  <si>
    <t>LUCKY BUNNIES #2: PETAL</t>
  </si>
  <si>
    <t>LUNCH CLUB, THE: REVENGE OF TH</t>
  </si>
  <si>
    <t>NIGHT OF THE LIVING TED</t>
  </si>
  <si>
    <t>WEIRDO #1: WEIRDO</t>
  </si>
  <si>
    <t>WHATEVER AFTER #12 SEEING SSE</t>
  </si>
  <si>
    <t>WHATEVER AFTER #13 SPILL SSE</t>
  </si>
  <si>
    <t>UPSIDE-DOWN MAGIC #7: HIDE SSE</t>
  </si>
  <si>
    <t>PROJECT MIDDLE SCHOOL</t>
  </si>
  <si>
    <t>ALPACA MY BAGS</t>
  </si>
  <si>
    <t>DRAGGED FROM UNDER #1</t>
  </si>
  <si>
    <t>KEY PLAYER</t>
  </si>
  <si>
    <t>LILY'S STORY</t>
  </si>
  <si>
    <t>ROSE LEGACY, THE</t>
  </si>
  <si>
    <t>SHE'S THE LIAR!</t>
  </si>
  <si>
    <t>FRIGHTVILLE #1: DON'T LET THE</t>
  </si>
  <si>
    <t>STARGAZING</t>
  </si>
  <si>
    <t>DON'T TELL THE NAZIS SSE</t>
  </si>
  <si>
    <t>HAUNTED CANADA THE THIRD TERRIFYING</t>
  </si>
  <si>
    <t>YOU DON'T KNOW EVERYTHING, JIL</t>
  </si>
  <si>
    <t>BENDY AND THE INK MACHI: YA #1</t>
  </si>
  <si>
    <t>BLENDED</t>
  </si>
  <si>
    <t>CODE WORD COURAGE</t>
  </si>
  <si>
    <t>COLLECTED, THE</t>
  </si>
  <si>
    <t>CONCEAL, DON'T FEEL</t>
  </si>
  <si>
    <t>DAPHNE AND VELMA YA NOVEL #1</t>
  </si>
  <si>
    <t>FAKE</t>
  </si>
  <si>
    <t>GUEST: A CHANGELING TALE (PBK)</t>
  </si>
  <si>
    <t>HACKER'S KEY, THE</t>
  </si>
  <si>
    <t>HAUNT ME</t>
  </si>
  <si>
    <t>IMPOSTERS #2: SHATTER CITY SSE</t>
  </si>
  <si>
    <t>INTO THE CLOUDS</t>
  </si>
  <si>
    <t>ODD SISTERS, THE</t>
  </si>
  <si>
    <t>OFFLINE SSE</t>
  </si>
  <si>
    <t>PART OF YOUR WORLD</t>
  </si>
  <si>
    <t>PLOT TO KILL HITLER, THE #1</t>
  </si>
  <si>
    <t>POISONED SSE</t>
  </si>
  <si>
    <t>SEASON OF STYX MALONE, THE</t>
  </si>
  <si>
    <t>SPECIAL FORCES #2: MINE SSE</t>
  </si>
  <si>
    <t>UNDROWNED, THE</t>
  </si>
  <si>
    <t>10 HIDDEN HEROES</t>
  </si>
  <si>
    <t>BOY</t>
  </si>
  <si>
    <t>CHICKEN LITTLE AND THE BIG BAD</t>
  </si>
  <si>
    <t>DIARY WORM TEACHER'S PET ICR</t>
  </si>
  <si>
    <t>FRESH PRINCESS</t>
  </si>
  <si>
    <t>BONE ADVENTURES</t>
  </si>
  <si>
    <t>BUNBUN AND BONBON #1: FANCY FR</t>
  </si>
  <si>
    <t>BANANA FOX AND THE GUMMY MONS</t>
  </si>
  <si>
    <t>LUCKY LUNA SSE</t>
  </si>
  <si>
    <t>HOLES (NWBRY MDL99)</t>
  </si>
  <si>
    <t>ESPERANZA RISING</t>
  </si>
  <si>
    <t>UP THE CREEK</t>
  </si>
  <si>
    <t>FREAK THE MIGHTY</t>
  </si>
  <si>
    <t>GIRL IN THE LAKE, THE</t>
  </si>
  <si>
    <t>WINTERKILL</t>
  </si>
  <si>
    <t>2-UP</t>
  </si>
  <si>
    <t>'K-1</t>
  </si>
  <si>
    <t>'2-6</t>
  </si>
  <si>
    <t>'3-6</t>
  </si>
  <si>
    <t>'3-7</t>
  </si>
  <si>
    <t>'5-7</t>
  </si>
  <si>
    <t>'6-8</t>
  </si>
  <si>
    <t>'8-UP</t>
  </si>
  <si>
    <t>Adventure Friends, The: Bk #1 Treasure Map (Acor</t>
  </si>
  <si>
    <t>Adventure Friends, The: Bk #3 Bright Star (Acorn</t>
  </si>
  <si>
    <t>Adventures Of Capt Underpants: Bk #1 (Hardcover</t>
  </si>
  <si>
    <t>Agent Stitch: A Study In Slime</t>
  </si>
  <si>
    <t>Alice's Wonderland Bakery: Unforgettable Unbirth</t>
  </si>
  <si>
    <t>All Thirteen: The Incredible Cave Rescue...</t>
  </si>
  <si>
    <t>Alma's Way: Bk 31 Junior's Lost Tooth (Reader)</t>
  </si>
  <si>
    <t>At The Speed Of Gus</t>
  </si>
  <si>
    <t>At The Speed Of Lies</t>
  </si>
  <si>
    <t>Avengers Assembly: Bk #3 X-Change Students 101</t>
  </si>
  <si>
    <t>Baby-Sitters Little Sister: Bk #6 Karen's Birthd</t>
  </si>
  <si>
    <t>Backcountry</t>
  </si>
  <si>
    <t>Bad Food: Bk #5 Night Of The Living Bread</t>
  </si>
  <si>
    <t>Bad Princessess #1: Perfect Villains</t>
  </si>
  <si>
    <t>Bailey School Kids: Bk #3 Ghosts Don't Eat... (G</t>
  </si>
  <si>
    <t>Barbie: You Can Be A Doctor/You Can Be A Vet (Re</t>
  </si>
  <si>
    <t>Be A Bridge</t>
  </si>
  <si>
    <t>Bendy: Bk #3 Fade To Black</t>
  </si>
  <si>
    <t>Best Buddies: Bk #1 A Pie For Us! (Acorn)</t>
  </si>
  <si>
    <t>Big Cheese, The (HC)</t>
  </si>
  <si>
    <t>Bone: More Tall Tales (A Graphic Novel)</t>
  </si>
  <si>
    <t>Bounce Back</t>
  </si>
  <si>
    <t>Bucket Of Stars, A</t>
  </si>
  <si>
    <t>Capt Underpants: Maniacal Mischief...Monsters (W</t>
  </si>
  <si>
    <t>Cat Kid Comic Club: Collaborations (Release Date</t>
  </si>
  <si>
    <t>Change Sings (HC) (On-Sale Date: Sept 21/21)</t>
  </si>
  <si>
    <t>City Of Dragons: Bk #2 Rise Of The Shadowfire</t>
  </si>
  <si>
    <t>Clifford TV: Puppy Preschool (8x8)</t>
  </si>
  <si>
    <t>Cool Bean, The</t>
  </si>
  <si>
    <t>Countdown To Danger: Tunnel Of Terror</t>
  </si>
  <si>
    <t>Crumbs</t>
  </si>
  <si>
    <t>Deepfake</t>
  </si>
  <si>
    <t>Diary Of A Pug: Bk #8: Pug's New Puppy (Branches</t>
  </si>
  <si>
    <t>Diary Of A Roblox Pro: Bk #4 Lava Chase</t>
  </si>
  <si>
    <t>Diary Of A Wimpy Kid: Bk #16 Big Shot</t>
  </si>
  <si>
    <t>Diary Of A Wimpy Kid: No Brainer</t>
  </si>
  <si>
    <t>Disney Cars: Time For Adventure!</t>
  </si>
  <si>
    <t>Disney Manga: Vol #2 Stitch!</t>
  </si>
  <si>
    <t>Dog Man: Twenty Thousand Fleas...(HC) (Strict On</t>
  </si>
  <si>
    <t>Don't Call Me Grumpycorn</t>
  </si>
  <si>
    <t>Dork Diaries: Bk #15 Tales From The Not-So-Posh.</t>
  </si>
  <si>
    <t>Dragon Ball Super Volume 4</t>
  </si>
  <si>
    <t>Dragon Ball Super: Vol 6</t>
  </si>
  <si>
    <t>Dragon Girls: Bk #11 Zoe The Beach Dragon</t>
  </si>
  <si>
    <t>Encanto: Gift Of Family, The/El Don De Una Famil</t>
  </si>
  <si>
    <t>Evacuation Order</t>
  </si>
  <si>
    <t>Everyday Lessons: Bk #4 Manners Matter, Stitch (</t>
  </si>
  <si>
    <t>Fgteev: Bk #3 The Switcheroo Rescue!</t>
  </si>
  <si>
    <t>Fiery Little Dragon, The (BRD)</t>
  </si>
  <si>
    <t>Fluffy McWhiskers Cuteness Explosion</t>
  </si>
  <si>
    <t>Four Eyes</t>
  </si>
  <si>
    <t>Frankie's World</t>
  </si>
  <si>
    <t>French: Animorphs BD 1: Invasion, L'</t>
  </si>
  <si>
    <t>French: Arlo Et Pips 3 Arlo Fait Son Nid</t>
  </si>
  <si>
    <t>French: Aventures De Patate Pourrie, Les: Le Mei</t>
  </si>
  <si>
    <t>French: Biographie En Images : Voici Buffy Saint</t>
  </si>
  <si>
    <t>French: Bizarre Mais Vrai! Degueu!: Nat Geo Kids</t>
  </si>
  <si>
    <t>French: C'Est Mon Corps! (HC)</t>
  </si>
  <si>
    <t>French: Capitaine Bobette En Couleurs 6: Capitai</t>
  </si>
  <si>
    <t>French: Cher Journal: Mots Qu'Il Me Reste, Les</t>
  </si>
  <si>
    <t>French: Classe De M. Grizzli, La: La Magie De Mo</t>
  </si>
  <si>
    <t>French: Classe De M. Loup, La</t>
  </si>
  <si>
    <t>French: Club Des Baby-Sitters 11 Au revoir, Stac</t>
  </si>
  <si>
    <t>French: Coffret Du Parfait Magicien</t>
  </si>
  <si>
    <t>French: Contes De Clifford: Cendrillon Et Le Gro</t>
  </si>
  <si>
    <t>French: Crabe Grognon 2: Viens Jouer Crabe Grogn</t>
  </si>
  <si>
    <t>French: Dix Profs Delicieux</t>
  </si>
  <si>
    <t>French: Dragon 5: Dragon Fete Noel</t>
  </si>
  <si>
    <t>French: Ecole Saint-Macabre 5: Prisonniers De La</t>
  </si>
  <si>
    <t>French: Elephant Et Rosie: Partons En Balade!</t>
  </si>
  <si>
    <t>French: Enorme Appetit De Dona Esmeralda, L'</t>
  </si>
  <si>
    <t>French: Fascinant Atlas Du Monde</t>
  </si>
  <si>
    <t>French: Fee Scientifique, La</t>
  </si>
  <si>
    <t>French: Frisson L'Ecureuil Visite Le Medicin (HC</t>
  </si>
  <si>
    <t>French: Harry Potter: Le Livre De Cuisine Offici</t>
  </si>
  <si>
    <t>French: Hilde Mene L'enquete 3 Alerte Au Feu</t>
  </si>
  <si>
    <t>French: Je Ne Fais Pas Si Peur</t>
  </si>
  <si>
    <t>French: Jessie Elliot A Peur De Son Ombre</t>
  </si>
  <si>
    <t>French: Journal D'Un Carlin 6: Soiree Pyjama</t>
  </si>
  <si>
    <t>French: Journal De Licorne 3: Iris La Courageuse</t>
  </si>
  <si>
    <t>French: Klutz: Avions De Papier</t>
  </si>
  <si>
    <t>French: Klutz: Fabrique Tes Bombes Pour Le Bain</t>
  </si>
  <si>
    <t>French: Klutz: Lego Reactions En Chaine</t>
  </si>
  <si>
    <t>French: Mauvaise Graine Presente, La: Le Bon, La</t>
  </si>
  <si>
    <t>French: Mauvaise Graine, La</t>
  </si>
  <si>
    <t>French: Mechant Minou En Couleurs: C'est Ta Fete</t>
  </si>
  <si>
    <t>French: Mechants 10: Mechante Journee, Une</t>
  </si>
  <si>
    <t>French: Mechants 11: Seigneur Des Serpents, Le</t>
  </si>
  <si>
    <t>French: Merveilleux Petit Rien, Un</t>
  </si>
  <si>
    <t>French: Mini Chat Et Son Club BD</t>
  </si>
  <si>
    <t>French: Mon Encyclopedie Junior Des Roches Et Mi</t>
  </si>
  <si>
    <t>French: Mon Grand Livre D'Oiseaux: Nat Geo</t>
  </si>
  <si>
    <t>French: Mon Livre De Faits Etonnants Sur Le Corp</t>
  </si>
  <si>
    <t>French: Montagne De Feuilles, Une</t>
  </si>
  <si>
    <t>French: Ms. Marvel: Etiree Au Max</t>
  </si>
  <si>
    <t>French: Munsch A La Tonne</t>
  </si>
  <si>
    <t>French: Nat Et Rien D'autre</t>
  </si>
  <si>
    <t>French: Nat Geo Kids: Bizarre Mais Vrai! Les Oce</t>
  </si>
  <si>
    <t>French: National Geographic Kids: Bizarre Mais V</t>
  </si>
  <si>
    <t>French: Notre Planete, Notre Maison</t>
  </si>
  <si>
    <t>French: Oeuf Modele Presente: La Grande Oeuf-vas</t>
  </si>
  <si>
    <t>French: Oeuf Modele, L'</t>
  </si>
  <si>
    <t>French: Onzes Mares</t>
  </si>
  <si>
    <t>French: Parce Que Ta Vie Compte</t>
  </si>
  <si>
    <t>French: Pat Le Chat: La Course Au Farfadet</t>
  </si>
  <si>
    <t>French: Patience, Petite Chenille</t>
  </si>
  <si>
    <t>French: Petit Chat Perdu, Le</t>
  </si>
  <si>
    <t>French: Petit Roman: Beignemobile, La</t>
  </si>
  <si>
    <t>French: Plumo Et Phobie 6: Tout Ou Rien!</t>
  </si>
  <si>
    <t>French: Plus Beau Des Aids, Le</t>
  </si>
  <si>
    <t>French: Pois Chic, Le</t>
  </si>
  <si>
    <t>French: Riviere, La</t>
  </si>
  <si>
    <t>French: Rose, Le Bleu Et Toi, Le</t>
  </si>
  <si>
    <t>French: Savais-Tu: Castors, Les</t>
  </si>
  <si>
    <t>French: Super Chien 10: Hauts Du Fir-Maman, Les</t>
  </si>
  <si>
    <t>French: Tempete D'emotions</t>
  </si>
  <si>
    <t>French: Tempete Du Siecle, La</t>
  </si>
  <si>
    <t>French: Ti-Bou 1: Retour A La Maison, Le</t>
  </si>
  <si>
    <t>French: Ti-Bou 2: Une Cabane Pour Les Merlebleu</t>
  </si>
  <si>
    <t>French: Trace Et Decouvre: 1 2 3</t>
  </si>
  <si>
    <t>French: Tu Y Arriveras...</t>
  </si>
  <si>
    <t>French: Voici David Suzuki: Biographie En Images</t>
  </si>
  <si>
    <t>Friends Find A Way</t>
  </si>
  <si>
    <t>Gabby's Dollhouse: Happy Cat-O-Ween! (8x8)</t>
  </si>
  <si>
    <t>Gabby's Dollhouse: Meet The Kittycorn (With Stic</t>
  </si>
  <si>
    <t>Gabby's Dollhouse: Phonics Box Set</t>
  </si>
  <si>
    <t>Gabby's Dollhouse: Sleepover Party (With Sticker</t>
  </si>
  <si>
    <t>Gabby's Dollhouse: 5-Minute Phonics</t>
  </si>
  <si>
    <t>Gallowgate</t>
  </si>
  <si>
    <t>Gen:Lock: Storm Warning</t>
  </si>
  <si>
    <t>Geronimo Stilton: Bk #82 Mouse Vs. Wild</t>
  </si>
  <si>
    <t>Giraffe is Grumpy</t>
  </si>
  <si>
    <t>Good Egg And The Talent Show, The</t>
  </si>
  <si>
    <t>Goosebumps House Of Shivers: Bk #1 Scariest. Boo</t>
  </si>
  <si>
    <t>Great Bear, The: Book Two Of The Misewa Saga</t>
  </si>
  <si>
    <t>Hockey Super Six: Bk #5 In The Game</t>
  </si>
  <si>
    <t>Hockey Super Six: Bk #6 Over Time</t>
  </si>
  <si>
    <t>How Not To Be A Vampire Slayer</t>
  </si>
  <si>
    <t>I Am Big</t>
  </si>
  <si>
    <t>I Survived: Courageous Creatures</t>
  </si>
  <si>
    <t>I'm A Unicorn</t>
  </si>
  <si>
    <t>I'm Not Scared, You're Scared!</t>
  </si>
  <si>
    <t>Inflatables, The: Bk #3 Do-Nut Panic!</t>
  </si>
  <si>
    <t>Inflatables, The: Bk #4 Splash Of The Titans</t>
  </si>
  <si>
    <t>King Cobra And Other Deadly Snakes (With Skeleto</t>
  </si>
  <si>
    <t>Last Firehawk, The: Bk #12 The Shadow Returns (B</t>
  </si>
  <si>
    <t>Last Kids On Earth: Bk #8 Forbidden Fortress (HC</t>
  </si>
  <si>
    <t>Last Kids On Earth: Last Comics On Earth (HC)</t>
  </si>
  <si>
    <t>Little Owl What Can You See? (BRD)</t>
  </si>
  <si>
    <t>Lunch Club, The: Bk #2 The Curse Of The Scarewol</t>
  </si>
  <si>
    <t>Lunch Club, The: Bk #6 The Swamp Thingy</t>
  </si>
  <si>
    <t>Mabuhay!</t>
  </si>
  <si>
    <t>Maizy Chen's Last Chance</t>
  </si>
  <si>
    <t>Make-Believe Tales: Pups In Power (With Necklace</t>
  </si>
  <si>
    <t>Manga Art Class (Klutz)</t>
  </si>
  <si>
    <t>Mario Kart: Off To The Races!</t>
  </si>
  <si>
    <t>Mermaid Days: Bk #3: A New Friend (Acorn)</t>
  </si>
  <si>
    <t>Mermaids To The Rescue: Bk #4 Cascadia (With Cha</t>
  </si>
  <si>
    <t>Mimi And The Boo-Hoo Blahs</t>
  </si>
  <si>
    <t>Mimi: Bk #1 Mimi And The Cutie Catastrophe</t>
  </si>
  <si>
    <t>Minecraft: Open World Into the Nether</t>
  </si>
  <si>
    <t>Most Perfect You</t>
  </si>
  <si>
    <t>Munsch-A-Thon (HC)</t>
  </si>
  <si>
    <t>Must Love Pets: Bk #4 Dog's Best Friend</t>
  </si>
  <si>
    <t>My Little Pony: Vol #1 Big Horseshoes To Fill</t>
  </si>
  <si>
    <t>My Magical Friends: Baby Dragon Takes Flight (Wi</t>
  </si>
  <si>
    <t>My Very Favorite Book In The Whole Wide World</t>
  </si>
  <si>
    <t>Never Pop A Penguin (BRD)</t>
  </si>
  <si>
    <t>Nightmare Before Christmas, The (Manga)</t>
  </si>
  <si>
    <t>Nightmare King</t>
  </si>
  <si>
    <t>Nish: North And South</t>
  </si>
  <si>
    <t>Nutshimit: In The Woods</t>
  </si>
  <si>
    <t>Once I Was A Bear</t>
  </si>
  <si>
    <t>Owl Diaries: Bk #18 The Nature Club (Branches)</t>
  </si>
  <si>
    <t>Parachute Kids</t>
  </si>
  <si>
    <t>Part Of Your World: A Twisted Graphic Novel</t>
  </si>
  <si>
    <t>Party Diaries: Bk #2: Starry Henna Night (Branch</t>
  </si>
  <si>
    <t>Paw Patrol Movie 2</t>
  </si>
  <si>
    <t>Paw Patrol: Rock Star Rescue (With Chalk)</t>
  </si>
  <si>
    <t>Peppa Pig: Dinosaur Party (8x8)</t>
  </si>
  <si>
    <t>Peppa Pig: Peppa's Cruise Vacation (8x8 With Pos</t>
  </si>
  <si>
    <t>Pet Rescue Adventures: The Homesick Kitten</t>
  </si>
  <si>
    <t>Pete The Cat: Super Pete</t>
  </si>
  <si>
    <t>Pete The Kitty: Ready, Set, Go-Cart!</t>
  </si>
  <si>
    <t>Pets Rule: Bk #3 Kittens Are Monsters! (Branches</t>
  </si>
  <si>
    <t>Pets Rule: Bk #4 Rise Of The Goldfish, The (Bran</t>
  </si>
  <si>
    <t>Pigs Can't Fly</t>
  </si>
  <si>
    <t>Pizza And Taco: Bk #4 Dare To Be Scared</t>
  </si>
  <si>
    <t>Plants Vs. Zombies: Volume 17 Multi-Ball-Istic</t>
  </si>
  <si>
    <t>Pokemon Graphix: Bk #2 Legendary Nightmare</t>
  </si>
  <si>
    <t>Pokemon Stained Glass Art (Klutz)</t>
  </si>
  <si>
    <t>Pokemon: Ash And Pikachu's Adventures</t>
  </si>
  <si>
    <t>Pokemon: Electric Secret, An (With Stickers)</t>
  </si>
  <si>
    <t>Pokemon: 5-Minute Phonics</t>
  </si>
  <si>
    <t>PrestonPlayz: Mystery Of The Super Spooky Secret</t>
  </si>
  <si>
    <t>Princess Truly: Bk #8 I Can Help! (Acorn)</t>
  </si>
  <si>
    <t>Puppy Place, The: Bk #67 Scruffy</t>
  </si>
  <si>
    <t>Rainbow Days: Bk #1 Gray Day, The (Acorn)</t>
  </si>
  <si>
    <t>Rainbow Days: Bk #2 Gold Bowl, The (Acorn)</t>
  </si>
  <si>
    <t>Rick</t>
  </si>
  <si>
    <t>Rocket And Groot: Bk #1 Hunt For The Starlord, T</t>
  </si>
  <si>
    <t>Rocket And Groot: Little Groot, Big Feelings (8x</t>
  </si>
  <si>
    <t>Roxie Loves Adventure</t>
  </si>
  <si>
    <t>Scholastic Canada Biography: Meet Terry Fox</t>
  </si>
  <si>
    <t>Scholastic Canada Biography: Meet Therese Casgra</t>
  </si>
  <si>
    <t>Scholastic Canada Visual Dictionary</t>
  </si>
  <si>
    <t>Search And Rescue: Pentagon Escape</t>
  </si>
  <si>
    <t>Shang-Chi And The Quest For Immortality (Graphic</t>
  </si>
  <si>
    <t>Simon Sort Of Says (HC)</t>
  </si>
  <si>
    <t>Sirens</t>
  </si>
  <si>
    <t>Sour Grape, The (HC) Release Date: Nov 1, 2022</t>
  </si>
  <si>
    <t>Speak Up!</t>
  </si>
  <si>
    <t>Spider-Ham: Hollywood May-Ham (Release Date: Oct</t>
  </si>
  <si>
    <t>Spy Ninjas Official Graphic Novel: Virtual Reali</t>
  </si>
  <si>
    <t>Squished</t>
  </si>
  <si>
    <t>Starfish</t>
  </si>
  <si>
    <t>Stars In Their Eyes (Graphix)</t>
  </si>
  <si>
    <t>Still My Tessa</t>
  </si>
  <si>
    <t>Super Simple: Here Comes The Fire Truck! (BRD)</t>
  </si>
  <si>
    <t>Swamp Water</t>
  </si>
  <si>
    <t>Terry's Crew</t>
  </si>
  <si>
    <t>That Girl Lay Lay In: Talent Showdown</t>
  </si>
  <si>
    <t>That Girl Lay Lay: Bk #2 Freestylin' At The Fair</t>
  </si>
  <si>
    <t>Tyrell Show, The: Season One</t>
  </si>
  <si>
    <t>Unicorn Diaries: Bk #8 Welcome To Sparklegrove (</t>
  </si>
  <si>
    <t>Unicorns In Charge (With Necklace)</t>
  </si>
  <si>
    <t>Very Hungry Worry Monsters Mood-O-Meter, The (BR</t>
  </si>
  <si>
    <t>Waddle I Do Without You?</t>
  </si>
  <si>
    <t>We Are Famiy</t>
  </si>
  <si>
    <t>Wings Of Fire: A Guide To The Dragon World (HC)</t>
  </si>
  <si>
    <t>Wishes (HC)</t>
  </si>
  <si>
    <t>Yasmin The Builder</t>
  </si>
  <si>
    <t>Yetis Are The Worst!</t>
  </si>
  <si>
    <t>French: Bisou Secret, Le</t>
  </si>
  <si>
    <t>French: Peppa Pig: Joyeux Noel Peppa</t>
  </si>
  <si>
    <t>French: Elephant Et Rosie: Veux-Tu Jou</t>
  </si>
  <si>
    <t>French: Baby-Sitters Petite Soeur 1 Karen</t>
  </si>
  <si>
    <t>F22POPIT1</t>
  </si>
  <si>
    <t>BMKFrench50</t>
  </si>
  <si>
    <t>BMKEnglish50</t>
  </si>
  <si>
    <t>Bundle</t>
  </si>
  <si>
    <t>FLAMINGO PEN - EACH</t>
  </si>
  <si>
    <t>POOF BALL GEL PEN - EACH</t>
  </si>
  <si>
    <t>COOKIE POP MECHANICAL PENCIL - EACH</t>
  </si>
  <si>
    <t>POP'N PEN - EACH</t>
  </si>
  <si>
    <t>GAMERPACK</t>
  </si>
  <si>
    <t>ANIMALPACK</t>
  </si>
  <si>
    <t>PENPACK</t>
  </si>
  <si>
    <t>ERASERPACK</t>
  </si>
  <si>
    <t>CASES</t>
  </si>
  <si>
    <t>F23SHARKS</t>
  </si>
  <si>
    <t>SHARK ERASER (Includes Sharpener)</t>
  </si>
  <si>
    <t>SLOTH PENCIL</t>
  </si>
  <si>
    <t>SCF03BP001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</si>
</sst>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  <numFmt numFmtId="166" formatCode="_-[$$-1009]* #,##0.00_-;\-[$$-1009]* #,##0.00_-;_-[$$-1009]* &quot;-&quot;??_-;_-@_-"/>
    <numFmt numFmtId="167" formatCode="[&lt;=9999999]###\-####;###\-###\-####"/>
    <numFmt numFmtId="168" formatCode="[$-409]d\-mmm\-yyyy;@"/>
    <numFmt numFmtId="169" formatCode="[$-409]dd\-mmm\-yy;@"/>
    <numFmt numFmtId="170" formatCode="00\ 00\ 0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</font>
    <font>
      <b/>
      <sz val="20"/>
      <color rgb="FFFF0000"/>
      <name val="Calibri"/>
      <family val="2"/>
    </font>
    <font>
      <b/>
      <sz val="18"/>
      <color rgb="FFFF0000"/>
      <name val="Calibri"/>
      <family val="2"/>
    </font>
    <font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6"/>
      <color rgb="FFFF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i/>
      <sz val="12"/>
      <color theme="1"/>
      <name val="Calibri"/>
      <family val="2"/>
    </font>
    <font>
      <b/>
      <sz val="14"/>
      <color rgb="FF0070C0"/>
      <name val="Calibri"/>
      <family val="2"/>
    </font>
    <font>
      <b/>
      <u/>
      <sz val="18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5"/>
      <color theme="1"/>
      <name val="Calibri"/>
      <family val="2"/>
    </font>
    <font>
      <b/>
      <sz val="11"/>
      <name val="Calibri"/>
      <family val="2"/>
    </font>
    <font>
      <u/>
      <sz val="11"/>
      <color rgb="FFFF0000"/>
      <name val="Calibri"/>
      <family val="2"/>
    </font>
    <font>
      <b/>
      <u/>
      <sz val="16"/>
      <color theme="0"/>
      <name val="Calibri"/>
      <family val="2"/>
    </font>
    <font>
      <b/>
      <u/>
      <sz val="20"/>
      <color theme="0"/>
      <name val="Calibri"/>
      <family val="2"/>
    </font>
    <font>
      <u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u/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</font>
    <font>
      <b/>
      <u/>
      <sz val="12"/>
      <color theme="1"/>
      <name val="Calibri"/>
      <family val="2"/>
    </font>
    <font>
      <b/>
      <sz val="18"/>
      <color theme="0"/>
      <name val="Calibri"/>
      <family val="2"/>
    </font>
    <font>
      <sz val="10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color rgb="FFFF0000"/>
      <name val="Calibri"/>
      <family val="2"/>
    </font>
    <font>
      <sz val="9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8"/>
      <color theme="1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22"/>
      <color rgb="FFFF0000"/>
      <name val="Calibri"/>
      <family val="2"/>
    </font>
    <font>
      <sz val="12"/>
      <color theme="0"/>
      <name val="Calibri"/>
      <family val="2"/>
    </font>
    <font>
      <sz val="12"/>
      <name val="Arial"/>
      <family val="2"/>
    </font>
    <font>
      <u/>
      <sz val="11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Calibri"/>
      <family val="2"/>
    </font>
    <font>
      <u/>
      <sz val="14"/>
      <color theme="10"/>
      <name val="Calibri"/>
      <family val="2"/>
      <scheme val="minor"/>
    </font>
    <font>
      <b/>
      <sz val="14"/>
      <color theme="4" tint="-0.249977111117893"/>
      <name val="Calibri"/>
      <family val="2"/>
    </font>
    <font>
      <b/>
      <sz val="20"/>
      <color theme="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1"/>
      <name val="Calibri"/>
      <family val="2"/>
    </font>
    <font>
      <u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Arial"/>
      <family val="2"/>
    </font>
    <font>
      <i/>
      <sz val="11"/>
      <name val="Calibri"/>
      <family val="2"/>
    </font>
    <font>
      <sz val="40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sz val="14"/>
      <color theme="0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2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366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49" fontId="21" fillId="0" borderId="0" xfId="1" applyNumberFormat="1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4" fontId="21" fillId="0" borderId="0" xfId="0" applyNumberFormat="1" applyFont="1" applyAlignment="1" applyProtection="1">
      <alignment horizontal="center"/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1" fontId="21" fillId="0" borderId="0" xfId="0" applyNumberFormat="1" applyFont="1" applyAlignment="1" applyProtection="1">
      <alignment horizontal="right"/>
      <protection locked="0"/>
    </xf>
    <xf numFmtId="49" fontId="26" fillId="0" borderId="15" xfId="1" applyNumberFormat="1" applyFont="1" applyFill="1" applyBorder="1" applyAlignment="1" applyProtection="1">
      <alignment horizontal="center" wrapText="1"/>
      <protection locked="0"/>
    </xf>
    <xf numFmtId="44" fontId="26" fillId="0" borderId="15" xfId="1" applyFont="1" applyFill="1" applyBorder="1" applyAlignment="1" applyProtection="1">
      <alignment horizontal="center" wrapText="1"/>
      <protection locked="0"/>
    </xf>
    <xf numFmtId="0" fontId="21" fillId="0" borderId="0" xfId="0" applyFont="1" applyProtection="1">
      <protection hidden="1"/>
    </xf>
    <xf numFmtId="0" fontId="31" fillId="0" borderId="0" xfId="0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left"/>
      <protection hidden="1"/>
    </xf>
    <xf numFmtId="49" fontId="21" fillId="0" borderId="0" xfId="1" applyNumberFormat="1" applyFont="1" applyAlignment="1" applyProtection="1">
      <alignment horizontal="center"/>
      <protection hidden="1"/>
    </xf>
    <xf numFmtId="1" fontId="28" fillId="0" borderId="10" xfId="0" applyNumberFormat="1" applyFont="1" applyBorder="1" applyAlignment="1" applyProtection="1">
      <alignment horizontal="right" vertical="center"/>
      <protection hidden="1"/>
    </xf>
    <xf numFmtId="49" fontId="28" fillId="0" borderId="10" xfId="1" applyNumberFormat="1" applyFont="1" applyBorder="1" applyAlignment="1" applyProtection="1">
      <alignment horizontal="right" vertical="center"/>
      <protection hidden="1"/>
    </xf>
    <xf numFmtId="0" fontId="29" fillId="0" borderId="10" xfId="0" applyFont="1" applyBorder="1" applyAlignment="1" applyProtection="1">
      <alignment horizontal="right" vertical="center"/>
      <protection hidden="1"/>
    </xf>
    <xf numFmtId="0" fontId="42" fillId="0" borderId="0" xfId="124" applyFont="1"/>
    <xf numFmtId="0" fontId="43" fillId="0" borderId="0" xfId="124" applyFont="1"/>
    <xf numFmtId="0" fontId="41" fillId="0" borderId="0" xfId="124"/>
    <xf numFmtId="0" fontId="41" fillId="0" borderId="35" xfId="124" applyBorder="1"/>
    <xf numFmtId="0" fontId="41" fillId="0" borderId="36" xfId="124" applyBorder="1"/>
    <xf numFmtId="0" fontId="41" fillId="0" borderId="37" xfId="124" applyBorder="1"/>
    <xf numFmtId="0" fontId="41" fillId="0" borderId="38" xfId="124" applyBorder="1"/>
    <xf numFmtId="0" fontId="44" fillId="0" borderId="0" xfId="124" applyFont="1"/>
    <xf numFmtId="0" fontId="44" fillId="0" borderId="0" xfId="124" applyFont="1" applyAlignment="1">
      <alignment horizontal="left"/>
    </xf>
    <xf numFmtId="0" fontId="46" fillId="0" borderId="30" xfId="124" applyFont="1" applyBorder="1" applyAlignment="1">
      <alignment horizontal="center"/>
    </xf>
    <xf numFmtId="0" fontId="45" fillId="0" borderId="0" xfId="124" applyFont="1"/>
    <xf numFmtId="0" fontId="44" fillId="0" borderId="32" xfId="124" applyFont="1" applyBorder="1"/>
    <xf numFmtId="0" fontId="46" fillId="0" borderId="16" xfId="124" applyFont="1" applyBorder="1"/>
    <xf numFmtId="0" fontId="47" fillId="0" borderId="12" xfId="124" applyFont="1" applyBorder="1" applyAlignment="1">
      <alignment horizontal="left"/>
    </xf>
    <xf numFmtId="0" fontId="46" fillId="0" borderId="12" xfId="124" applyFont="1" applyBorder="1" applyAlignment="1">
      <alignment horizontal="left"/>
    </xf>
    <xf numFmtId="0" fontId="46" fillId="0" borderId="12" xfId="124" applyFont="1" applyBorder="1" applyAlignment="1">
      <alignment horizontal="center"/>
    </xf>
    <xf numFmtId="0" fontId="46" fillId="0" borderId="14" xfId="124" applyFont="1" applyBorder="1" applyAlignment="1">
      <alignment horizontal="center"/>
    </xf>
    <xf numFmtId="0" fontId="46" fillId="0" borderId="31" xfId="124" applyFont="1" applyBorder="1"/>
    <xf numFmtId="0" fontId="46" fillId="0" borderId="0" xfId="124" applyFont="1" applyAlignment="1">
      <alignment horizontal="left"/>
    </xf>
    <xf numFmtId="0" fontId="46" fillId="0" borderId="0" xfId="124" applyFont="1" applyAlignment="1">
      <alignment horizontal="center"/>
    </xf>
    <xf numFmtId="0" fontId="44" fillId="0" borderId="0" xfId="124" applyFont="1" applyAlignment="1">
      <alignment horizontal="center"/>
    </xf>
    <xf numFmtId="2" fontId="44" fillId="0" borderId="30" xfId="124" applyNumberFormat="1" applyFont="1" applyBorder="1"/>
    <xf numFmtId="0" fontId="44" fillId="0" borderId="32" xfId="124" applyFont="1" applyBorder="1" applyAlignment="1">
      <alignment horizontal="center"/>
    </xf>
    <xf numFmtId="0" fontId="41" fillId="0" borderId="43" xfId="124" applyBorder="1"/>
    <xf numFmtId="0" fontId="41" fillId="0" borderId="44" xfId="124" applyBorder="1" applyAlignment="1">
      <alignment horizontal="center"/>
    </xf>
    <xf numFmtId="2" fontId="41" fillId="0" borderId="45" xfId="124" applyNumberFormat="1" applyBorder="1" applyAlignment="1">
      <alignment horizontal="center"/>
    </xf>
    <xf numFmtId="0" fontId="41" fillId="0" borderId="46" xfId="124" applyBorder="1"/>
    <xf numFmtId="2" fontId="41" fillId="0" borderId="48" xfId="124" applyNumberFormat="1" applyBorder="1"/>
    <xf numFmtId="2" fontId="41" fillId="0" borderId="0" xfId="124" applyNumberFormat="1"/>
    <xf numFmtId="0" fontId="49" fillId="0" borderId="0" xfId="124" applyFont="1"/>
    <xf numFmtId="0" fontId="43" fillId="0" borderId="0" xfId="124" applyFont="1" applyAlignment="1">
      <alignment horizontal="left"/>
    </xf>
    <xf numFmtId="0" fontId="42" fillId="0" borderId="0" xfId="124" applyFont="1" applyAlignment="1">
      <alignment horizontal="left"/>
    </xf>
    <xf numFmtId="0" fontId="41" fillId="0" borderId="0" xfId="124" applyAlignment="1">
      <alignment horizontal="left"/>
    </xf>
    <xf numFmtId="0" fontId="30" fillId="0" borderId="0" xfId="0" applyFont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55" fillId="0" borderId="0" xfId="123" applyFont="1" applyAlignment="1" applyProtection="1">
      <alignment horizontal="left"/>
    </xf>
    <xf numFmtId="0" fontId="0" fillId="0" borderId="0" xfId="0" applyProtection="1"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hidden="1"/>
    </xf>
    <xf numFmtId="0" fontId="60" fillId="0" borderId="0" xfId="123" applyFont="1" applyFill="1" applyAlignment="1">
      <alignment horizontal="center" vertical="top" wrapText="1"/>
    </xf>
    <xf numFmtId="0" fontId="0" fillId="0" borderId="24" xfId="0" applyBorder="1" applyProtection="1"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0" fontId="62" fillId="0" borderId="0" xfId="0" applyFont="1"/>
    <xf numFmtId="0" fontId="0" fillId="0" borderId="54" xfId="0" applyBorder="1" applyAlignment="1" applyProtection="1">
      <alignment horizontal="center" wrapText="1"/>
      <protection hidden="1"/>
    </xf>
    <xf numFmtId="166" fontId="21" fillId="0" borderId="10" xfId="1" applyNumberFormat="1" applyFont="1" applyFill="1" applyBorder="1" applyAlignment="1" applyProtection="1">
      <alignment horizontal="right"/>
      <protection hidden="1"/>
    </xf>
    <xf numFmtId="166" fontId="33" fillId="0" borderId="10" xfId="0" applyNumberFormat="1" applyFont="1" applyBorder="1" applyProtection="1">
      <protection hidden="1"/>
    </xf>
    <xf numFmtId="0" fontId="21" fillId="0" borderId="10" xfId="0" applyFont="1" applyBorder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44" fontId="21" fillId="0" borderId="0" xfId="0" applyNumberFormat="1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center"/>
      <protection hidden="1"/>
    </xf>
    <xf numFmtId="1" fontId="21" fillId="0" borderId="10" xfId="0" applyNumberFormat="1" applyFont="1" applyBorder="1" applyAlignment="1" applyProtection="1">
      <alignment horizontal="center"/>
      <protection locked="0" hidden="1"/>
    </xf>
    <xf numFmtId="0" fontId="41" fillId="0" borderId="14" xfId="124" applyBorder="1"/>
    <xf numFmtId="0" fontId="66" fillId="0" borderId="0" xfId="0" applyFont="1" applyAlignment="1" applyProtection="1">
      <alignment horizontal="center" wrapText="1"/>
      <protection hidden="1"/>
    </xf>
    <xf numFmtId="0" fontId="27" fillId="0" borderId="0" xfId="0" applyFont="1" applyAlignment="1" applyProtection="1">
      <alignment horizontal="center"/>
      <protection hidden="1"/>
    </xf>
    <xf numFmtId="0" fontId="68" fillId="0" borderId="0" xfId="0" applyFont="1" applyProtection="1">
      <protection locked="0"/>
    </xf>
    <xf numFmtId="1" fontId="72" fillId="0" borderId="0" xfId="0" applyNumberFormat="1" applyFont="1" applyAlignment="1" applyProtection="1">
      <alignment horizontal="left"/>
      <protection hidden="1"/>
    </xf>
    <xf numFmtId="0" fontId="72" fillId="0" borderId="0" xfId="0" applyFont="1" applyAlignment="1" applyProtection="1">
      <alignment horizontal="left" vertical="center"/>
      <protection hidden="1"/>
    </xf>
    <xf numFmtId="49" fontId="72" fillId="0" borderId="0" xfId="1" applyNumberFormat="1" applyFont="1" applyFill="1" applyBorder="1" applyAlignment="1" applyProtection="1">
      <protection hidden="1"/>
    </xf>
    <xf numFmtId="167" fontId="72" fillId="0" borderId="0" xfId="0" applyNumberFormat="1" applyFont="1" applyProtection="1">
      <protection hidden="1"/>
    </xf>
    <xf numFmtId="0" fontId="72" fillId="0" borderId="0" xfId="0" applyFont="1" applyProtection="1">
      <protection locked="0"/>
    </xf>
    <xf numFmtId="1" fontId="21" fillId="0" borderId="0" xfId="0" applyNumberFormat="1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left" vertical="center"/>
      <protection hidden="1"/>
    </xf>
    <xf numFmtId="49" fontId="21" fillId="0" borderId="0" xfId="1" applyNumberFormat="1" applyFont="1" applyFill="1" applyBorder="1" applyAlignment="1" applyProtection="1">
      <alignment horizontal="right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44" fontId="21" fillId="0" borderId="0" xfId="0" applyNumberFormat="1" applyFont="1" applyProtection="1">
      <protection hidden="1"/>
    </xf>
    <xf numFmtId="1" fontId="75" fillId="0" borderId="0" xfId="0" applyNumberFormat="1" applyFont="1" applyAlignment="1" applyProtection="1">
      <alignment horizontal="left" vertical="center" wrapText="1"/>
      <protection hidden="1"/>
    </xf>
    <xf numFmtId="0" fontId="75" fillId="0" borderId="0" xfId="0" applyFont="1" applyProtection="1">
      <protection locked="0"/>
    </xf>
    <xf numFmtId="49" fontId="21" fillId="0" borderId="0" xfId="0" applyNumberFormat="1" applyFont="1" applyProtection="1">
      <protection hidden="1"/>
    </xf>
    <xf numFmtId="0" fontId="19" fillId="0" borderId="0" xfId="123" applyFill="1" applyBorder="1" applyAlignment="1" applyProtection="1">
      <alignment horizontal="left"/>
      <protection hidden="1"/>
    </xf>
    <xf numFmtId="167" fontId="21" fillId="0" borderId="0" xfId="0" applyNumberFormat="1" applyFont="1" applyAlignment="1" applyProtection="1">
      <alignment vertical="center" wrapText="1"/>
      <protection hidden="1"/>
    </xf>
    <xf numFmtId="166" fontId="78" fillId="0" borderId="50" xfId="0" applyNumberFormat="1" applyFont="1" applyBorder="1" applyAlignment="1" applyProtection="1">
      <alignment horizontal="right" vertical="center"/>
      <protection hidden="1"/>
    </xf>
    <xf numFmtId="0" fontId="76" fillId="0" borderId="53" xfId="0" applyFont="1" applyBorder="1" applyAlignment="1" applyProtection="1">
      <alignment horizontal="right" vertical="center" wrapText="1"/>
      <protection hidden="1"/>
    </xf>
    <xf numFmtId="166" fontId="76" fillId="0" borderId="50" xfId="0" applyNumberFormat="1" applyFont="1" applyBorder="1" applyAlignment="1" applyProtection="1">
      <alignment horizontal="right" vertical="center"/>
      <protection hidden="1"/>
    </xf>
    <xf numFmtId="166" fontId="25" fillId="0" borderId="59" xfId="0" applyNumberFormat="1" applyFont="1" applyBorder="1" applyAlignment="1" applyProtection="1">
      <alignment horizontal="right" vertical="center"/>
      <protection hidden="1"/>
    </xf>
    <xf numFmtId="0" fontId="76" fillId="0" borderId="0" xfId="0" applyFont="1" applyAlignment="1" applyProtection="1">
      <alignment vertical="center"/>
      <protection locked="0"/>
    </xf>
    <xf numFmtId="1" fontId="28" fillId="0" borderId="0" xfId="0" applyNumberFormat="1" applyFont="1" applyAlignment="1" applyProtection="1">
      <alignment horizontal="left" vertical="top"/>
      <protection locked="0"/>
    </xf>
    <xf numFmtId="0" fontId="76" fillId="0" borderId="0" xfId="0" applyFont="1" applyAlignment="1" applyProtection="1">
      <alignment horizontal="left" vertical="center"/>
      <protection locked="0"/>
    </xf>
    <xf numFmtId="167" fontId="76" fillId="0" borderId="0" xfId="0" applyNumberFormat="1" applyFont="1" applyAlignment="1" applyProtection="1">
      <alignment horizontal="center" vertical="center"/>
      <protection locked="0" hidden="1"/>
    </xf>
    <xf numFmtId="1" fontId="76" fillId="0" borderId="0" xfId="0" applyNumberFormat="1" applyFont="1" applyAlignment="1" applyProtection="1">
      <alignment horizontal="left" vertical="center"/>
      <protection locked="0" hidden="1"/>
    </xf>
    <xf numFmtId="0" fontId="25" fillId="0" borderId="0" xfId="0" applyFont="1" applyAlignment="1">
      <alignment vertical="center"/>
    </xf>
    <xf numFmtId="167" fontId="76" fillId="0" borderId="0" xfId="0" applyNumberFormat="1" applyFont="1" applyAlignment="1" applyProtection="1">
      <alignment vertical="center" wrapText="1"/>
      <protection locked="0"/>
    </xf>
    <xf numFmtId="0" fontId="21" fillId="0" borderId="0" xfId="0" applyFont="1" applyAlignment="1">
      <alignment horizontal="left"/>
    </xf>
    <xf numFmtId="0" fontId="21" fillId="0" borderId="0" xfId="0" applyFont="1" applyAlignment="1" applyProtection="1">
      <alignment vertical="center"/>
      <protection locked="0"/>
    </xf>
    <xf numFmtId="168" fontId="65" fillId="0" borderId="10" xfId="0" applyNumberFormat="1" applyFont="1" applyBorder="1" applyAlignment="1" applyProtection="1">
      <alignment horizontal="left" vertical="center"/>
      <protection hidden="1"/>
    </xf>
    <xf numFmtId="169" fontId="28" fillId="0" borderId="10" xfId="0" applyNumberFormat="1" applyFont="1" applyBorder="1" applyAlignment="1" applyProtection="1">
      <alignment horizontal="right" vertical="center"/>
      <protection hidden="1"/>
    </xf>
    <xf numFmtId="0" fontId="21" fillId="0" borderId="62" xfId="0" applyFont="1" applyBorder="1" applyProtection="1">
      <protection locked="0"/>
    </xf>
    <xf numFmtId="0" fontId="80" fillId="0" borderId="0" xfId="0" applyFont="1" applyAlignment="1" applyProtection="1">
      <alignment horizontal="center"/>
      <protection hidden="1"/>
    </xf>
    <xf numFmtId="0" fontId="80" fillId="0" borderId="0" xfId="0" applyFont="1" applyAlignment="1" applyProtection="1">
      <alignment horizontal="left"/>
      <protection hidden="1"/>
    </xf>
    <xf numFmtId="0" fontId="21" fillId="0" borderId="0" xfId="0" applyFont="1"/>
    <xf numFmtId="0" fontId="45" fillId="0" borderId="11" xfId="124" applyFont="1" applyBorder="1" applyAlignment="1">
      <alignment horizontal="center"/>
    </xf>
    <xf numFmtId="17" fontId="45" fillId="0" borderId="0" xfId="124" applyNumberFormat="1" applyFont="1" applyAlignment="1">
      <alignment horizontal="left"/>
    </xf>
    <xf numFmtId="0" fontId="45" fillId="0" borderId="0" xfId="124" applyFont="1" applyAlignment="1">
      <alignment horizontal="left"/>
    </xf>
    <xf numFmtId="0" fontId="45" fillId="0" borderId="0" xfId="124" applyFont="1" applyAlignment="1">
      <alignment horizontal="center"/>
    </xf>
    <xf numFmtId="8" fontId="47" fillId="0" borderId="30" xfId="126" applyNumberFormat="1" applyFont="1" applyBorder="1"/>
    <xf numFmtId="17" fontId="45" fillId="0" borderId="0" xfId="124" applyNumberFormat="1" applyFont="1"/>
    <xf numFmtId="2" fontId="47" fillId="0" borderId="30" xfId="124" applyNumberFormat="1" applyFont="1" applyBorder="1"/>
    <xf numFmtId="44" fontId="47" fillId="0" borderId="30" xfId="126" applyFont="1" applyBorder="1"/>
    <xf numFmtId="7" fontId="45" fillId="0" borderId="0" xfId="124" applyNumberFormat="1" applyFont="1" applyAlignment="1">
      <alignment horizontal="center"/>
    </xf>
    <xf numFmtId="2" fontId="45" fillId="0" borderId="30" xfId="124" applyNumberFormat="1" applyFont="1" applyBorder="1"/>
    <xf numFmtId="0" fontId="82" fillId="0" borderId="32" xfId="127" applyFont="1" applyBorder="1" applyAlignment="1" applyProtection="1"/>
    <xf numFmtId="0" fontId="45" fillId="0" borderId="30" xfId="124" applyFont="1" applyBorder="1" applyAlignment="1">
      <alignment horizontal="left"/>
    </xf>
    <xf numFmtId="0" fontId="47" fillId="0" borderId="20" xfId="124" applyFont="1" applyBorder="1" applyAlignment="1">
      <alignment horizontal="left"/>
    </xf>
    <xf numFmtId="0" fontId="47" fillId="0" borderId="30" xfId="124" applyFont="1" applyBorder="1" applyAlignment="1">
      <alignment horizontal="center"/>
    </xf>
    <xf numFmtId="0" fontId="45" fillId="0" borderId="30" xfId="124" applyFont="1" applyBorder="1" applyAlignment="1">
      <alignment horizontal="center"/>
    </xf>
    <xf numFmtId="0" fontId="63" fillId="0" borderId="0" xfId="124" applyFont="1" applyAlignment="1">
      <alignment horizontal="left"/>
    </xf>
    <xf numFmtId="0" fontId="42" fillId="0" borderId="0" xfId="124" applyFont="1" applyAlignment="1">
      <alignment vertical="center"/>
    </xf>
    <xf numFmtId="0" fontId="81" fillId="0" borderId="0" xfId="124" applyFont="1" applyAlignment="1">
      <alignment horizontal="left"/>
    </xf>
    <xf numFmtId="1" fontId="21" fillId="0" borderId="28" xfId="0" applyNumberFormat="1" applyFont="1" applyBorder="1" applyAlignment="1">
      <alignment horizontal="left" vertical="top"/>
    </xf>
    <xf numFmtId="49" fontId="21" fillId="0" borderId="28" xfId="1" applyNumberFormat="1" applyFont="1" applyBorder="1" applyAlignment="1" applyProtection="1">
      <alignment horizontal="center" vertical="top"/>
    </xf>
    <xf numFmtId="0" fontId="69" fillId="36" borderId="0" xfId="0" applyFont="1" applyFill="1" applyAlignment="1" applyProtection="1">
      <alignment horizontal="left"/>
      <protection locked="0"/>
    </xf>
    <xf numFmtId="0" fontId="85" fillId="36" borderId="0" xfId="0" applyFont="1" applyFill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/>
    </xf>
    <xf numFmtId="0" fontId="86" fillId="36" borderId="0" xfId="123" applyFont="1" applyFill="1" applyBorder="1" applyAlignment="1" applyProtection="1">
      <alignment horizontal="left"/>
      <protection locked="0"/>
    </xf>
    <xf numFmtId="44" fontId="28" fillId="0" borderId="10" xfId="0" applyNumberFormat="1" applyFont="1" applyBorder="1" applyAlignment="1" applyProtection="1">
      <alignment horizontal="right" vertical="center"/>
      <protection hidden="1"/>
    </xf>
    <xf numFmtId="167" fontId="69" fillId="0" borderId="0" xfId="0" applyNumberFormat="1" applyFont="1" applyProtection="1">
      <protection locked="0" hidden="1"/>
    </xf>
    <xf numFmtId="0" fontId="41" fillId="0" borderId="32" xfId="124" applyBorder="1"/>
    <xf numFmtId="0" fontId="44" fillId="0" borderId="17" xfId="124" applyFont="1" applyBorder="1"/>
    <xf numFmtId="0" fontId="28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1" fontId="21" fillId="0" borderId="0" xfId="0" applyNumberFormat="1" applyFont="1" applyAlignment="1">
      <alignment horizontal="right"/>
    </xf>
    <xf numFmtId="0" fontId="24" fillId="0" borderId="0" xfId="0" applyFont="1"/>
    <xf numFmtId="0" fontId="29" fillId="0" borderId="0" xfId="0" applyFont="1"/>
    <xf numFmtId="0" fontId="81" fillId="0" borderId="0" xfId="124" applyFont="1"/>
    <xf numFmtId="0" fontId="69" fillId="36" borderId="12" xfId="0" applyFont="1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hidden="1"/>
    </xf>
    <xf numFmtId="1" fontId="26" fillId="0" borderId="15" xfId="0" applyNumberFormat="1" applyFont="1" applyBorder="1" applyAlignment="1" applyProtection="1">
      <alignment horizontal="center" wrapText="1"/>
      <protection locked="0"/>
    </xf>
    <xf numFmtId="0" fontId="26" fillId="0" borderId="15" xfId="0" applyFont="1" applyBorder="1" applyAlignment="1" applyProtection="1">
      <alignment wrapText="1"/>
      <protection locked="0"/>
    </xf>
    <xf numFmtId="0" fontId="54" fillId="0" borderId="15" xfId="0" applyFont="1" applyBorder="1" applyAlignment="1" applyProtection="1">
      <alignment horizontal="center" wrapText="1"/>
      <protection locked="0"/>
    </xf>
    <xf numFmtId="44" fontId="26" fillId="0" borderId="15" xfId="0" applyNumberFormat="1" applyFont="1" applyBorder="1" applyAlignment="1" applyProtection="1">
      <alignment wrapText="1"/>
      <protection locked="0"/>
    </xf>
    <xf numFmtId="1" fontId="26" fillId="0" borderId="15" xfId="0" applyNumberFormat="1" applyFont="1" applyBorder="1" applyAlignment="1" applyProtection="1">
      <alignment wrapText="1"/>
      <protection locked="0"/>
    </xf>
    <xf numFmtId="0" fontId="33" fillId="0" borderId="14" xfId="0" applyFont="1" applyBorder="1" applyAlignment="1" applyProtection="1">
      <alignment horizontal="center"/>
      <protection hidden="1"/>
    </xf>
    <xf numFmtId="44" fontId="21" fillId="0" borderId="10" xfId="1" applyFont="1" applyFill="1" applyBorder="1" applyProtection="1">
      <protection hidden="1"/>
    </xf>
    <xf numFmtId="44" fontId="33" fillId="0" borderId="10" xfId="1" applyFont="1" applyFill="1" applyBorder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80" fillId="0" borderId="0" xfId="0" applyFont="1"/>
    <xf numFmtId="0" fontId="94" fillId="0" borderId="0" xfId="0" applyFont="1"/>
    <xf numFmtId="44" fontId="80" fillId="0" borderId="0" xfId="0" applyNumberFormat="1" applyFont="1" applyAlignment="1">
      <alignment horizontal="center"/>
    </xf>
    <xf numFmtId="1" fontId="80" fillId="0" borderId="0" xfId="0" applyNumberFormat="1" applyFont="1" applyAlignment="1">
      <alignment horizontal="center"/>
    </xf>
    <xf numFmtId="168" fontId="95" fillId="0" borderId="30" xfId="124" applyNumberFormat="1" applyFont="1" applyBorder="1" applyAlignment="1">
      <alignment horizontal="center"/>
    </xf>
    <xf numFmtId="0" fontId="69" fillId="36" borderId="11" xfId="0" applyFont="1" applyFill="1" applyBorder="1" applyAlignment="1" applyProtection="1">
      <alignment horizontal="left"/>
      <protection locked="0"/>
    </xf>
    <xf numFmtId="1" fontId="96" fillId="36" borderId="11" xfId="0" applyNumberFormat="1" applyFont="1" applyFill="1" applyBorder="1" applyAlignment="1" applyProtection="1">
      <alignment horizontal="center" vertical="center" wrapText="1"/>
      <protection locked="0"/>
    </xf>
    <xf numFmtId="164" fontId="47" fillId="0" borderId="30" xfId="126" applyNumberFormat="1" applyFont="1" applyBorder="1" applyProtection="1">
      <protection hidden="1"/>
    </xf>
    <xf numFmtId="164" fontId="45" fillId="34" borderId="30" xfId="125" applyNumberFormat="1" applyFont="1" applyFill="1" applyBorder="1" applyProtection="1">
      <protection hidden="1"/>
    </xf>
    <xf numFmtId="0" fontId="45" fillId="0" borderId="11" xfId="124" applyFont="1" applyBorder="1" applyProtection="1">
      <protection hidden="1"/>
    </xf>
    <xf numFmtId="164" fontId="47" fillId="0" borderId="23" xfId="126" applyNumberFormat="1" applyFont="1" applyBorder="1" applyProtection="1">
      <protection hidden="1"/>
    </xf>
    <xf numFmtId="0" fontId="47" fillId="0" borderId="20" xfId="124" applyFont="1" applyBorder="1" applyAlignment="1" applyProtection="1">
      <alignment horizontal="left"/>
      <protection hidden="1"/>
    </xf>
    <xf numFmtId="0" fontId="45" fillId="0" borderId="20" xfId="124" applyFont="1" applyBorder="1" applyAlignment="1" applyProtection="1">
      <alignment horizontal="left"/>
      <protection hidden="1"/>
    </xf>
    <xf numFmtId="0" fontId="45" fillId="0" borderId="32" xfId="124" applyFont="1" applyBorder="1" applyAlignment="1" applyProtection="1">
      <alignment horizontal="left"/>
      <protection hidden="1"/>
    </xf>
    <xf numFmtId="0" fontId="21" fillId="0" borderId="0" xfId="0" applyFont="1" applyAlignment="1" applyProtection="1">
      <alignment horizontal="center"/>
      <protection locked="0"/>
    </xf>
    <xf numFmtId="166" fontId="36" fillId="0" borderId="0" xfId="0" applyNumberFormat="1" applyFont="1" applyAlignment="1" applyProtection="1">
      <alignment horizontal="left"/>
      <protection hidden="1"/>
    </xf>
    <xf numFmtId="0" fontId="26" fillId="0" borderId="0" xfId="0" applyFont="1" applyAlignment="1" applyProtection="1">
      <alignment vertical="top"/>
      <protection hidden="1"/>
    </xf>
    <xf numFmtId="0" fontId="24" fillId="0" borderId="0" xfId="0" applyFont="1" applyAlignment="1" applyProtection="1">
      <alignment horizontal="left"/>
      <protection hidden="1"/>
    </xf>
    <xf numFmtId="0" fontId="92" fillId="0" borderId="0" xfId="123" applyFont="1" applyFill="1" applyBorder="1" applyAlignment="1" applyProtection="1">
      <alignment horizontal="left"/>
      <protection hidden="1"/>
    </xf>
    <xf numFmtId="167" fontId="24" fillId="0" borderId="0" xfId="0" applyNumberFormat="1" applyFont="1" applyAlignment="1" applyProtection="1">
      <alignment vertical="center" wrapText="1"/>
      <protection hidden="1"/>
    </xf>
    <xf numFmtId="1" fontId="4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" fontId="21" fillId="0" borderId="0" xfId="0" applyNumberFormat="1" applyFont="1" applyAlignment="1">
      <alignment horizontal="left" vertical="top"/>
    </xf>
    <xf numFmtId="1" fontId="28" fillId="0" borderId="0" xfId="0" applyNumberFormat="1" applyFont="1" applyAlignment="1">
      <alignment vertical="top"/>
    </xf>
    <xf numFmtId="1" fontId="37" fillId="0" borderId="10" xfId="0" applyNumberFormat="1" applyFont="1" applyBorder="1" applyAlignment="1">
      <alignment horizontal="center" vertical="center" wrapText="1"/>
    </xf>
    <xf numFmtId="0" fontId="28" fillId="0" borderId="22" xfId="0" applyFont="1" applyBorder="1" applyAlignment="1" applyProtection="1">
      <alignment horizontal="right"/>
      <protection locked="0"/>
    </xf>
    <xf numFmtId="0" fontId="32" fillId="0" borderId="13" xfId="0" applyFont="1" applyBorder="1" applyProtection="1">
      <protection locked="0"/>
    </xf>
    <xf numFmtId="14" fontId="28" fillId="0" borderId="13" xfId="0" quotePrefix="1" applyNumberFormat="1" applyFont="1" applyBorder="1" applyAlignment="1" applyProtection="1">
      <alignment horizontal="center"/>
      <protection locked="0"/>
    </xf>
    <xf numFmtId="1" fontId="29" fillId="0" borderId="13" xfId="0" applyNumberFormat="1" applyFont="1" applyBorder="1" applyAlignment="1">
      <alignment horizontal="center"/>
    </xf>
    <xf numFmtId="165" fontId="32" fillId="0" borderId="13" xfId="0" applyNumberFormat="1" applyFont="1" applyBorder="1"/>
    <xf numFmtId="1" fontId="28" fillId="0" borderId="13" xfId="0" applyNumberFormat="1" applyFont="1" applyBorder="1" applyAlignment="1" applyProtection="1">
      <alignment horizontal="center"/>
      <protection locked="0"/>
    </xf>
    <xf numFmtId="44" fontId="28" fillId="0" borderId="21" xfId="1" applyFont="1" applyFill="1" applyBorder="1" applyProtection="1">
      <protection hidden="1"/>
    </xf>
    <xf numFmtId="14" fontId="21" fillId="0" borderId="14" xfId="0" quotePrefix="1" applyNumberFormat="1" applyFont="1" applyBorder="1" applyAlignment="1" applyProtection="1">
      <alignment horizontal="center"/>
      <protection hidden="1"/>
    </xf>
    <xf numFmtId="0" fontId="21" fillId="0" borderId="10" xfId="0" applyFont="1" applyBorder="1" applyAlignment="1" applyProtection="1">
      <alignment horizontal="right"/>
      <protection hidden="1"/>
    </xf>
    <xf numFmtId="0" fontId="19" fillId="0" borderId="14" xfId="123" applyBorder="1" applyAlignment="1" applyProtection="1">
      <alignment horizontal="center"/>
      <protection hidden="1"/>
    </xf>
    <xf numFmtId="1" fontId="21" fillId="0" borderId="10" xfId="0" applyNumberFormat="1" applyFont="1" applyBorder="1" applyAlignment="1" applyProtection="1">
      <alignment horizontal="right"/>
      <protection hidden="1"/>
    </xf>
    <xf numFmtId="0" fontId="40" fillId="0" borderId="23" xfId="0" applyFont="1" applyBorder="1" applyAlignment="1" applyProtection="1">
      <alignment vertical="center"/>
      <protection hidden="1"/>
    </xf>
    <xf numFmtId="0" fontId="39" fillId="0" borderId="23" xfId="0" applyFont="1" applyBorder="1" applyAlignment="1" applyProtection="1">
      <alignment horizontal="left" vertical="center"/>
      <protection hidden="1"/>
    </xf>
    <xf numFmtId="0" fontId="40" fillId="0" borderId="23" xfId="0" applyFont="1" applyBorder="1" applyAlignment="1" applyProtection="1">
      <alignment horizontal="left" vertical="center"/>
      <protection hidden="1"/>
    </xf>
    <xf numFmtId="164" fontId="40" fillId="0" borderId="23" xfId="1" applyNumberFormat="1" applyFont="1" applyFill="1" applyBorder="1" applyAlignment="1" applyProtection="1">
      <alignment horizontal="center" vertical="center"/>
      <protection hidden="1"/>
    </xf>
    <xf numFmtId="0" fontId="64" fillId="0" borderId="0" xfId="0" applyFont="1" applyAlignment="1" applyProtection="1">
      <alignment horizontal="center"/>
      <protection hidden="1"/>
    </xf>
    <xf numFmtId="0" fontId="26" fillId="0" borderId="15" xfId="0" applyFont="1" applyBorder="1" applyAlignment="1" applyProtection="1">
      <alignment wrapText="1"/>
      <protection hidden="1"/>
    </xf>
    <xf numFmtId="44" fontId="26" fillId="0" borderId="15" xfId="0" applyNumberFormat="1" applyFont="1" applyBorder="1" applyAlignment="1" applyProtection="1">
      <alignment horizontal="center" wrapText="1"/>
      <protection hidden="1"/>
    </xf>
    <xf numFmtId="1" fontId="26" fillId="0" borderId="10" xfId="0" applyNumberFormat="1" applyFont="1" applyBorder="1" applyAlignment="1" applyProtection="1">
      <alignment horizontal="center" wrapText="1"/>
      <protection hidden="1"/>
    </xf>
    <xf numFmtId="1" fontId="33" fillId="0" borderId="10" xfId="0" applyNumberFormat="1" applyFont="1" applyBorder="1" applyAlignment="1" applyProtection="1">
      <alignment horizontal="right"/>
      <protection hidden="1"/>
    </xf>
    <xf numFmtId="0" fontId="33" fillId="0" borderId="10" xfId="0" applyFont="1" applyBorder="1" applyProtection="1">
      <protection hidden="1"/>
    </xf>
    <xf numFmtId="0" fontId="21" fillId="0" borderId="14" xfId="0" quotePrefix="1" applyFont="1" applyBorder="1" applyAlignment="1" applyProtection="1">
      <alignment horizontal="center"/>
      <protection hidden="1"/>
    </xf>
    <xf numFmtId="0" fontId="47" fillId="0" borderId="0" xfId="124" applyFont="1"/>
    <xf numFmtId="0" fontId="46" fillId="0" borderId="39" xfId="124" applyFont="1" applyBorder="1" applyAlignment="1">
      <alignment horizontal="center"/>
    </xf>
    <xf numFmtId="0" fontId="46" fillId="0" borderId="40" xfId="124" applyFont="1" applyBorder="1" applyAlignment="1">
      <alignment horizontal="center"/>
    </xf>
    <xf numFmtId="0" fontId="44" fillId="0" borderId="41" xfId="124" applyFont="1" applyBorder="1"/>
    <xf numFmtId="0" fontId="45" fillId="0" borderId="42" xfId="124" applyFont="1" applyBorder="1"/>
    <xf numFmtId="4" fontId="47" fillId="0" borderId="41" xfId="124" applyNumberFormat="1" applyFont="1" applyBorder="1" applyAlignment="1">
      <alignment horizontal="right"/>
    </xf>
    <xf numFmtId="2" fontId="47" fillId="0" borderId="41" xfId="124" applyNumberFormat="1" applyFont="1" applyBorder="1" applyAlignment="1">
      <alignment horizontal="right"/>
    </xf>
    <xf numFmtId="0" fontId="45" fillId="0" borderId="41" xfId="124" applyFont="1" applyBorder="1"/>
    <xf numFmtId="0" fontId="41" fillId="0" borderId="47" xfId="124" applyBorder="1"/>
    <xf numFmtId="7" fontId="45" fillId="0" borderId="11" xfId="124" applyNumberFormat="1" applyFont="1" applyBorder="1"/>
    <xf numFmtId="0" fontId="0" fillId="0" borderId="10" xfId="0" applyBorder="1"/>
    <xf numFmtId="0" fontId="0" fillId="34" borderId="10" xfId="0" applyFill="1" applyBorder="1"/>
    <xf numFmtId="1" fontId="26" fillId="0" borderId="19" xfId="0" applyNumberFormat="1" applyFont="1" applyBorder="1" applyAlignment="1" applyProtection="1">
      <alignment horizontal="center" wrapText="1"/>
      <protection hidden="1"/>
    </xf>
    <xf numFmtId="1" fontId="0" fillId="0" borderId="10" xfId="0" applyNumberFormat="1" applyBorder="1" applyAlignment="1">
      <alignment horizontal="center"/>
    </xf>
    <xf numFmtId="0" fontId="98" fillId="0" borderId="0" xfId="0" applyFont="1"/>
    <xf numFmtId="0" fontId="24" fillId="0" borderId="14" xfId="0" applyFont="1" applyBorder="1" applyAlignment="1" applyProtection="1">
      <alignment horizontal="center"/>
      <protection hidden="1"/>
    </xf>
    <xf numFmtId="170" fontId="0" fillId="0" borderId="10" xfId="0" applyNumberFormat="1" applyBorder="1" applyAlignment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>
      <alignment horizontal="center"/>
    </xf>
    <xf numFmtId="166" fontId="39" fillId="0" borderId="23" xfId="0" applyNumberFormat="1" applyFont="1" applyBorder="1" applyAlignment="1" applyProtection="1">
      <alignment horizontal="center" vertical="center"/>
      <protection hidden="1"/>
    </xf>
    <xf numFmtId="0" fontId="40" fillId="0" borderId="25" xfId="0" applyFont="1" applyBorder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170" fontId="26" fillId="0" borderId="15" xfId="0" applyNumberFormat="1" applyFont="1" applyBorder="1" applyAlignment="1" applyProtection="1">
      <alignment horizontal="center" wrapText="1"/>
      <protection hidden="1"/>
    </xf>
    <xf numFmtId="166" fontId="0" fillId="0" borderId="0" xfId="0" applyNumberFormat="1" applyAlignment="1">
      <alignment horizontal="center"/>
    </xf>
    <xf numFmtId="166" fontId="99" fillId="0" borderId="0" xfId="0" applyNumberFormat="1" applyFont="1" applyAlignment="1">
      <alignment horizontal="center"/>
    </xf>
    <xf numFmtId="0" fontId="99" fillId="0" borderId="11" xfId="0" applyFont="1" applyBorder="1" applyAlignment="1">
      <alignment horizontal="center"/>
    </xf>
    <xf numFmtId="0" fontId="99" fillId="0" borderId="0" xfId="0" applyFont="1" applyAlignment="1">
      <alignment horizontal="center"/>
    </xf>
    <xf numFmtId="1" fontId="25" fillId="37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36" borderId="11" xfId="123" applyFill="1" applyBorder="1" applyAlignment="1" applyProtection="1">
      <alignment horizontal="left"/>
      <protection locked="0"/>
    </xf>
    <xf numFmtId="0" fontId="101" fillId="33" borderId="10" xfId="0" applyFont="1" applyFill="1" applyBorder="1" applyProtection="1">
      <protection hidden="1"/>
    </xf>
    <xf numFmtId="49" fontId="40" fillId="0" borderId="10" xfId="0" applyNumberFormat="1" applyFont="1" applyBorder="1" applyAlignment="1">
      <alignment horizontal="center" vertical="center"/>
    </xf>
    <xf numFmtId="0" fontId="102" fillId="0" borderId="10" xfId="0" applyFont="1" applyBorder="1" applyProtection="1"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25" xfId="0" applyBorder="1" applyProtection="1">
      <protection hidden="1"/>
    </xf>
    <xf numFmtId="1" fontId="24" fillId="0" borderId="10" xfId="0" applyNumberFormat="1" applyFont="1" applyBorder="1" applyAlignment="1" applyProtection="1">
      <alignment horizontal="center"/>
      <protection locked="0" hidden="1"/>
    </xf>
    <xf numFmtId="0" fontId="28" fillId="0" borderId="10" xfId="0" applyFont="1" applyBorder="1" applyAlignment="1" applyProtection="1">
      <alignment horizontal="center"/>
      <protection hidden="1"/>
    </xf>
    <xf numFmtId="166" fontId="21" fillId="0" borderId="10" xfId="0" applyNumberFormat="1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103" fillId="0" borderId="0" xfId="0" applyFont="1" applyAlignment="1" applyProtection="1">
      <alignment horizontal="left"/>
      <protection hidden="1"/>
    </xf>
    <xf numFmtId="0" fontId="104" fillId="0" borderId="10" xfId="0" applyFont="1" applyBorder="1" applyAlignment="1" applyProtection="1">
      <alignment horizontal="left"/>
      <protection hidden="1"/>
    </xf>
    <xf numFmtId="0" fontId="103" fillId="0" borderId="10" xfId="0" applyFont="1" applyBorder="1" applyAlignment="1">
      <alignment horizontal="left"/>
    </xf>
    <xf numFmtId="0" fontId="90" fillId="0" borderId="10" xfId="0" applyFont="1" applyBorder="1" applyAlignment="1">
      <alignment horizontal="left"/>
    </xf>
    <xf numFmtId="1" fontId="14" fillId="0" borderId="10" xfId="0" applyNumberFormat="1" applyFont="1" applyBorder="1" applyAlignment="1">
      <alignment horizontal="center"/>
    </xf>
    <xf numFmtId="0" fontId="14" fillId="0" borderId="10" xfId="0" applyFont="1" applyBorder="1"/>
    <xf numFmtId="170" fontId="14" fillId="0" borderId="10" xfId="0" applyNumberFormat="1" applyFont="1" applyBorder="1" applyAlignment="1">
      <alignment horizontal="center"/>
    </xf>
    <xf numFmtId="0" fontId="57" fillId="33" borderId="22" xfId="0" applyFont="1" applyFill="1" applyBorder="1" applyAlignment="1" applyProtection="1">
      <alignment horizontal="center"/>
      <protection hidden="1"/>
    </xf>
    <xf numFmtId="0" fontId="57" fillId="33" borderId="13" xfId="0" applyFont="1" applyFill="1" applyBorder="1" applyAlignment="1" applyProtection="1">
      <alignment horizontal="center"/>
      <protection hidden="1"/>
    </xf>
    <xf numFmtId="0" fontId="57" fillId="33" borderId="21" xfId="0" applyFont="1" applyFill="1" applyBorder="1" applyAlignment="1" applyProtection="1">
      <alignment horizontal="center"/>
      <protection hidden="1"/>
    </xf>
    <xf numFmtId="1" fontId="74" fillId="0" borderId="0" xfId="0" applyNumberFormat="1" applyFont="1" applyAlignment="1" applyProtection="1">
      <alignment horizontal="center"/>
      <protection locked="0"/>
    </xf>
    <xf numFmtId="0" fontId="76" fillId="0" borderId="53" xfId="0" applyFont="1" applyBorder="1" applyAlignment="1" applyProtection="1">
      <alignment horizontal="right" vertical="center" wrapText="1"/>
      <protection hidden="1"/>
    </xf>
    <xf numFmtId="0" fontId="76" fillId="0" borderId="10" xfId="0" applyFont="1" applyBorder="1" applyAlignment="1" applyProtection="1">
      <alignment horizontal="right" vertical="center"/>
      <protection hidden="1"/>
    </xf>
    <xf numFmtId="1" fontId="100" fillId="37" borderId="16" xfId="0" applyNumberFormat="1" applyFont="1" applyFill="1" applyBorder="1" applyAlignment="1" applyProtection="1">
      <alignment horizontal="center"/>
      <protection hidden="1"/>
    </xf>
    <xf numFmtId="1" fontId="100" fillId="37" borderId="12" xfId="0" applyNumberFormat="1" applyFont="1" applyFill="1" applyBorder="1" applyAlignment="1" applyProtection="1">
      <alignment horizontal="center"/>
      <protection hidden="1"/>
    </xf>
    <xf numFmtId="1" fontId="100" fillId="37" borderId="14" xfId="0" applyNumberFormat="1" applyFont="1" applyFill="1" applyBorder="1" applyAlignment="1" applyProtection="1">
      <alignment horizontal="center"/>
      <protection hidden="1"/>
    </xf>
    <xf numFmtId="0" fontId="56" fillId="33" borderId="22" xfId="0" applyFont="1" applyFill="1" applyBorder="1" applyAlignment="1" applyProtection="1">
      <alignment horizontal="center"/>
      <protection hidden="1"/>
    </xf>
    <xf numFmtId="0" fontId="56" fillId="33" borderId="13" xfId="0" applyFont="1" applyFill="1" applyBorder="1" applyAlignment="1" applyProtection="1">
      <alignment horizontal="center"/>
      <protection hidden="1"/>
    </xf>
    <xf numFmtId="0" fontId="56" fillId="33" borderId="21" xfId="0" applyFont="1" applyFill="1" applyBorder="1" applyAlignment="1" applyProtection="1">
      <alignment horizontal="center"/>
      <protection hidden="1"/>
    </xf>
    <xf numFmtId="0" fontId="24" fillId="0" borderId="31" xfId="0" applyFont="1" applyBorder="1" applyAlignment="1" applyProtection="1">
      <alignment horizontal="center"/>
      <protection locked="0"/>
    </xf>
    <xf numFmtId="0" fontId="24" fillId="0" borderId="28" xfId="0" applyFont="1" applyBorder="1" applyAlignment="1" applyProtection="1">
      <alignment horizontal="center"/>
      <protection locked="0"/>
    </xf>
    <xf numFmtId="0" fontId="24" fillId="0" borderId="19" xfId="0" applyFont="1" applyBorder="1" applyAlignment="1" applyProtection="1">
      <alignment horizontal="center"/>
      <protection locked="0"/>
    </xf>
    <xf numFmtId="0" fontId="24" fillId="0" borderId="32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30" xfId="0" applyFont="1" applyBorder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/>
      <protection locked="0"/>
    </xf>
    <xf numFmtId="1" fontId="28" fillId="0" borderId="16" xfId="0" applyNumberFormat="1" applyFont="1" applyBorder="1" applyAlignment="1" applyProtection="1">
      <alignment horizontal="right" vertical="center"/>
      <protection hidden="1"/>
    </xf>
    <xf numFmtId="1" fontId="28" fillId="0" borderId="14" xfId="0" applyNumberFormat="1" applyFont="1" applyBorder="1" applyAlignment="1" applyProtection="1">
      <alignment horizontal="right" vertical="center"/>
      <protection hidden="1"/>
    </xf>
    <xf numFmtId="164" fontId="65" fillId="0" borderId="16" xfId="1" applyNumberFormat="1" applyFont="1" applyBorder="1" applyAlignment="1" applyProtection="1">
      <alignment horizontal="center" vertical="center"/>
      <protection hidden="1"/>
    </xf>
    <xf numFmtId="164" fontId="65" fillId="0" borderId="12" xfId="1" applyNumberFormat="1" applyFont="1" applyBorder="1" applyAlignment="1" applyProtection="1">
      <alignment horizontal="center" vertical="center"/>
      <protection hidden="1"/>
    </xf>
    <xf numFmtId="164" fontId="65" fillId="0" borderId="14" xfId="1" applyNumberFormat="1" applyFont="1" applyBorder="1" applyAlignment="1" applyProtection="1">
      <alignment horizontal="center" vertical="center"/>
      <protection hidden="1"/>
    </xf>
    <xf numFmtId="0" fontId="76" fillId="0" borderId="53" xfId="0" applyFont="1" applyBorder="1" applyAlignment="1" applyProtection="1">
      <alignment horizontal="right" vertical="center"/>
      <protection hidden="1"/>
    </xf>
    <xf numFmtId="0" fontId="87" fillId="0" borderId="0" xfId="0" applyFont="1" applyAlignment="1" applyProtection="1">
      <alignment horizontal="center" vertical="center"/>
      <protection hidden="1"/>
    </xf>
    <xf numFmtId="0" fontId="87" fillId="0" borderId="11" xfId="0" applyFont="1" applyBorder="1" applyAlignment="1" applyProtection="1">
      <alignment horizontal="center" vertical="center"/>
      <protection hidden="1"/>
    </xf>
    <xf numFmtId="0" fontId="36" fillId="0" borderId="63" xfId="0" applyFont="1" applyBorder="1" applyAlignment="1" applyProtection="1">
      <alignment horizontal="right"/>
      <protection hidden="1"/>
    </xf>
    <xf numFmtId="44" fontId="77" fillId="0" borderId="57" xfId="0" applyNumberFormat="1" applyFont="1" applyBorder="1" applyAlignment="1" applyProtection="1">
      <alignment horizontal="right" vertical="center"/>
      <protection hidden="1"/>
    </xf>
    <xf numFmtId="44" fontId="77" fillId="0" borderId="58" xfId="0" applyNumberFormat="1" applyFont="1" applyBorder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center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25" fillId="0" borderId="0" xfId="0" applyFont="1" applyAlignment="1">
      <alignment horizontal="center" wrapText="1"/>
    </xf>
    <xf numFmtId="1" fontId="67" fillId="33" borderId="0" xfId="0" applyNumberFormat="1" applyFont="1" applyFill="1" applyAlignment="1" applyProtection="1">
      <alignment horizontal="left" vertical="center"/>
      <protection hidden="1"/>
    </xf>
    <xf numFmtId="0" fontId="26" fillId="0" borderId="28" xfId="0" applyFont="1" applyBorder="1" applyAlignment="1" applyProtection="1">
      <alignment horizontal="center" vertical="top"/>
      <protection hidden="1"/>
    </xf>
    <xf numFmtId="0" fontId="38" fillId="0" borderId="0" xfId="0" applyFont="1" applyAlignment="1" applyProtection="1">
      <alignment horizontal="center" wrapText="1"/>
      <protection hidden="1"/>
    </xf>
    <xf numFmtId="0" fontId="53" fillId="0" borderId="0" xfId="0" applyFont="1" applyAlignment="1" applyProtection="1">
      <alignment horizontal="center"/>
      <protection hidden="1"/>
    </xf>
    <xf numFmtId="1" fontId="69" fillId="36" borderId="11" xfId="0" applyNumberFormat="1" applyFont="1" applyFill="1" applyBorder="1" applyAlignment="1" applyProtection="1">
      <alignment horizontal="center"/>
      <protection locked="0"/>
    </xf>
    <xf numFmtId="1" fontId="21" fillId="0" borderId="28" xfId="0" applyNumberFormat="1" applyFont="1" applyBorder="1" applyAlignment="1">
      <alignment horizontal="center" vertical="top" wrapText="1"/>
    </xf>
    <xf numFmtId="0" fontId="69" fillId="36" borderId="11" xfId="0" applyFont="1" applyFill="1" applyBorder="1" applyAlignment="1" applyProtection="1">
      <alignment horizontal="left"/>
      <protection locked="0"/>
    </xf>
    <xf numFmtId="0" fontId="21" fillId="0" borderId="28" xfId="0" applyFont="1" applyBorder="1" applyAlignment="1">
      <alignment horizontal="center" vertical="top"/>
    </xf>
    <xf numFmtId="0" fontId="37" fillId="0" borderId="15" xfId="0" applyFont="1" applyBorder="1" applyAlignment="1" applyProtection="1">
      <alignment horizontal="center" vertical="center" wrapText="1"/>
      <protection hidden="1"/>
    </xf>
    <xf numFmtId="0" fontId="37" fillId="0" borderId="33" xfId="0" applyFont="1" applyBorder="1" applyAlignment="1" applyProtection="1">
      <alignment horizontal="center" vertical="center" wrapText="1"/>
      <protection hidden="1"/>
    </xf>
    <xf numFmtId="0" fontId="37" fillId="0" borderId="18" xfId="0" applyFont="1" applyBorder="1" applyAlignment="1" applyProtection="1">
      <alignment horizontal="center" vertical="center" wrapText="1"/>
      <protection hidden="1"/>
    </xf>
    <xf numFmtId="0" fontId="25" fillId="37" borderId="15" xfId="0" applyFont="1" applyFill="1" applyBorder="1" applyAlignment="1" applyProtection="1">
      <alignment horizontal="center" vertical="center" wrapText="1"/>
      <protection locked="0" hidden="1"/>
    </xf>
    <xf numFmtId="0" fontId="25" fillId="37" borderId="33" xfId="0" applyFont="1" applyFill="1" applyBorder="1" applyAlignment="1" applyProtection="1">
      <alignment horizontal="center" vertical="center" wrapText="1"/>
      <protection locked="0" hidden="1"/>
    </xf>
    <xf numFmtId="0" fontId="25" fillId="37" borderId="18" xfId="0" applyFont="1" applyFill="1" applyBorder="1" applyAlignment="1" applyProtection="1">
      <alignment horizontal="center" vertical="center" wrapText="1"/>
      <protection locked="0" hidden="1"/>
    </xf>
    <xf numFmtId="167" fontId="69" fillId="36" borderId="11" xfId="0" applyNumberFormat="1" applyFont="1" applyFill="1" applyBorder="1" applyAlignment="1" applyProtection="1">
      <alignment horizontal="center"/>
      <protection locked="0"/>
    </xf>
    <xf numFmtId="0" fontId="36" fillId="36" borderId="12" xfId="0" applyFont="1" applyFill="1" applyBorder="1" applyAlignment="1" applyProtection="1">
      <alignment horizontal="center" wrapText="1"/>
      <protection locked="0"/>
    </xf>
    <xf numFmtId="49" fontId="69" fillId="36" borderId="0" xfId="0" applyNumberFormat="1" applyFont="1" applyFill="1" applyAlignment="1" applyProtection="1">
      <alignment horizontal="center"/>
      <protection locked="0"/>
    </xf>
    <xf numFmtId="1" fontId="88" fillId="33" borderId="0" xfId="0" applyNumberFormat="1" applyFont="1" applyFill="1" applyAlignment="1" applyProtection="1">
      <alignment horizontal="left" vertical="center"/>
      <protection hidden="1"/>
    </xf>
    <xf numFmtId="1" fontId="69" fillId="0" borderId="0" xfId="0" applyNumberFormat="1" applyFont="1" applyAlignment="1" applyProtection="1">
      <alignment wrapText="1"/>
      <protection hidden="1"/>
    </xf>
    <xf numFmtId="49" fontId="97" fillId="0" borderId="0" xfId="0" applyNumberFormat="1" applyFont="1" applyAlignment="1" applyProtection="1">
      <alignment horizontal="center" vertical="center"/>
      <protection locked="0"/>
    </xf>
    <xf numFmtId="1" fontId="73" fillId="0" borderId="0" xfId="0" applyNumberFormat="1" applyFont="1" applyAlignment="1" applyProtection="1">
      <alignment wrapText="1"/>
      <protection hidden="1"/>
    </xf>
    <xf numFmtId="1" fontId="74" fillId="0" borderId="0" xfId="0" applyNumberFormat="1" applyFont="1" applyAlignment="1" applyProtection="1">
      <alignment wrapText="1"/>
      <protection hidden="1"/>
    </xf>
    <xf numFmtId="1" fontId="73" fillId="0" borderId="0" xfId="0" applyNumberFormat="1" applyFont="1" applyAlignment="1" applyProtection="1">
      <alignment vertical="top" wrapText="1"/>
      <protection hidden="1"/>
    </xf>
    <xf numFmtId="1" fontId="21" fillId="0" borderId="0" xfId="0" applyNumberFormat="1" applyFont="1" applyAlignment="1" applyProtection="1">
      <alignment wrapText="1"/>
      <protection hidden="1"/>
    </xf>
    <xf numFmtId="1" fontId="91" fillId="0" borderId="0" xfId="0" applyNumberFormat="1" applyFont="1" applyAlignment="1" applyProtection="1">
      <alignment horizontal="center" wrapText="1"/>
      <protection hidden="1"/>
    </xf>
    <xf numFmtId="0" fontId="93" fillId="0" borderId="0" xfId="0" applyFont="1" applyAlignment="1" applyProtection="1">
      <alignment horizontal="center" wrapText="1"/>
      <protection hidden="1"/>
    </xf>
    <xf numFmtId="0" fontId="79" fillId="0" borderId="0" xfId="0" applyFont="1" applyAlignment="1" applyProtection="1">
      <alignment horizontal="center"/>
      <protection hidden="1"/>
    </xf>
    <xf numFmtId="0" fontId="78" fillId="0" borderId="53" xfId="123" applyFont="1" applyBorder="1" applyAlignment="1" applyProtection="1">
      <alignment horizontal="right" vertical="center"/>
      <protection hidden="1"/>
    </xf>
    <xf numFmtId="0" fontId="78" fillId="0" borderId="10" xfId="123" applyFont="1" applyBorder="1" applyAlignment="1" applyProtection="1">
      <alignment horizontal="right" vertical="center"/>
      <protection hidden="1"/>
    </xf>
    <xf numFmtId="0" fontId="56" fillId="33" borderId="51" xfId="0" applyFont="1" applyFill="1" applyBorder="1" applyAlignment="1" applyProtection="1">
      <alignment horizontal="center"/>
      <protection hidden="1"/>
    </xf>
    <xf numFmtId="0" fontId="56" fillId="33" borderId="37" xfId="0" applyFont="1" applyFill="1" applyBorder="1" applyAlignment="1" applyProtection="1">
      <alignment horizontal="center"/>
      <protection hidden="1"/>
    </xf>
    <xf numFmtId="0" fontId="56" fillId="33" borderId="34" xfId="0" applyFont="1" applyFill="1" applyBorder="1" applyAlignment="1" applyProtection="1">
      <alignment horizontal="center"/>
      <protection hidden="1"/>
    </xf>
    <xf numFmtId="0" fontId="56" fillId="33" borderId="52" xfId="0" applyFont="1" applyFill="1" applyBorder="1" applyAlignment="1" applyProtection="1">
      <alignment horizontal="center"/>
      <protection hidden="1"/>
    </xf>
    <xf numFmtId="1" fontId="36" fillId="34" borderId="10" xfId="0" applyNumberFormat="1" applyFont="1" applyFill="1" applyBorder="1" applyAlignment="1" applyProtection="1">
      <alignment horizontal="center"/>
      <protection hidden="1"/>
    </xf>
    <xf numFmtId="1" fontId="21" fillId="0" borderId="28" xfId="0" applyNumberFormat="1" applyFont="1" applyBorder="1" applyAlignment="1">
      <alignment horizontal="left" vertical="top" wrapText="1"/>
    </xf>
    <xf numFmtId="1" fontId="69" fillId="36" borderId="0" xfId="0" applyNumberFormat="1" applyFont="1" applyFill="1" applyAlignment="1" applyProtection="1">
      <alignment horizontal="left"/>
      <protection locked="0"/>
    </xf>
    <xf numFmtId="44" fontId="21" fillId="0" borderId="28" xfId="0" applyNumberFormat="1" applyFont="1" applyBorder="1" applyAlignment="1">
      <alignment horizontal="left" vertical="top"/>
    </xf>
    <xf numFmtId="1" fontId="67" fillId="33" borderId="0" xfId="0" applyNumberFormat="1" applyFont="1" applyFill="1" applyAlignment="1" applyProtection="1">
      <alignment horizontal="left"/>
      <protection hidden="1"/>
    </xf>
    <xf numFmtId="1" fontId="34" fillId="33" borderId="60" xfId="0" applyNumberFormat="1" applyFont="1" applyFill="1" applyBorder="1" applyAlignment="1" applyProtection="1">
      <alignment horizontal="center"/>
      <protection hidden="1"/>
    </xf>
    <xf numFmtId="1" fontId="34" fillId="33" borderId="29" xfId="0" applyNumberFormat="1" applyFont="1" applyFill="1" applyBorder="1" applyAlignment="1" applyProtection="1">
      <alignment horizontal="center"/>
      <protection hidden="1"/>
    </xf>
    <xf numFmtId="1" fontId="34" fillId="33" borderId="61" xfId="0" applyNumberFormat="1" applyFont="1" applyFill="1" applyBorder="1" applyAlignment="1" applyProtection="1">
      <alignment horizontal="center"/>
      <protection hidden="1"/>
    </xf>
    <xf numFmtId="0" fontId="37" fillId="0" borderId="31" xfId="0" applyFont="1" applyBorder="1" applyAlignment="1" applyProtection="1">
      <alignment horizontal="left" vertical="center" wrapText="1"/>
      <protection hidden="1"/>
    </xf>
    <xf numFmtId="0" fontId="37" fillId="0" borderId="28" xfId="0" applyFont="1" applyBorder="1" applyAlignment="1" applyProtection="1">
      <alignment horizontal="left" vertical="center" wrapText="1"/>
      <protection hidden="1"/>
    </xf>
    <xf numFmtId="0" fontId="37" fillId="0" borderId="19" xfId="0" applyFont="1" applyBorder="1" applyAlignment="1" applyProtection="1">
      <alignment horizontal="left" vertical="center" wrapText="1"/>
      <protection hidden="1"/>
    </xf>
    <xf numFmtId="0" fontId="37" fillId="0" borderId="32" xfId="0" applyFont="1" applyBorder="1" applyAlignment="1" applyProtection="1">
      <alignment horizontal="left" vertical="center" wrapText="1"/>
      <protection hidden="1"/>
    </xf>
    <xf numFmtId="0" fontId="37" fillId="0" borderId="0" xfId="0" applyFont="1" applyAlignment="1" applyProtection="1">
      <alignment horizontal="left" vertical="center" wrapText="1"/>
      <protection hidden="1"/>
    </xf>
    <xf numFmtId="0" fontId="37" fillId="0" borderId="30" xfId="0" applyFont="1" applyBorder="1" applyAlignment="1" applyProtection="1">
      <alignment horizontal="left" vertical="center" wrapText="1"/>
      <protection hidden="1"/>
    </xf>
    <xf numFmtId="0" fontId="37" fillId="0" borderId="17" xfId="0" applyFont="1" applyBorder="1" applyAlignment="1" applyProtection="1">
      <alignment horizontal="left" vertical="center" wrapText="1"/>
      <protection hidden="1"/>
    </xf>
    <xf numFmtId="0" fontId="37" fillId="0" borderId="11" xfId="0" applyFont="1" applyBorder="1" applyAlignment="1" applyProtection="1">
      <alignment horizontal="left" vertical="center" wrapText="1"/>
      <protection hidden="1"/>
    </xf>
    <xf numFmtId="0" fontId="37" fillId="0" borderId="20" xfId="0" applyFont="1" applyBorder="1" applyAlignment="1" applyProtection="1">
      <alignment horizontal="left" vertical="center" wrapText="1"/>
      <protection hidden="1"/>
    </xf>
    <xf numFmtId="1" fontId="67" fillId="33" borderId="10" xfId="0" applyNumberFormat="1" applyFont="1" applyFill="1" applyBorder="1" applyAlignment="1" applyProtection="1">
      <alignment horizontal="left" vertical="center"/>
      <protection hidden="1"/>
    </xf>
    <xf numFmtId="1" fontId="35" fillId="33" borderId="0" xfId="0" applyNumberFormat="1" applyFont="1" applyFill="1" applyAlignment="1" applyProtection="1">
      <alignment horizontal="left" wrapText="1"/>
      <protection hidden="1"/>
    </xf>
    <xf numFmtId="1" fontId="34" fillId="33" borderId="0" xfId="0" applyNumberFormat="1" applyFont="1" applyFill="1" applyAlignment="1" applyProtection="1">
      <alignment horizontal="left"/>
      <protection hidden="1"/>
    </xf>
    <xf numFmtId="0" fontId="27" fillId="0" borderId="0" xfId="0" applyFont="1" applyAlignment="1">
      <alignment horizontal="center" wrapText="1"/>
    </xf>
    <xf numFmtId="1" fontId="37" fillId="0" borderId="10" xfId="0" applyNumberFormat="1" applyFont="1" applyBorder="1" applyAlignment="1" applyProtection="1">
      <alignment horizontal="left" vertical="center" wrapText="1"/>
      <protection hidden="1"/>
    </xf>
    <xf numFmtId="0" fontId="21" fillId="0" borderId="28" xfId="0" applyFont="1" applyBorder="1" applyAlignment="1">
      <alignment horizontal="center" vertical="top" wrapText="1"/>
    </xf>
    <xf numFmtId="167" fontId="69" fillId="36" borderId="0" xfId="0" applyNumberFormat="1" applyFont="1" applyFill="1" applyAlignment="1" applyProtection="1">
      <alignment horizontal="center" wrapText="1"/>
      <protection locked="0"/>
    </xf>
    <xf numFmtId="0" fontId="39" fillId="0" borderId="23" xfId="0" applyFont="1" applyBorder="1" applyProtection="1">
      <protection hidden="1"/>
    </xf>
    <xf numFmtId="2" fontId="39" fillId="0" borderId="23" xfId="0" applyNumberFormat="1" applyFont="1" applyBorder="1" applyProtection="1"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39" fillId="0" borderId="25" xfId="0" applyFont="1" applyBorder="1" applyAlignment="1" applyProtection="1">
      <alignment horizontal="left"/>
      <protection hidden="1"/>
    </xf>
    <xf numFmtId="0" fontId="39" fillId="0" borderId="26" xfId="0" applyFont="1" applyBorder="1" applyAlignment="1" applyProtection="1">
      <alignment horizontal="left"/>
      <protection hidden="1"/>
    </xf>
    <xf numFmtId="0" fontId="39" fillId="0" borderId="25" xfId="0" applyFont="1" applyBorder="1" applyAlignment="1" applyProtection="1">
      <alignment horizontal="center" vertical="center"/>
      <protection hidden="1"/>
    </xf>
    <xf numFmtId="0" fontId="39" fillId="0" borderId="27" xfId="0" applyFont="1" applyBorder="1" applyAlignment="1" applyProtection="1">
      <alignment horizontal="center" vertical="center"/>
      <protection hidden="1"/>
    </xf>
    <xf numFmtId="0" fontId="39" fillId="0" borderId="26" xfId="0" applyFont="1" applyBorder="1" applyAlignment="1" applyProtection="1">
      <alignment horizontal="center" vertical="center"/>
      <protection hidden="1"/>
    </xf>
    <xf numFmtId="0" fontId="89" fillId="0" borderId="0" xfId="124" applyFont="1" applyAlignment="1">
      <alignment horizontal="center" vertical="top"/>
    </xf>
    <xf numFmtId="0" fontId="41" fillId="0" borderId="0" xfId="124" applyAlignment="1">
      <alignment horizontal="center" vertical="top"/>
    </xf>
    <xf numFmtId="0" fontId="43" fillId="0" borderId="0" xfId="124" applyFont="1" applyAlignment="1">
      <alignment horizontal="left"/>
    </xf>
    <xf numFmtId="0" fontId="83" fillId="0" borderId="0" xfId="124" applyFont="1" applyAlignment="1">
      <alignment horizontal="center"/>
    </xf>
    <xf numFmtId="0" fontId="84" fillId="0" borderId="0" xfId="124" applyFont="1" applyAlignment="1">
      <alignment horizontal="center"/>
    </xf>
    <xf numFmtId="0" fontId="81" fillId="0" borderId="32" xfId="124" applyFont="1" applyBorder="1" applyAlignment="1" applyProtection="1">
      <alignment horizontal="left"/>
      <protection hidden="1"/>
    </xf>
    <xf numFmtId="0" fontId="81" fillId="0" borderId="0" xfId="124" applyFont="1" applyAlignment="1" applyProtection="1">
      <alignment horizontal="left"/>
      <protection hidden="1"/>
    </xf>
    <xf numFmtId="0" fontId="47" fillId="0" borderId="0" xfId="124" applyFont="1" applyAlignment="1">
      <alignment horizontal="right"/>
    </xf>
    <xf numFmtId="0" fontId="47" fillId="0" borderId="62" xfId="124" applyFont="1" applyBorder="1" applyAlignment="1">
      <alignment horizontal="right"/>
    </xf>
    <xf numFmtId="167" fontId="45" fillId="0" borderId="32" xfId="124" applyNumberFormat="1" applyFont="1" applyBorder="1" applyAlignment="1" applyProtection="1">
      <alignment horizontal="left"/>
      <protection hidden="1"/>
    </xf>
    <xf numFmtId="167" fontId="45" fillId="0" borderId="0" xfId="124" applyNumberFormat="1" applyFont="1" applyAlignment="1" applyProtection="1">
      <alignment horizontal="left"/>
      <protection hidden="1"/>
    </xf>
    <xf numFmtId="0" fontId="61" fillId="35" borderId="55" xfId="123" applyFont="1" applyFill="1" applyBorder="1" applyAlignment="1" applyProtection="1">
      <alignment horizontal="center" vertical="center" wrapText="1"/>
      <protection hidden="1"/>
    </xf>
    <xf numFmtId="0" fontId="61" fillId="35" borderId="56" xfId="123" applyFont="1" applyFill="1" applyBorder="1" applyAlignment="1" applyProtection="1">
      <alignment horizontal="center" vertical="center" wrapText="1"/>
      <protection hidden="1"/>
    </xf>
    <xf numFmtId="0" fontId="61" fillId="35" borderId="49" xfId="123" applyFont="1" applyFill="1" applyBorder="1" applyAlignment="1" applyProtection="1">
      <alignment horizontal="center" vertical="center" wrapText="1"/>
      <protection hidden="1"/>
    </xf>
    <xf numFmtId="0" fontId="61" fillId="35" borderId="0" xfId="123" applyFont="1" applyFill="1" applyBorder="1" applyAlignment="1" applyProtection="1">
      <alignment horizontal="center" vertical="center" wrapText="1"/>
      <protection hidden="1"/>
    </xf>
    <xf numFmtId="0" fontId="58" fillId="35" borderId="0" xfId="123" applyFont="1" applyFill="1" applyAlignment="1" applyProtection="1">
      <alignment horizontal="center"/>
      <protection hidden="1"/>
    </xf>
    <xf numFmtId="0" fontId="59" fillId="33" borderId="0" xfId="0" applyFont="1" applyFill="1" applyAlignment="1" applyProtection="1">
      <alignment horizontal="center"/>
      <protection hidden="1"/>
    </xf>
    <xf numFmtId="0" fontId="61" fillId="35" borderId="0" xfId="123" applyFont="1" applyFill="1" applyAlignment="1" applyProtection="1">
      <alignment horizontal="center" vertical="center" wrapText="1"/>
      <protection hidden="1"/>
    </xf>
  </cellXfs>
  <cellStyles count="12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125" xr:uid="{00000000-0005-0000-0000-00001B000000}"/>
    <cellStyle name="Currency" xfId="1" builtinId="4"/>
    <cellStyle name="Currency 2" xfId="126" xr:uid="{00000000-0005-0000-0000-00001D000000}"/>
    <cellStyle name="Explanatory Text" xfId="17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/>
    <cellStyle name="Hyperlink 2" xfId="127" xr:uid="{00000000-0005-0000-0000-000075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24" xr:uid="{00000000-0005-0000-0000-00007A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732741</xdr:colOff>
      <xdr:row>39</xdr:row>
      <xdr:rowOff>91835</xdr:rowOff>
    </xdr:from>
    <xdr:to>
      <xdr:col>4</xdr:col>
      <xdr:colOff>247554</xdr:colOff>
      <xdr:row>42</xdr:row>
      <xdr:rowOff>66972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91" y="13245860"/>
          <a:ext cx="4877388" cy="575212"/>
        </a:xfrm>
        <a:prstGeom prst="rect">
          <a:avLst/>
        </a:prstGeom>
      </xdr:spPr>
    </xdr:pic>
    <xdr:clientData/>
  </xdr:twoCellAnchor>
  <xdr:twoCellAnchor editAs="oneCell">
    <xdr:from>
      <xdr:col>1</xdr:col>
      <xdr:colOff>732068</xdr:colOff>
      <xdr:row>0</xdr:row>
      <xdr:rowOff>145902</xdr:rowOff>
    </xdr:from>
    <xdr:to>
      <xdr:col>4</xdr:col>
      <xdr:colOff>248656</xdr:colOff>
      <xdr:row>3</xdr:row>
      <xdr:rowOff>121039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8340" y="145902"/>
          <a:ext cx="4741499" cy="596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1535502</xdr:colOff>
      <xdr:row>510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71773" y="17772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1535502</xdr:colOff>
      <xdr:row>510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41940" y="93079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1535502</xdr:colOff>
      <xdr:row>460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41940" y="181042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1535502</xdr:colOff>
      <xdr:row>510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41940" y="93079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1535502</xdr:colOff>
      <xdr:row>460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441940" y="181042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1310454</xdr:colOff>
      <xdr:row>0</xdr:row>
      <xdr:rowOff>73080</xdr:rowOff>
    </xdr:from>
    <xdr:to>
      <xdr:col>3</xdr:col>
      <xdr:colOff>545853</xdr:colOff>
      <xdr:row>1</xdr:row>
      <xdr:rowOff>156094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882" y="73080"/>
          <a:ext cx="2119517" cy="243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391975</xdr:colOff>
      <xdr:row>4</xdr:row>
      <xdr:rowOff>118591</xdr:rowOff>
    </xdr:from>
    <xdr:to>
      <xdr:col>2</xdr:col>
      <xdr:colOff>1553880</xdr:colOff>
      <xdr:row>4</xdr:row>
      <xdr:rowOff>1585258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8518" y="1184764"/>
          <a:ext cx="1161905" cy="14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446830</xdr:colOff>
      <xdr:row>4</xdr:row>
      <xdr:rowOff>133451</xdr:rowOff>
    </xdr:from>
    <xdr:to>
      <xdr:col>1</xdr:col>
      <xdr:colOff>1623951</xdr:colOff>
      <xdr:row>4</xdr:row>
      <xdr:rowOff>1563377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5102" y="1199624"/>
          <a:ext cx="1177121" cy="1429926"/>
        </a:xfrm>
        <a:prstGeom prst="rect">
          <a:avLst/>
        </a:prstGeom>
      </xdr:spPr>
    </xdr:pic>
    <xdr:clientData/>
  </xdr:twoCellAnchor>
  <xdr:twoCellAnchor editAs="oneCell">
    <xdr:from>
      <xdr:col>0</xdr:col>
      <xdr:colOff>172469</xdr:colOff>
      <xdr:row>4</xdr:row>
      <xdr:rowOff>172469</xdr:rowOff>
    </xdr:from>
    <xdr:to>
      <xdr:col>0</xdr:col>
      <xdr:colOff>1420088</xdr:colOff>
      <xdr:row>4</xdr:row>
      <xdr:rowOff>1658183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469" y="1238642"/>
          <a:ext cx="1247619" cy="1485714"/>
        </a:xfrm>
        <a:prstGeom prst="rect">
          <a:avLst/>
        </a:prstGeom>
      </xdr:spPr>
    </xdr:pic>
    <xdr:clientData/>
  </xdr:twoCellAnchor>
  <xdr:twoCellAnchor editAs="oneCell">
    <xdr:from>
      <xdr:col>3</xdr:col>
      <xdr:colOff>250864</xdr:colOff>
      <xdr:row>4</xdr:row>
      <xdr:rowOff>74476</xdr:rowOff>
    </xdr:from>
    <xdr:to>
      <xdr:col>3</xdr:col>
      <xdr:colOff>1614938</xdr:colOff>
      <xdr:row>4</xdr:row>
      <xdr:rowOff>1544841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71697" y="1356235"/>
          <a:ext cx="1364074" cy="1470365"/>
        </a:xfrm>
        <a:prstGeom prst="rect">
          <a:avLst/>
        </a:prstGeom>
      </xdr:spPr>
    </xdr:pic>
    <xdr:clientData/>
  </xdr:twoCellAnchor>
  <xdr:twoCellAnchor editAs="oneCell">
    <xdr:from>
      <xdr:col>1</xdr:col>
      <xdr:colOff>352779</xdr:colOff>
      <xdr:row>10</xdr:row>
      <xdr:rowOff>94074</xdr:rowOff>
    </xdr:from>
    <xdr:to>
      <xdr:col>1</xdr:col>
      <xdr:colOff>1716853</xdr:colOff>
      <xdr:row>10</xdr:row>
      <xdr:rowOff>1564439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91129" y="5656674"/>
          <a:ext cx="1364074" cy="1470365"/>
        </a:xfrm>
        <a:prstGeom prst="rect">
          <a:avLst/>
        </a:prstGeom>
      </xdr:spPr>
    </xdr:pic>
    <xdr:clientData/>
  </xdr:twoCellAnchor>
  <xdr:twoCellAnchor editAs="oneCell">
    <xdr:from>
      <xdr:col>2</xdr:col>
      <xdr:colOff>58796</xdr:colOff>
      <xdr:row>10</xdr:row>
      <xdr:rowOff>270464</xdr:rowOff>
    </xdr:from>
    <xdr:to>
      <xdr:col>2</xdr:col>
      <xdr:colOff>1916759</xdr:colOff>
      <xdr:row>10</xdr:row>
      <xdr:rowOff>1359906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35496" y="5833064"/>
          <a:ext cx="1857963" cy="1089442"/>
        </a:xfrm>
        <a:prstGeom prst="rect">
          <a:avLst/>
        </a:prstGeom>
      </xdr:spPr>
    </xdr:pic>
    <xdr:clientData/>
  </xdr:twoCellAnchor>
  <xdr:twoCellAnchor editAs="oneCell">
    <xdr:from>
      <xdr:col>3</xdr:col>
      <xdr:colOff>129352</xdr:colOff>
      <xdr:row>10</xdr:row>
      <xdr:rowOff>152870</xdr:rowOff>
    </xdr:from>
    <xdr:to>
      <xdr:col>3</xdr:col>
      <xdr:colOff>1824590</xdr:colOff>
      <xdr:row>10</xdr:row>
      <xdr:rowOff>1476680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44402" y="5715470"/>
          <a:ext cx="1695238" cy="13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164630</xdr:colOff>
      <xdr:row>10</xdr:row>
      <xdr:rowOff>199908</xdr:rowOff>
    </xdr:from>
    <xdr:to>
      <xdr:col>0</xdr:col>
      <xdr:colOff>1650344</xdr:colOff>
      <xdr:row>10</xdr:row>
      <xdr:rowOff>1504670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4630" y="5762508"/>
          <a:ext cx="1485714" cy="13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164629</xdr:colOff>
      <xdr:row>14</xdr:row>
      <xdr:rowOff>117593</xdr:rowOff>
    </xdr:from>
    <xdr:to>
      <xdr:col>0</xdr:col>
      <xdr:colOff>1697962</xdr:colOff>
      <xdr:row>14</xdr:row>
      <xdr:rowOff>1580416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4629" y="3089393"/>
          <a:ext cx="1533333" cy="14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199908</xdr:colOff>
      <xdr:row>12</xdr:row>
      <xdr:rowOff>199907</xdr:rowOff>
    </xdr:from>
    <xdr:to>
      <xdr:col>0</xdr:col>
      <xdr:colOff>1714194</xdr:colOff>
      <xdr:row>12</xdr:row>
      <xdr:rowOff>1418955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9908" y="1266707"/>
          <a:ext cx="1514286" cy="12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82315</xdr:colOff>
      <xdr:row>12</xdr:row>
      <xdr:rowOff>388056</xdr:rowOff>
    </xdr:from>
    <xdr:to>
      <xdr:col>1</xdr:col>
      <xdr:colOff>1904998</xdr:colOff>
      <xdr:row>12</xdr:row>
      <xdr:rowOff>1262944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20665" y="1454856"/>
          <a:ext cx="1822683" cy="874888"/>
        </a:xfrm>
        <a:prstGeom prst="rect">
          <a:avLst/>
        </a:prstGeom>
      </xdr:spPr>
    </xdr:pic>
    <xdr:clientData/>
  </xdr:twoCellAnchor>
  <xdr:twoCellAnchor editAs="oneCell">
    <xdr:from>
      <xdr:col>2</xdr:col>
      <xdr:colOff>11760</xdr:colOff>
      <xdr:row>12</xdr:row>
      <xdr:rowOff>435093</xdr:rowOff>
    </xdr:from>
    <xdr:to>
      <xdr:col>2</xdr:col>
      <xdr:colOff>1924546</xdr:colOff>
      <xdr:row>12</xdr:row>
      <xdr:rowOff>1326710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088460" y="1501893"/>
          <a:ext cx="1912786" cy="891617"/>
        </a:xfrm>
        <a:prstGeom prst="rect">
          <a:avLst/>
        </a:prstGeom>
      </xdr:spPr>
    </xdr:pic>
    <xdr:clientData/>
  </xdr:twoCellAnchor>
  <xdr:twoCellAnchor editAs="oneCell">
    <xdr:from>
      <xdr:col>3</xdr:col>
      <xdr:colOff>35277</xdr:colOff>
      <xdr:row>12</xdr:row>
      <xdr:rowOff>376297</xdr:rowOff>
    </xdr:from>
    <xdr:to>
      <xdr:col>3</xdr:col>
      <xdr:colOff>1925310</xdr:colOff>
      <xdr:row>12</xdr:row>
      <xdr:rowOff>1375834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150327" y="1443097"/>
          <a:ext cx="1890033" cy="999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642"/>
  <sheetViews>
    <sheetView showGridLines="0" tabSelected="1" view="pageLayout" topLeftCell="A85" zoomScaleNormal="100" zoomScaleSheetLayoutView="67" workbookViewId="0">
      <selection activeCell="F90" sqref="F90"/>
    </sheetView>
  </sheetViews>
  <sheetFormatPr defaultColWidth="8.85546875" defaultRowHeight="15.75" x14ac:dyDescent="0.25"/>
  <cols>
    <col min="1" max="1" width="23.7109375" style="8" customWidth="1"/>
    <col min="2" max="2" width="51.85546875" style="2" customWidth="1"/>
    <col min="3" max="3" width="11.42578125" style="3" customWidth="1"/>
    <col min="4" max="4" width="11.5703125" style="4" customWidth="1"/>
    <col min="5" max="5" width="13.42578125" style="5" customWidth="1"/>
    <col min="6" max="6" width="12.28515625" style="5" customWidth="1"/>
    <col min="7" max="7" width="11.42578125" style="6" customWidth="1"/>
    <col min="8" max="8" width="17.7109375" style="1" bestFit="1" customWidth="1"/>
    <col min="9" max="16384" width="8.85546875" style="1"/>
  </cols>
  <sheetData>
    <row r="1" spans="1:7" x14ac:dyDescent="0.25">
      <c r="A1" s="13"/>
      <c r="B1" s="14"/>
      <c r="C1" s="15"/>
      <c r="D1" s="66"/>
      <c r="E1" s="67"/>
      <c r="F1" s="67"/>
      <c r="G1" s="68"/>
    </row>
    <row r="2" spans="1:7" x14ac:dyDescent="0.25">
      <c r="A2" s="11"/>
      <c r="B2" s="11"/>
      <c r="C2" s="11"/>
      <c r="D2" s="53"/>
      <c r="E2" s="11"/>
      <c r="F2" s="11"/>
      <c r="G2" s="11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0.100000000000001" customHeight="1" x14ac:dyDescent="0.25">
      <c r="A4" s="11"/>
      <c r="B4" s="11"/>
      <c r="C4" s="11"/>
      <c r="D4" s="53"/>
      <c r="E4" s="11"/>
      <c r="F4" s="11"/>
      <c r="G4" s="11"/>
    </row>
    <row r="5" spans="1:7" ht="28.5" x14ac:dyDescent="0.45">
      <c r="A5" s="309" t="s">
        <v>119</v>
      </c>
      <c r="B5" s="309"/>
      <c r="C5" s="309"/>
      <c r="D5" s="309"/>
      <c r="E5" s="309"/>
      <c r="F5" s="309"/>
      <c r="G5" s="309"/>
    </row>
    <row r="6" spans="1:7" ht="23.25" x14ac:dyDescent="0.35">
      <c r="A6" s="281" t="s">
        <v>20</v>
      </c>
      <c r="B6" s="281"/>
      <c r="C6" s="281"/>
      <c r="D6" s="281"/>
      <c r="E6" s="281"/>
      <c r="F6" s="281"/>
      <c r="G6" s="281"/>
    </row>
    <row r="7" spans="1:7" ht="6.75" customHeight="1" x14ac:dyDescent="0.35">
      <c r="A7" s="143"/>
      <c r="B7" s="143"/>
      <c r="C7" s="143"/>
      <c r="D7" s="143"/>
      <c r="E7" s="143"/>
      <c r="F7" s="143"/>
      <c r="G7" s="143"/>
    </row>
    <row r="8" spans="1:7" ht="23.25" x14ac:dyDescent="0.35">
      <c r="A8" s="281" t="s">
        <v>42</v>
      </c>
      <c r="B8" s="281"/>
      <c r="C8" s="281"/>
      <c r="D8" s="281"/>
      <c r="E8" s="281"/>
      <c r="F8" s="281"/>
      <c r="G8" s="281"/>
    </row>
    <row r="9" spans="1:7" ht="23.25" x14ac:dyDescent="0.35">
      <c r="A9" s="281" t="s">
        <v>43</v>
      </c>
      <c r="B9" s="281"/>
      <c r="C9" s="281"/>
      <c r="D9" s="281"/>
      <c r="E9" s="281"/>
      <c r="F9" s="281"/>
      <c r="G9" s="281"/>
    </row>
    <row r="10" spans="1:7" x14ac:dyDescent="0.25">
      <c r="A10" s="13"/>
      <c r="B10" s="14"/>
      <c r="C10" s="15"/>
      <c r="D10" s="66"/>
      <c r="E10" s="67"/>
      <c r="F10" s="67"/>
      <c r="G10" s="68"/>
    </row>
    <row r="11" spans="1:7" ht="17.100000000000001" customHeight="1" x14ac:dyDescent="0.35">
      <c r="A11" s="143"/>
      <c r="B11" s="52"/>
      <c r="C11" s="143"/>
      <c r="D11" s="143"/>
      <c r="E11" s="143"/>
      <c r="F11" s="143"/>
      <c r="G11" s="143"/>
    </row>
    <row r="12" spans="1:7" ht="43.9" customHeight="1" x14ac:dyDescent="0.35">
      <c r="A12" s="285" t="s">
        <v>318</v>
      </c>
      <c r="B12" s="286"/>
      <c r="C12" s="286"/>
      <c r="D12" s="286"/>
      <c r="E12" s="286"/>
      <c r="F12" s="286"/>
      <c r="G12" s="286"/>
    </row>
    <row r="13" spans="1:7" x14ac:dyDescent="0.25">
      <c r="A13" s="71"/>
      <c r="B13" s="72"/>
      <c r="C13" s="72"/>
      <c r="D13" s="72"/>
      <c r="E13" s="72"/>
      <c r="F13" s="72"/>
      <c r="G13" s="72"/>
    </row>
    <row r="14" spans="1:7" x14ac:dyDescent="0.25">
      <c r="A14" s="13"/>
      <c r="B14" s="14"/>
      <c r="C14" s="15"/>
      <c r="D14" s="66"/>
      <c r="E14" s="67"/>
      <c r="F14" s="67"/>
      <c r="G14" s="68"/>
    </row>
    <row r="15" spans="1:7" ht="23.85" customHeight="1" x14ac:dyDescent="0.25">
      <c r="A15" s="300" t="s">
        <v>56</v>
      </c>
      <c r="B15" s="300"/>
      <c r="C15" s="300"/>
      <c r="D15" s="300"/>
      <c r="E15" s="300"/>
      <c r="F15" s="300"/>
      <c r="G15" s="300"/>
    </row>
    <row r="16" spans="1:7" s="73" customFormat="1" ht="12.75" x14ac:dyDescent="0.2">
      <c r="A16" s="300"/>
      <c r="B16" s="300"/>
      <c r="C16" s="300"/>
      <c r="D16" s="300"/>
      <c r="E16" s="300"/>
      <c r="F16" s="300"/>
      <c r="G16" s="300"/>
    </row>
    <row r="17" spans="1:7" ht="48.95" customHeight="1" x14ac:dyDescent="0.35">
      <c r="A17" s="301" t="s">
        <v>89</v>
      </c>
      <c r="B17" s="301"/>
      <c r="C17" s="301"/>
      <c r="D17" s="301"/>
      <c r="E17" s="301"/>
      <c r="F17" s="301"/>
      <c r="G17" s="301"/>
    </row>
    <row r="18" spans="1:7" ht="48.95" customHeight="1" x14ac:dyDescent="0.35">
      <c r="A18" s="301" t="s">
        <v>69</v>
      </c>
      <c r="B18" s="301"/>
      <c r="C18" s="301"/>
      <c r="D18" s="301"/>
      <c r="E18" s="301"/>
      <c r="F18" s="301"/>
      <c r="G18" s="301"/>
    </row>
    <row r="19" spans="1:7" ht="48.95" customHeight="1" x14ac:dyDescent="0.35">
      <c r="A19" s="301" t="s">
        <v>91</v>
      </c>
      <c r="B19" s="301"/>
      <c r="C19" s="301"/>
      <c r="D19" s="301"/>
      <c r="E19" s="301"/>
      <c r="F19" s="301"/>
      <c r="G19" s="301"/>
    </row>
    <row r="20" spans="1:7" s="11" customFormat="1" ht="49.15" customHeight="1" x14ac:dyDescent="0.35">
      <c r="A20" s="301" t="s">
        <v>90</v>
      </c>
      <c r="B20" s="301"/>
      <c r="C20" s="301"/>
      <c r="D20" s="301"/>
      <c r="E20" s="301"/>
      <c r="F20" s="301"/>
      <c r="G20" s="301"/>
    </row>
    <row r="21" spans="1:7" ht="68.45" customHeight="1" x14ac:dyDescent="0.35">
      <c r="A21" s="301" t="s">
        <v>316</v>
      </c>
      <c r="B21" s="301"/>
      <c r="C21" s="301"/>
      <c r="D21" s="301"/>
      <c r="E21" s="301"/>
      <c r="F21" s="301"/>
      <c r="G21" s="301"/>
    </row>
    <row r="22" spans="1:7" ht="49.15" customHeight="1" x14ac:dyDescent="0.25">
      <c r="A22" s="306" t="s">
        <v>317</v>
      </c>
      <c r="B22" s="306"/>
      <c r="C22" s="306"/>
      <c r="D22" s="306"/>
      <c r="E22" s="306"/>
      <c r="F22" s="306"/>
      <c r="G22" s="306"/>
    </row>
    <row r="23" spans="1:7" s="78" customFormat="1" ht="12" x14ac:dyDescent="0.2">
      <c r="A23" s="74"/>
      <c r="B23" s="75"/>
      <c r="C23" s="76"/>
      <c r="D23" s="76"/>
      <c r="E23" s="76"/>
      <c r="F23" s="76"/>
      <c r="G23" s="77"/>
    </row>
    <row r="24" spans="1:7" x14ac:dyDescent="0.25">
      <c r="A24" s="79"/>
      <c r="B24" s="80"/>
      <c r="C24" s="81"/>
      <c r="D24" s="82"/>
      <c r="E24" s="83"/>
      <c r="F24" s="83"/>
      <c r="G24" s="83"/>
    </row>
    <row r="25" spans="1:7" ht="23.85" customHeight="1" x14ac:dyDescent="0.25">
      <c r="A25" s="300" t="s">
        <v>70</v>
      </c>
      <c r="B25" s="300"/>
      <c r="C25" s="300"/>
      <c r="D25" s="300"/>
      <c r="E25" s="300"/>
      <c r="F25" s="300"/>
      <c r="G25" s="300"/>
    </row>
    <row r="26" spans="1:7" x14ac:dyDescent="0.25">
      <c r="A26" s="300"/>
      <c r="B26" s="300"/>
      <c r="C26" s="300"/>
      <c r="D26" s="300"/>
      <c r="E26" s="300"/>
      <c r="F26" s="300"/>
      <c r="G26" s="300"/>
    </row>
    <row r="27" spans="1:7" ht="48.95" customHeight="1" x14ac:dyDescent="0.35">
      <c r="A27" s="303" t="s">
        <v>238</v>
      </c>
      <c r="B27" s="304"/>
      <c r="C27" s="304"/>
      <c r="D27" s="304"/>
      <c r="E27" s="304"/>
      <c r="F27" s="304"/>
      <c r="G27" s="304"/>
    </row>
    <row r="28" spans="1:7" s="85" customFormat="1" ht="11.25" x14ac:dyDescent="0.2">
      <c r="A28" s="84"/>
      <c r="B28" s="84"/>
      <c r="C28" s="84"/>
      <c r="D28" s="84"/>
      <c r="E28" s="84"/>
      <c r="F28" s="84"/>
      <c r="G28" s="84"/>
    </row>
    <row r="29" spans="1:7" ht="48.95" customHeight="1" x14ac:dyDescent="0.35">
      <c r="A29" s="303" t="s">
        <v>92</v>
      </c>
      <c r="B29" s="304"/>
      <c r="C29" s="304"/>
      <c r="D29" s="304"/>
      <c r="E29" s="304"/>
      <c r="F29" s="304"/>
      <c r="G29" s="304"/>
    </row>
    <row r="30" spans="1:7" s="85" customFormat="1" ht="11.25" x14ac:dyDescent="0.2">
      <c r="A30" s="84"/>
      <c r="B30" s="84"/>
      <c r="C30" s="84"/>
      <c r="D30" s="84"/>
      <c r="E30" s="84"/>
      <c r="F30" s="84"/>
      <c r="G30" s="84"/>
    </row>
    <row r="31" spans="1:7" ht="48.95" customHeight="1" x14ac:dyDescent="0.25">
      <c r="A31" s="305" t="s">
        <v>93</v>
      </c>
      <c r="B31" s="305"/>
      <c r="C31" s="305"/>
      <c r="D31" s="305"/>
      <c r="E31" s="305"/>
      <c r="F31" s="305"/>
      <c r="G31" s="305"/>
    </row>
    <row r="32" spans="1:7" x14ac:dyDescent="0.25">
      <c r="A32" s="11"/>
      <c r="B32" s="11"/>
      <c r="C32" s="86"/>
      <c r="D32" s="86"/>
      <c r="E32" s="86"/>
      <c r="F32" s="86"/>
      <c r="G32" s="86"/>
    </row>
    <row r="33" spans="1:7" x14ac:dyDescent="0.25">
      <c r="A33" s="14"/>
      <c r="B33" s="87"/>
      <c r="C33" s="11"/>
      <c r="D33" s="11"/>
      <c r="E33" s="11"/>
      <c r="F33" s="88"/>
      <c r="G33" s="88"/>
    </row>
    <row r="34" spans="1:7" ht="53.1" customHeight="1" x14ac:dyDescent="0.4">
      <c r="A34" s="307"/>
      <c r="B34" s="307"/>
      <c r="C34" s="307"/>
      <c r="D34" s="307"/>
      <c r="E34" s="307"/>
      <c r="F34" s="307"/>
      <c r="G34" s="307"/>
    </row>
    <row r="35" spans="1:7" x14ac:dyDescent="0.25">
      <c r="A35" s="170"/>
      <c r="B35" s="171"/>
      <c r="C35" s="53"/>
      <c r="D35" s="53"/>
      <c r="E35" s="53"/>
      <c r="F35" s="172"/>
      <c r="G35" s="172"/>
    </row>
    <row r="36" spans="1:7" ht="26.25" x14ac:dyDescent="0.4">
      <c r="A36" s="307"/>
      <c r="B36" s="308"/>
      <c r="C36" s="308"/>
      <c r="D36" s="308"/>
      <c r="E36" s="308"/>
      <c r="F36" s="308"/>
      <c r="G36" s="308"/>
    </row>
    <row r="37" spans="1:7" x14ac:dyDescent="0.25">
      <c r="A37" s="14"/>
      <c r="B37" s="87"/>
      <c r="C37" s="11"/>
      <c r="D37" s="11"/>
      <c r="E37" s="11"/>
      <c r="F37" s="88"/>
      <c r="G37" s="88"/>
    </row>
    <row r="38" spans="1:7" x14ac:dyDescent="0.25">
      <c r="A38" s="14"/>
      <c r="B38" s="87"/>
      <c r="C38" s="11"/>
      <c r="D38" s="11"/>
      <c r="E38" s="11"/>
      <c r="F38" s="88"/>
      <c r="G38" s="88"/>
    </row>
    <row r="39" spans="1:7" x14ac:dyDescent="0.25">
      <c r="A39" s="14"/>
      <c r="B39" s="87"/>
      <c r="C39" s="11"/>
      <c r="D39" s="11"/>
      <c r="E39" s="11"/>
      <c r="F39" s="88"/>
      <c r="G39" s="88"/>
    </row>
    <row r="40" spans="1:7" x14ac:dyDescent="0.25">
      <c r="D40" s="167"/>
      <c r="F40" s="302"/>
      <c r="G40" s="302"/>
    </row>
    <row r="41" spans="1:7" x14ac:dyDescent="0.25">
      <c r="A41" s="11"/>
      <c r="B41" s="105" t="str">
        <f>IF(branch="Calgary","AB",IF(branch="Surrey","BC",IF(branch="Saskatoon","SK",IF(branch="Moncton","NB",IF(OR(branch="Toronto",branch="Brockville"),"ON")))))</f>
        <v>BC</v>
      </c>
      <c r="C41" s="106">
        <f>IF(province="AB",1.05,IF(province="BC",1.12,IF(province="NB",1.15,IF(province="SK",1.11,IF(province="ON",1.13)))))</f>
        <v>1.1200000000000001</v>
      </c>
      <c r="D41" s="106">
        <v>0.05</v>
      </c>
      <c r="E41" s="11"/>
      <c r="F41" s="302"/>
      <c r="G41" s="302"/>
    </row>
    <row r="42" spans="1:7" x14ac:dyDescent="0.25">
      <c r="A42" s="72"/>
      <c r="B42" s="152"/>
      <c r="C42" s="152"/>
      <c r="D42" s="152"/>
      <c r="E42" s="72"/>
      <c r="F42" s="302"/>
      <c r="G42" s="302"/>
    </row>
    <row r="43" spans="1:7" ht="11.1" customHeight="1" x14ac:dyDescent="0.25">
      <c r="A43" s="11"/>
      <c r="B43" s="11"/>
      <c r="C43" s="11"/>
      <c r="D43" s="11"/>
      <c r="E43" s="11"/>
      <c r="F43" s="11"/>
      <c r="G43" s="11"/>
    </row>
    <row r="44" spans="1:7" ht="26.25" x14ac:dyDescent="0.4">
      <c r="A44" s="280" t="s">
        <v>119</v>
      </c>
      <c r="B44" s="280"/>
      <c r="C44" s="280"/>
      <c r="D44" s="280"/>
      <c r="E44" s="280"/>
      <c r="F44" s="280"/>
      <c r="G44" s="280"/>
    </row>
    <row r="45" spans="1:7" ht="23.25" x14ac:dyDescent="0.35">
      <c r="A45" s="281"/>
      <c r="B45" s="281"/>
      <c r="C45" s="281"/>
      <c r="D45" s="281"/>
      <c r="E45" s="281"/>
      <c r="F45" s="281"/>
      <c r="G45" s="281"/>
    </row>
    <row r="46" spans="1:7" ht="53.1" customHeight="1" x14ac:dyDescent="0.35">
      <c r="A46" s="285" t="s">
        <v>318</v>
      </c>
      <c r="B46" s="286"/>
      <c r="C46" s="286"/>
      <c r="D46" s="286"/>
      <c r="E46" s="286"/>
      <c r="F46" s="286"/>
      <c r="G46" s="286"/>
    </row>
    <row r="48" spans="1:7" s="101" customFormat="1" ht="22.9" customHeight="1" x14ac:dyDescent="0.25">
      <c r="A48" s="283" t="s">
        <v>65</v>
      </c>
      <c r="B48" s="283"/>
      <c r="C48" s="283"/>
      <c r="D48" s="283"/>
      <c r="E48" s="283"/>
      <c r="F48" s="283"/>
      <c r="G48" s="283"/>
    </row>
    <row r="49" spans="1:7" ht="33" customHeight="1" x14ac:dyDescent="0.35">
      <c r="A49" s="289"/>
      <c r="B49" s="289"/>
      <c r="C49" s="93"/>
      <c r="D49" s="287"/>
      <c r="E49" s="287"/>
      <c r="F49" s="287"/>
      <c r="G49" s="1"/>
    </row>
    <row r="50" spans="1:7" ht="20.100000000000001" customHeight="1" x14ac:dyDescent="0.25">
      <c r="A50" s="288" t="s">
        <v>95</v>
      </c>
      <c r="B50" s="288"/>
      <c r="C50" s="95"/>
      <c r="D50" s="290" t="s">
        <v>240</v>
      </c>
      <c r="E50" s="290"/>
      <c r="F50" s="290"/>
      <c r="G50" s="97"/>
    </row>
    <row r="51" spans="1:7" ht="24.95" customHeight="1" x14ac:dyDescent="0.35">
      <c r="A51" s="158"/>
      <c r="B51" s="95"/>
      <c r="D51" s="133"/>
      <c r="F51" s="1"/>
      <c r="G51" s="1"/>
    </row>
    <row r="52" spans="1:7" ht="18.75" x14ac:dyDescent="0.25">
      <c r="A52" s="177" t="s">
        <v>71</v>
      </c>
      <c r="B52" s="95"/>
      <c r="F52" s="96"/>
      <c r="G52" s="96"/>
    </row>
    <row r="53" spans="1:7" ht="29.1" customHeight="1" x14ac:dyDescent="0.35">
      <c r="A53" s="318"/>
      <c r="B53" s="318"/>
      <c r="C53" s="94"/>
      <c r="D53" s="297"/>
      <c r="E53" s="297"/>
      <c r="F53" s="96"/>
      <c r="G53" s="96"/>
    </row>
    <row r="54" spans="1:7" ht="18.75" x14ac:dyDescent="0.25">
      <c r="A54" s="317" t="s">
        <v>72</v>
      </c>
      <c r="B54" s="317"/>
      <c r="C54" s="93"/>
      <c r="D54" s="178" t="s">
        <v>239</v>
      </c>
      <c r="E54" s="94"/>
      <c r="F54" s="93"/>
      <c r="G54" s="93"/>
    </row>
    <row r="55" spans="1:7" ht="29.1" customHeight="1" x14ac:dyDescent="0.35">
      <c r="A55" s="128"/>
      <c r="B55" s="129"/>
      <c r="C55" s="299"/>
      <c r="D55" s="299"/>
      <c r="E55" s="93"/>
      <c r="F55" s="93"/>
      <c r="G55" s="93"/>
    </row>
    <row r="56" spans="1:7" x14ac:dyDescent="0.25">
      <c r="A56" s="126" t="s">
        <v>74</v>
      </c>
      <c r="B56" s="127" t="s">
        <v>73</v>
      </c>
      <c r="C56" s="319" t="s">
        <v>75</v>
      </c>
      <c r="D56" s="319"/>
      <c r="E56" s="319"/>
      <c r="F56" s="1"/>
      <c r="G56" s="1"/>
    </row>
    <row r="57" spans="1:7" ht="18.75" x14ac:dyDescent="0.3">
      <c r="A57" s="282"/>
      <c r="B57" s="282"/>
      <c r="C57" s="282"/>
      <c r="D57" s="282"/>
      <c r="E57" s="282"/>
      <c r="F57" s="282"/>
      <c r="G57" s="282"/>
    </row>
    <row r="58" spans="1:7" s="101" customFormat="1" ht="22.9" customHeight="1" x14ac:dyDescent="0.25">
      <c r="A58" s="333" t="s">
        <v>66</v>
      </c>
      <c r="B58" s="333"/>
      <c r="C58" s="333"/>
      <c r="D58" s="333"/>
      <c r="E58" s="333"/>
      <c r="F58" s="333"/>
      <c r="G58" s="333"/>
    </row>
    <row r="59" spans="1:7" ht="60.95" customHeight="1" x14ac:dyDescent="0.25">
      <c r="A59" s="179" t="s">
        <v>67</v>
      </c>
      <c r="B59" s="229" t="s">
        <v>88</v>
      </c>
      <c r="C59" s="337" t="str">
        <f>IF(delivery="Curbside Pickup at Warehouse / Cueillette à l'auto à l'entrepôt","Curbside Pickup at Warehouse is FREE / La cueillette à l'auto à l'entrepôt est gratuite",IF(delivery="Ship to School / Livraison à l’école","Shipping and Handling is $10 per order / Des frais de livraison et de manutention de 10 $ seront ajoutés à chaque commande.",IF(delivery="Ship to school (Scholastic Dollar redemption) / Livraison à domicile (Utiliser les dollars Scholastic)","Ship to school (Scholastic Dollar redemption) / Livraison à domicile (Utiliser les dollars Scholastic))","")))</f>
        <v/>
      </c>
      <c r="D59" s="337"/>
      <c r="E59" s="337"/>
      <c r="F59" s="337"/>
      <c r="G59" s="337"/>
    </row>
    <row r="60" spans="1:7" ht="30.2" customHeight="1" x14ac:dyDescent="0.35">
      <c r="A60" s="142"/>
      <c r="B60" s="98"/>
      <c r="C60" s="98"/>
      <c r="D60" s="98"/>
      <c r="E60" s="98"/>
      <c r="F60" s="98"/>
      <c r="G60" s="98"/>
    </row>
    <row r="61" spans="1:7" ht="18.75" x14ac:dyDescent="0.25">
      <c r="A61" s="130" t="s">
        <v>76</v>
      </c>
      <c r="B61" s="1"/>
      <c r="C61" s="98"/>
      <c r="D61" s="98"/>
      <c r="E61" s="98"/>
      <c r="F61" s="98"/>
      <c r="G61" s="98"/>
    </row>
    <row r="62" spans="1:7" ht="24.95" customHeight="1" x14ac:dyDescent="0.35">
      <c r="A62" s="230"/>
      <c r="B62" s="131"/>
      <c r="C62" s="1"/>
      <c r="D62" s="339"/>
      <c r="E62" s="339"/>
      <c r="F62" s="339"/>
      <c r="G62" s="99"/>
    </row>
    <row r="63" spans="1:7" x14ac:dyDescent="0.25">
      <c r="A63" s="130" t="s">
        <v>77</v>
      </c>
      <c r="B63" s="1"/>
      <c r="C63" s="1"/>
      <c r="D63" s="338" t="s">
        <v>78</v>
      </c>
      <c r="E63" s="338"/>
      <c r="F63" s="338"/>
      <c r="G63" s="1"/>
    </row>
    <row r="64" spans="1:7" ht="18.75" x14ac:dyDescent="0.3">
      <c r="A64" s="282"/>
      <c r="B64" s="282"/>
      <c r="C64" s="282"/>
      <c r="D64" s="282"/>
      <c r="E64" s="282"/>
      <c r="F64" s="282"/>
      <c r="G64" s="282"/>
    </row>
    <row r="65" spans="1:7" ht="22.9" customHeight="1" x14ac:dyDescent="0.35">
      <c r="A65" s="320" t="s">
        <v>68</v>
      </c>
      <c r="B65" s="320"/>
      <c r="C65" s="320"/>
      <c r="D65" s="320"/>
      <c r="E65" s="320"/>
      <c r="F65" s="320"/>
      <c r="G65" s="320"/>
    </row>
    <row r="66" spans="1:7" hidden="1" x14ac:dyDescent="0.25">
      <c r="A66" s="7" t="s">
        <v>6</v>
      </c>
      <c r="B66" s="100" t="s">
        <v>7</v>
      </c>
      <c r="C66" s="336"/>
      <c r="D66" s="336"/>
      <c r="E66" s="336"/>
      <c r="F66" s="336"/>
      <c r="G66" s="336"/>
    </row>
    <row r="67" spans="1:7" ht="35.65" customHeight="1" x14ac:dyDescent="0.35">
      <c r="A67" s="334" t="s">
        <v>242</v>
      </c>
      <c r="B67" s="335"/>
      <c r="C67" s="335"/>
      <c r="D67" s="335"/>
      <c r="E67" s="335"/>
      <c r="F67" s="335"/>
      <c r="G67" s="335"/>
    </row>
    <row r="68" spans="1:7" ht="16.350000000000001" customHeight="1" x14ac:dyDescent="0.25">
      <c r="A68" s="291" t="s">
        <v>61</v>
      </c>
      <c r="B68" s="294" t="s">
        <v>88</v>
      </c>
      <c r="C68" s="324" t="str">
        <f>IF(payment="Scholastic Dollars Redemption / Utiliser les dollars Scholastic","50% discount is not applicable on Scholastic Dollar Redemption Orders /Merci de noter que la réduction de 50 % ne s’applique pas sur les commandes payées avec les dollars Scholastic.",IF(payment="Credit card (VISA/Mastercard/AMEX) / Carte de crédit (VISA/Mastercard/AMEX)","You will be contacted for payment details / Nous vous contacterons pour fournir les instructions de paiement.",IF(payment="Invoice School / Facturer à l'école","Order will be shipped after payment has been received / La commande sera expédiée une fois le paiement reçu.",IF(payment="&lt;Click here and use drop-down arrow to select&gt; / &lt;Cliquez ici et utilisez la flèche de menu déroulant pour faire un choix&gt;","You MUST select a payment method to get Order Summary to populate after selecting quantities / Vous DEVEZ choisir un moyen de paiement pour que le récapitulatif de la commande se remplisse après avoir sélectionné les quantités.",IF(OR(payment="Invoice School using Purchase Order / Facturer à l'école avec un bon de commande",payment="Invoice School Board using Purchase Order / Facturer au conseil scolaire avec un bon de commande"),"Purchase Order number must be provided for order to be shipped / Le numéro de bon de commande doit être fourni afin que la commande soit expédiée.")))))</f>
        <v>You MUST select a payment method to get Order Summary to populate after selecting quantities / Vous DEVEZ choisir un moyen de paiement pour que le récapitulatif de la commande se remplisse après avoir sélectionné les quantités.</v>
      </c>
      <c r="D68" s="325"/>
      <c r="E68" s="325"/>
      <c r="F68" s="325"/>
      <c r="G68" s="326"/>
    </row>
    <row r="69" spans="1:7" ht="15.95" customHeight="1" x14ac:dyDescent="0.25">
      <c r="A69" s="292"/>
      <c r="B69" s="295"/>
      <c r="C69" s="327"/>
      <c r="D69" s="328"/>
      <c r="E69" s="328"/>
      <c r="F69" s="328"/>
      <c r="G69" s="329"/>
    </row>
    <row r="70" spans="1:7" ht="61.9" customHeight="1" x14ac:dyDescent="0.25">
      <c r="A70" s="293"/>
      <c r="B70" s="296"/>
      <c r="C70" s="330"/>
      <c r="D70" s="331"/>
      <c r="E70" s="331"/>
      <c r="F70" s="331"/>
      <c r="G70" s="332"/>
    </row>
    <row r="71" spans="1:7" ht="49.9" customHeight="1" x14ac:dyDescent="0.25">
      <c r="A71" s="159" t="str">
        <f>IF(OR(payment="Invoice School using Purchase Order / Facturer à l'école avec un bon de commande",payment="Invoice School Board using Purchase Order / Facturer au conseil scolaire avec un bon de commande"),"&lt;Enter P.O Number here&gt; / &lt;Inscrivez le numéro de la commande ici&gt;","&lt;Leave blank&gt; / Ne rien inscrire")</f>
        <v>&lt;Leave blank&gt; / Ne rien inscrire</v>
      </c>
      <c r="B71" s="107"/>
      <c r="C71" s="298" t="str">
        <f>IF(payment="Invoice School Board using Purchase Order / Facturer au conseil scolaire avec un bon de commande","&lt;Enter School Board name here&gt; / &lt;Inscrivez le nom de la commission scolaire ici", "&lt;Leave blank&gt; / Ne rien inscrire")</f>
        <v>&lt;Leave blank&gt; / Ne rien inscrire</v>
      </c>
      <c r="D71" s="298"/>
      <c r="E71" s="298"/>
      <c r="F71" s="298"/>
      <c r="G71" s="298"/>
    </row>
    <row r="72" spans="1:7" ht="21.2" customHeight="1" thickBot="1" x14ac:dyDescent="0.3">
      <c r="A72" s="169" t="str">
        <f>IF(OR(payment="Invoice School using Purchase Order / Facturer à l'école avec un bon de commande",payment="Invoice School Board using Purchase Order / Facturer au conseil scolaire avec un bon de commande"),"P/O Number / Numéro de bon de commande"," ")</f>
        <v xml:space="preserve"> </v>
      </c>
      <c r="B72" s="107"/>
      <c r="C72" s="284" t="str">
        <f>IF(payment="Invoice School Board using Purchase Order / Facturer au conseil scolaire avec un bon de commande","School Board Name / Nom du conseil scolaire", "")</f>
        <v/>
      </c>
      <c r="D72" s="284"/>
      <c r="E72" s="284"/>
      <c r="F72" s="284"/>
      <c r="G72" s="284"/>
    </row>
    <row r="73" spans="1:7" ht="21.2" customHeight="1" x14ac:dyDescent="0.35">
      <c r="A73" s="1"/>
      <c r="B73" s="321" t="s">
        <v>41</v>
      </c>
      <c r="C73" s="322"/>
      <c r="D73" s="322"/>
      <c r="E73" s="323"/>
      <c r="F73" s="54"/>
      <c r="G73" s="139"/>
    </row>
    <row r="74" spans="1:7" ht="20.100000000000001" customHeight="1" x14ac:dyDescent="0.25">
      <c r="A74" s="104"/>
      <c r="B74" s="310" t="s">
        <v>85</v>
      </c>
      <c r="C74" s="311"/>
      <c r="D74" s="311"/>
      <c r="E74" s="89" t="str">
        <f>IF(OR(AND(delivery="&lt;Click here and use drop-down arrow to select&gt; / &lt;Cliquez ici et utilisez la flèche de menu déroulant pour faire un choix&gt;", payment="&lt;Click here and use drop-down arrow to select&gt; / &lt;Cliquez ici et utilisez la flèche de menu déroulant pour faire un choix&gt;"),payment="&lt;Click here and use drop-down arrow to select&gt; / &lt;Cliquez ici et utilisez la flèche de menu déroulant pour faire un choix&gt;",SUMPRODUCT(G88:G1242)=0),"",SUMPRODUCT(G88:G1242))</f>
        <v/>
      </c>
      <c r="F74" s="140"/>
      <c r="G74" s="139"/>
    </row>
    <row r="75" spans="1:7" ht="20.100000000000001" customHeight="1" x14ac:dyDescent="0.25">
      <c r="A75" s="104"/>
      <c r="B75" s="252" t="s">
        <v>252</v>
      </c>
      <c r="C75" s="253"/>
      <c r="D75" s="253"/>
      <c r="E75" s="91" t="str">
        <f>IF(payment="Scholastic Dollars Redemption / Utiliser les dollars Scholastic","",(IF(payment="&lt;Click here and use drop-down arrow to select&gt; / &lt;Cliquez ici et utilisez la flèche de menu déroulant pour faire un choix&gt;","",(IF(AND(amount="",OR(payment="&lt;Click here and use drop-down arrow to select&gt; / &lt;Cliquez ici et utilisez la flèche de menu déroulant pour faire un choix&gt;",payment="Credit card (VISA/Mastercard/AMEX) / Carte de crédit (VISA/Mastercard/AMEX)",payment="Invoice School using Purchase Order / Facturer à l'école avec un bon de commande",payment="Invoice School / Facturer à l'école",payment="Invoice School Board using Purchase Order / Facturer au conseil scolaire avec un bon de commande")),"",amount/2)))))</f>
        <v/>
      </c>
      <c r="F75" s="153"/>
      <c r="G75" s="153"/>
    </row>
    <row r="76" spans="1:7" ht="18.600000000000001" hidden="1" customHeight="1" x14ac:dyDescent="0.25">
      <c r="A76" s="136"/>
      <c r="B76" s="90" t="s">
        <v>8</v>
      </c>
      <c r="C76" s="65"/>
      <c r="D76" s="65"/>
      <c r="E76" s="91" t="str">
        <f>IFERROR(IF(payment="Scholastic Dollars Redemption / Utiliser les dollars Scholastic",amount,IF(payment="&lt;select one&gt; / &lt;choisissez une option&gt;","",IF(AND(amount="",OR(payment="&lt;select one&gt; / &lt;choisissez une option&gt;",payment=" Credit card (VISA/Mastercard/AMEX) / Carte de crédit (VISA/Mastercard/AMEX)",payment="Invoice School using Purchase Order / Facturer à l'école avec un bon de commande ",payment=" Invoice School / Facturer à l'école ",payment="Invoice School Board using Purchase Order / Facturer au conseil scolaire avec un bon de commande ")),"",amount/2))),"")</f>
        <v/>
      </c>
      <c r="F76" s="154"/>
      <c r="G76" s="153"/>
    </row>
    <row r="77" spans="1:7" ht="20.100000000000001" customHeight="1" x14ac:dyDescent="0.25">
      <c r="A77" s="137"/>
      <c r="B77" s="274" t="s">
        <v>253</v>
      </c>
      <c r="C77" s="253"/>
      <c r="D77" s="253"/>
      <c r="E77" s="91">
        <f>IF(AND(delivery&lt;&gt;"Curbside Pickup at Warehouse / Cueillette à l'auto à l'entrepôt",payment&lt;&gt;"Scholastic Dollars Redemption / Utiliser les dollars Scholastic"),10,"")</f>
        <v>10</v>
      </c>
      <c r="F77" s="153"/>
      <c r="G77" s="153"/>
    </row>
    <row r="78" spans="1:7" ht="20.100000000000001" customHeight="1" thickBot="1" x14ac:dyDescent="0.3">
      <c r="A78" s="138"/>
      <c r="B78" s="278" t="s">
        <v>86</v>
      </c>
      <c r="C78" s="279"/>
      <c r="D78" s="279"/>
      <c r="E78" s="92" t="str">
        <f>IF(payment="&lt;Click here and use drop-down arrow to select&gt; / &lt;Cliquez ici et utilisez la flèche de menu déroulant pour faire un choix&gt;","",IF(AND(delivery="&lt;Click here and use drop-down arrow to select&gt; / &lt;Cliquez ici et utilisez la flèche de menu déroulant pour faire un choix&gt;",OR(payment="&lt;Click here and use drop-down arrow to select&gt; / &lt;Cliquez ici et utilisez la flèche de menu déroulant pour faire un choix&gt;",payment="Credit card (VISA/Mastercard/AMEX) / Carte de crédit (VISA/Mastercard/AMEX)",payment="Scholastic Dollars Redemption / Utiliser les dollars Scholastic",payment="Invoice School using Purchase Order / Facturer à l'école avec un bon de commande",payment="Invoice School / Facturer à l'école",payment="Invoice School Board using Purchase Order / Facturer au conseil scolaire avec un bon de commande")),"",IF(payment="Scholastic Dollars Redemption / Utiliser les dollars Scholastic",subtotal,IF(AND(delivery="Curbside Pickup at Warehouse / Cueillette à l'auto à l'entrepôt",OR(payment="&lt;Click here and use drop-down arrow to select&gt; / &lt;Cliquez ici et utilisez la flèche de menu déroulant pour faire un choix&gt;",payment="Credit card (VISA/Mastercard/AMEX) / Carte de crédit (VISA/Mastercard/AMEX)",payment="Rewards Redemption / Utiliser les récompenses en produits",payment="Invoice School using Purchase Order / Facturer à l'école avec un bon de commande",payment="Invoice School / Facturer à l'école",payment="Invoice School Board using Purchase Order / Facturer au conseil scolaire avec un bon de commande")),subtotal,(IF(AND(amount="",OR(payment="&lt;Click here and use drop-down arrow to select&gt; / &lt;Cliquez ici et utilisez la flèche de menu déroulant pour faire un choix&gt;",payment="Credit card (VISA/Mastercard/AMEX) / Carte de crédit (VISA/Mastercard/AMEX)",payment="Scholastic Dollars Redemption / Utiliser les dollars Scholastic",payment="Invoice School using Purchase Order / Facturer à l'école avec un bon de commande",payment="Invoice School / Facturer à l'école",payment="Invoice School Board using Purchase Order / Facturer au conseil scolaire avec un bon de commande")),"",subtotal+shiphandle))))))</f>
        <v/>
      </c>
      <c r="F78" s="155"/>
      <c r="G78" s="156"/>
    </row>
    <row r="79" spans="1:7" ht="20.100000000000001" customHeight="1" x14ac:dyDescent="0.25">
      <c r="A79" s="1"/>
      <c r="B79" s="277" t="str">
        <f>IF(payment="Scholastic Dollars Redemption / Utiliser les dollars Scholastic","",(IF(AND(amount="",OR(payment="&lt;Click here and use drop-down arrow to select&gt; / &lt;Cliquez ici et utilisez la flèche de menu déroulant pour faire un choix&gt;",payment="Credit card (VISA/Mastercard/AMEX) / Carte de crédit (VISA/Mastercard/AMEX)",payment="Invoice School using Purchase Order / Facturer à l'école avec un bon de commande",payment="Invoice School / Facturer à l'école",payment="Invoice School Board using Purchase Order / Facturer au conseil scolaire avec un bon de commande")),"GST on Shipping &amp; Handling","GST (included in price) / TPS (incluse dans le prix)")))</f>
        <v>GST on Shipping &amp; Handling</v>
      </c>
      <c r="C79" s="277"/>
      <c r="D79" s="277"/>
      <c r="E79" s="168">
        <f>IFERROR(IF(payment="Scholastic Dollars Redemption / Utiliser les dollars Scholastic","",(IF(payment="&lt;Click here and use drop-down arrow to select&gt; / &lt;Cliquez ici et utilisez la flèche de menu déroulant pour faire un choix&gt;",shiphandle*gstrate,(IF(AND(amount="",OR(payment="&lt;Click here and use drop-down arrow to select&gt; / &lt;Cliquez ici et utilisez la flèche de menu déroulant pour faire un choix&gt;",payment="Credit card (VISA/Mastercard/AMEX) / Carte de crédit (VISA/Mastercard/AMEX)",payment="Invoice School using Purchase Order / Facturer à l'école avec un bon de commande",payment="Invoice School / Facturer à l'école",payment="Invoice School Board using Purchase Order / Facturer au conseil scolaire avec un bon de commande")),shiphandle*gstrate,final_due*gstrate))))),"")</f>
        <v>0.5</v>
      </c>
      <c r="F79" s="153"/>
      <c r="G79" s="153"/>
    </row>
    <row r="80" spans="1:7" ht="18" customHeight="1" x14ac:dyDescent="0.25">
      <c r="A80" s="275" t="s">
        <v>79</v>
      </c>
      <c r="B80" s="275"/>
      <c r="C80" s="275"/>
      <c r="D80" s="275"/>
      <c r="E80" s="275"/>
      <c r="F80" s="275"/>
      <c r="G80" s="275"/>
    </row>
    <row r="81" spans="1:7" ht="13.9" customHeight="1" x14ac:dyDescent="0.25">
      <c r="A81" s="276"/>
      <c r="B81" s="276"/>
      <c r="C81" s="276"/>
      <c r="D81" s="276"/>
      <c r="E81" s="276"/>
      <c r="F81" s="276"/>
      <c r="G81" s="276"/>
    </row>
    <row r="82" spans="1:7" ht="18" customHeight="1" x14ac:dyDescent="0.25">
      <c r="A82" s="316" t="s">
        <v>9</v>
      </c>
      <c r="B82" s="316"/>
      <c r="C82" s="316"/>
      <c r="D82" s="316"/>
      <c r="E82" s="316"/>
      <c r="F82" s="316"/>
      <c r="G82" s="316"/>
    </row>
    <row r="83" spans="1:7" ht="22.7" customHeight="1" x14ac:dyDescent="0.25">
      <c r="A83" s="16" t="s">
        <v>80</v>
      </c>
      <c r="B83" s="102"/>
      <c r="C83" s="269" t="s">
        <v>251</v>
      </c>
      <c r="D83" s="270"/>
      <c r="E83" s="271"/>
      <c r="F83" s="272"/>
      <c r="G83" s="273"/>
    </row>
    <row r="84" spans="1:7" ht="28.15" customHeight="1" x14ac:dyDescent="0.25">
      <c r="A84" s="16" t="s">
        <v>81</v>
      </c>
      <c r="B84" s="103"/>
      <c r="C84" s="17" t="s">
        <v>10</v>
      </c>
      <c r="D84" s="18"/>
      <c r="E84" s="132" t="s">
        <v>11</v>
      </c>
      <c r="F84" s="132"/>
      <c r="G84" s="132"/>
    </row>
    <row r="85" spans="1:7" s="7" customFormat="1" ht="60" customHeight="1" thickBot="1" x14ac:dyDescent="0.3">
      <c r="A85" s="144" t="s">
        <v>17</v>
      </c>
      <c r="B85" s="145" t="s">
        <v>1</v>
      </c>
      <c r="C85" s="9" t="s">
        <v>21</v>
      </c>
      <c r="D85" s="146" t="s">
        <v>22</v>
      </c>
      <c r="E85" s="147" t="s">
        <v>2</v>
      </c>
      <c r="F85" s="148" t="s">
        <v>23</v>
      </c>
      <c r="G85" s="10" t="s">
        <v>24</v>
      </c>
    </row>
    <row r="86" spans="1:7" ht="21.6" customHeight="1" thickTop="1" x14ac:dyDescent="0.35">
      <c r="A86" s="312" t="s">
        <v>3</v>
      </c>
      <c r="B86" s="313"/>
      <c r="C86" s="314"/>
      <c r="D86" s="314"/>
      <c r="E86" s="314"/>
      <c r="F86" s="314"/>
      <c r="G86" s="315"/>
    </row>
    <row r="87" spans="1:7" ht="6" customHeight="1" thickBot="1" x14ac:dyDescent="0.3">
      <c r="A87" s="180"/>
      <c r="B87" s="181"/>
      <c r="C87" s="182"/>
      <c r="D87" s="183"/>
      <c r="E87" s="184"/>
      <c r="F87" s="185"/>
      <c r="G87" s="186"/>
    </row>
    <row r="88" spans="1:7" ht="21.6" customHeight="1" thickTop="1" x14ac:dyDescent="0.25">
      <c r="A88" s="188" t="s">
        <v>694</v>
      </c>
      <c r="B88" s="200" t="s">
        <v>355</v>
      </c>
      <c r="C88" s="187" t="s">
        <v>308</v>
      </c>
      <c r="D88" s="189"/>
      <c r="E88" s="64">
        <v>2</v>
      </c>
      <c r="F88" s="69"/>
      <c r="G88" s="150">
        <f>F88*E88</f>
        <v>0</v>
      </c>
    </row>
    <row r="89" spans="1:7" ht="21.6" customHeight="1" x14ac:dyDescent="0.25">
      <c r="A89" s="188" t="s">
        <v>693</v>
      </c>
      <c r="B89" s="200" t="s">
        <v>356</v>
      </c>
      <c r="C89" s="187" t="s">
        <v>308</v>
      </c>
      <c r="D89" s="189"/>
      <c r="E89" s="64">
        <v>2</v>
      </c>
      <c r="F89" s="69"/>
      <c r="G89" s="150">
        <f t="shared" ref="G89:G110" si="0">F89*E89</f>
        <v>0</v>
      </c>
    </row>
    <row r="90" spans="1:7" ht="21.6" customHeight="1" x14ac:dyDescent="0.25">
      <c r="A90" s="188" t="s">
        <v>358</v>
      </c>
      <c r="B90" s="200" t="s">
        <v>365</v>
      </c>
      <c r="C90" s="187" t="s">
        <v>323</v>
      </c>
      <c r="D90" s="189" t="s">
        <v>116</v>
      </c>
      <c r="E90" s="64">
        <v>1</v>
      </c>
      <c r="F90" s="69"/>
      <c r="G90" s="150">
        <f t="shared" si="0"/>
        <v>0</v>
      </c>
    </row>
    <row r="91" spans="1:7" ht="21.6" customHeight="1" x14ac:dyDescent="0.25">
      <c r="A91" s="188" t="s">
        <v>357</v>
      </c>
      <c r="B91" s="233" t="s">
        <v>367</v>
      </c>
      <c r="C91" s="187" t="s">
        <v>323</v>
      </c>
      <c r="D91" s="189" t="s">
        <v>116</v>
      </c>
      <c r="E91" s="64">
        <v>2</v>
      </c>
      <c r="F91" s="69"/>
      <c r="G91" s="150">
        <f t="shared" si="0"/>
        <v>0</v>
      </c>
    </row>
    <row r="92" spans="1:7" ht="21.6" customHeight="1" x14ac:dyDescent="0.25">
      <c r="A92" s="190" t="s">
        <v>359</v>
      </c>
      <c r="B92" s="200" t="s">
        <v>364</v>
      </c>
      <c r="C92" s="187" t="s">
        <v>106</v>
      </c>
      <c r="D92" s="189" t="s">
        <v>116</v>
      </c>
      <c r="E92" s="64">
        <v>2</v>
      </c>
      <c r="F92" s="69"/>
      <c r="G92" s="150">
        <f t="shared" si="0"/>
        <v>0</v>
      </c>
    </row>
    <row r="93" spans="1:7" ht="21.6" customHeight="1" x14ac:dyDescent="0.25">
      <c r="A93" s="188" t="s">
        <v>333</v>
      </c>
      <c r="B93" s="200" t="s">
        <v>366</v>
      </c>
      <c r="C93" s="187" t="s">
        <v>323</v>
      </c>
      <c r="D93" s="189" t="s">
        <v>116</v>
      </c>
      <c r="E93" s="64">
        <v>2</v>
      </c>
      <c r="F93" s="69"/>
      <c r="G93" s="150">
        <f t="shared" si="0"/>
        <v>0</v>
      </c>
    </row>
    <row r="94" spans="1:7" ht="21.6" customHeight="1" x14ac:dyDescent="0.3">
      <c r="A94" s="188" t="s">
        <v>322</v>
      </c>
      <c r="B94" s="231" t="s">
        <v>319</v>
      </c>
      <c r="C94" s="232" t="s">
        <v>106</v>
      </c>
      <c r="D94" s="189"/>
      <c r="E94" s="64">
        <v>15</v>
      </c>
      <c r="F94" s="69"/>
      <c r="G94" s="150">
        <f t="shared" si="0"/>
        <v>0</v>
      </c>
    </row>
    <row r="95" spans="1:7" ht="21.6" customHeight="1" x14ac:dyDescent="0.25">
      <c r="A95" s="190">
        <v>9781338688771</v>
      </c>
      <c r="B95" s="200" t="s">
        <v>352</v>
      </c>
      <c r="C95" s="187" t="s">
        <v>106</v>
      </c>
      <c r="D95" s="260"/>
      <c r="E95" s="261"/>
      <c r="F95" s="261"/>
      <c r="G95" s="262"/>
    </row>
    <row r="96" spans="1:7" ht="21.6" customHeight="1" x14ac:dyDescent="0.25">
      <c r="A96" s="190" t="s">
        <v>350</v>
      </c>
      <c r="B96" s="200" t="s">
        <v>320</v>
      </c>
      <c r="C96" s="187" t="s">
        <v>323</v>
      </c>
      <c r="D96" s="263"/>
      <c r="E96" s="264"/>
      <c r="F96" s="264"/>
      <c r="G96" s="265"/>
    </row>
    <row r="97" spans="1:7" ht="21.6" customHeight="1" x14ac:dyDescent="0.25">
      <c r="A97" s="190" t="s">
        <v>354</v>
      </c>
      <c r="B97" s="200" t="s">
        <v>353</v>
      </c>
      <c r="C97" s="187" t="s">
        <v>106</v>
      </c>
      <c r="D97" s="263"/>
      <c r="E97" s="264"/>
      <c r="F97" s="264"/>
      <c r="G97" s="265"/>
    </row>
    <row r="98" spans="1:7" ht="21.6" customHeight="1" x14ac:dyDescent="0.25">
      <c r="A98" s="190" t="s">
        <v>351</v>
      </c>
      <c r="B98" s="200" t="s">
        <v>321</v>
      </c>
      <c r="C98" s="187" t="s">
        <v>323</v>
      </c>
      <c r="D98" s="266"/>
      <c r="E98" s="267"/>
      <c r="F98" s="267"/>
      <c r="G98" s="268"/>
    </row>
    <row r="99" spans="1:7" ht="21.6" customHeight="1" x14ac:dyDescent="0.3">
      <c r="A99" s="190" t="s">
        <v>324</v>
      </c>
      <c r="B99" s="231" t="s">
        <v>325</v>
      </c>
      <c r="C99" s="232" t="s">
        <v>326</v>
      </c>
      <c r="D99" s="189"/>
      <c r="E99" s="64">
        <v>15</v>
      </c>
      <c r="F99" s="69"/>
      <c r="G99" s="150">
        <f t="shared" si="0"/>
        <v>0</v>
      </c>
    </row>
    <row r="100" spans="1:7" ht="21.6" customHeight="1" x14ac:dyDescent="0.25">
      <c r="A100" s="190">
        <v>9781338606423</v>
      </c>
      <c r="B100" s="200" t="s">
        <v>327</v>
      </c>
      <c r="C100" s="187" t="s">
        <v>106</v>
      </c>
      <c r="D100" s="260"/>
      <c r="E100" s="261"/>
      <c r="F100" s="261"/>
      <c r="G100" s="262"/>
    </row>
    <row r="101" spans="1:7" ht="21.6" customHeight="1" x14ac:dyDescent="0.25">
      <c r="A101" s="190" t="s">
        <v>328</v>
      </c>
      <c r="B101" s="200" t="s">
        <v>329</v>
      </c>
      <c r="C101" s="187" t="s">
        <v>323</v>
      </c>
      <c r="D101" s="263"/>
      <c r="E101" s="264"/>
      <c r="F101" s="264"/>
      <c r="G101" s="265"/>
    </row>
    <row r="102" spans="1:7" ht="21.6" customHeight="1" x14ac:dyDescent="0.25">
      <c r="A102" s="190" t="s">
        <v>705</v>
      </c>
      <c r="B102" s="200" t="s">
        <v>706</v>
      </c>
      <c r="C102" s="187" t="s">
        <v>323</v>
      </c>
      <c r="D102" s="263"/>
      <c r="E102" s="264"/>
      <c r="F102" s="264"/>
      <c r="G102" s="265"/>
    </row>
    <row r="103" spans="1:7" ht="21.6" customHeight="1" x14ac:dyDescent="0.25">
      <c r="A103" s="190" t="s">
        <v>708</v>
      </c>
      <c r="B103" s="200" t="s">
        <v>707</v>
      </c>
      <c r="C103" s="187" t="s">
        <v>323</v>
      </c>
      <c r="D103" s="263"/>
      <c r="E103" s="264"/>
      <c r="F103" s="264"/>
      <c r="G103" s="265"/>
    </row>
    <row r="104" spans="1:7" ht="21.6" customHeight="1" x14ac:dyDescent="0.25">
      <c r="A104" s="190" t="s">
        <v>330</v>
      </c>
      <c r="B104" s="200" t="s">
        <v>331</v>
      </c>
      <c r="C104" s="187" t="s">
        <v>323</v>
      </c>
      <c r="D104" s="266"/>
      <c r="E104" s="267"/>
      <c r="F104" s="267"/>
      <c r="G104" s="268"/>
    </row>
    <row r="105" spans="1:7" ht="21.6" customHeight="1" x14ac:dyDescent="0.3">
      <c r="A105" s="190" t="s">
        <v>332</v>
      </c>
      <c r="B105" s="231" t="s">
        <v>370</v>
      </c>
      <c r="C105" s="232"/>
      <c r="D105" s="189"/>
      <c r="E105" s="64">
        <v>6</v>
      </c>
      <c r="F105" s="69"/>
      <c r="G105" s="150">
        <f t="shared" si="0"/>
        <v>0</v>
      </c>
    </row>
    <row r="106" spans="1:7" ht="21.6" customHeight="1" x14ac:dyDescent="0.25">
      <c r="A106" s="190" t="s">
        <v>692</v>
      </c>
      <c r="B106" s="200" t="s">
        <v>334</v>
      </c>
      <c r="C106" s="187" t="s">
        <v>323</v>
      </c>
      <c r="D106" s="189" t="s">
        <v>116</v>
      </c>
      <c r="E106" s="260"/>
      <c r="F106" s="261"/>
      <c r="G106" s="262"/>
    </row>
    <row r="107" spans="1:7" ht="21.6" customHeight="1" x14ac:dyDescent="0.25">
      <c r="A107" s="190" t="s">
        <v>335</v>
      </c>
      <c r="B107" s="200" t="s">
        <v>336</v>
      </c>
      <c r="C107" s="187" t="s">
        <v>323</v>
      </c>
      <c r="D107" s="189" t="s">
        <v>116</v>
      </c>
      <c r="E107" s="263"/>
      <c r="F107" s="264"/>
      <c r="G107" s="265"/>
    </row>
    <row r="108" spans="1:7" ht="21.6" customHeight="1" x14ac:dyDescent="0.25">
      <c r="A108" s="190" t="s">
        <v>337</v>
      </c>
      <c r="B108" s="200" t="s">
        <v>338</v>
      </c>
      <c r="C108" s="187" t="s">
        <v>323</v>
      </c>
      <c r="D108" s="189" t="s">
        <v>116</v>
      </c>
      <c r="E108" s="263"/>
      <c r="F108" s="264"/>
      <c r="G108" s="265"/>
    </row>
    <row r="109" spans="1:7" ht="21.6" customHeight="1" x14ac:dyDescent="0.25">
      <c r="A109" s="190" t="s">
        <v>339</v>
      </c>
      <c r="B109" s="200" t="s">
        <v>340</v>
      </c>
      <c r="C109" s="187" t="s">
        <v>106</v>
      </c>
      <c r="D109" s="189" t="s">
        <v>116</v>
      </c>
      <c r="E109" s="266"/>
      <c r="F109" s="267"/>
      <c r="G109" s="268"/>
    </row>
    <row r="110" spans="1:7" ht="21.6" customHeight="1" x14ac:dyDescent="0.3">
      <c r="A110" s="190" t="s">
        <v>341</v>
      </c>
      <c r="B110" s="231" t="s">
        <v>371</v>
      </c>
      <c r="C110" s="232"/>
      <c r="D110" s="189"/>
      <c r="E110" s="64">
        <v>3</v>
      </c>
      <c r="F110" s="69"/>
      <c r="G110" s="150">
        <f t="shared" si="0"/>
        <v>0</v>
      </c>
    </row>
    <row r="111" spans="1:7" ht="21.6" customHeight="1" x14ac:dyDescent="0.25">
      <c r="A111" s="190" t="s">
        <v>342</v>
      </c>
      <c r="B111" s="200" t="s">
        <v>343</v>
      </c>
      <c r="C111" s="187" t="s">
        <v>323</v>
      </c>
      <c r="D111" s="189" t="s">
        <v>116</v>
      </c>
      <c r="E111" s="260"/>
      <c r="F111" s="261"/>
      <c r="G111" s="262"/>
    </row>
    <row r="112" spans="1:7" ht="21.6" customHeight="1" x14ac:dyDescent="0.25">
      <c r="A112" s="190" t="s">
        <v>344</v>
      </c>
      <c r="B112" s="200" t="s">
        <v>345</v>
      </c>
      <c r="C112" s="187" t="s">
        <v>323</v>
      </c>
      <c r="D112" s="189" t="s">
        <v>116</v>
      </c>
      <c r="E112" s="263"/>
      <c r="F112" s="264"/>
      <c r="G112" s="265"/>
    </row>
    <row r="113" spans="1:7" ht="21.6" customHeight="1" x14ac:dyDescent="0.25">
      <c r="A113" s="190" t="s">
        <v>346</v>
      </c>
      <c r="B113" s="200" t="s">
        <v>347</v>
      </c>
      <c r="C113" s="187" t="s">
        <v>323</v>
      </c>
      <c r="D113" s="189" t="s">
        <v>116</v>
      </c>
      <c r="E113" s="263"/>
      <c r="F113" s="264"/>
      <c r="G113" s="265"/>
    </row>
    <row r="114" spans="1:7" ht="21.6" customHeight="1" x14ac:dyDescent="0.25">
      <c r="A114" s="190">
        <v>603250707547</v>
      </c>
      <c r="B114" s="200" t="s">
        <v>348</v>
      </c>
      <c r="C114" s="187" t="s">
        <v>323</v>
      </c>
      <c r="D114" s="189" t="s">
        <v>116</v>
      </c>
      <c r="E114" s="263"/>
      <c r="F114" s="264"/>
      <c r="G114" s="265"/>
    </row>
    <row r="115" spans="1:7" ht="21.6" customHeight="1" x14ac:dyDescent="0.25">
      <c r="A115" s="190">
        <v>9781338898361</v>
      </c>
      <c r="B115" s="200" t="s">
        <v>349</v>
      </c>
      <c r="C115" s="187" t="s">
        <v>323</v>
      </c>
      <c r="D115" s="189" t="s">
        <v>116</v>
      </c>
      <c r="E115" s="266"/>
      <c r="F115" s="267"/>
      <c r="G115" s="268"/>
    </row>
    <row r="116" spans="1:7" ht="21.6" customHeight="1" thickBot="1" x14ac:dyDescent="0.4">
      <c r="A116" s="257" t="s">
        <v>248</v>
      </c>
      <c r="B116" s="258"/>
      <c r="C116" s="258"/>
      <c r="D116" s="258"/>
      <c r="E116" s="258"/>
      <c r="F116" s="258"/>
      <c r="G116" s="259"/>
    </row>
    <row r="117" spans="1:7" ht="21.6" customHeight="1" thickTop="1" x14ac:dyDescent="0.35">
      <c r="A117" s="254" t="s">
        <v>250</v>
      </c>
      <c r="B117" s="255"/>
      <c r="C117" s="255"/>
      <c r="D117" s="255"/>
      <c r="E117" s="255"/>
      <c r="F117" s="255"/>
      <c r="G117" s="256"/>
    </row>
    <row r="118" spans="1:7" ht="21.6" customHeight="1" x14ac:dyDescent="0.25">
      <c r="A118" s="190">
        <v>9781443148658</v>
      </c>
      <c r="B118" s="65" t="s">
        <v>380</v>
      </c>
      <c r="C118" s="187" t="s">
        <v>100</v>
      </c>
      <c r="D118" s="237" t="s">
        <v>5</v>
      </c>
      <c r="E118" s="238">
        <v>3</v>
      </c>
      <c r="F118" s="236"/>
      <c r="G118" s="150">
        <f t="shared" ref="G118:G181" si="1">+F118*E118</f>
        <v>0</v>
      </c>
    </row>
    <row r="119" spans="1:7" ht="21.6" customHeight="1" x14ac:dyDescent="0.25">
      <c r="A119" s="190">
        <v>9781338329124</v>
      </c>
      <c r="B119" s="65" t="s">
        <v>381</v>
      </c>
      <c r="C119" s="187" t="s">
        <v>100</v>
      </c>
      <c r="D119" s="237"/>
      <c r="E119" s="238">
        <v>3</v>
      </c>
      <c r="F119" s="236"/>
      <c r="G119" s="150">
        <f t="shared" si="1"/>
        <v>0</v>
      </c>
    </row>
    <row r="120" spans="1:7" ht="21.6" customHeight="1" x14ac:dyDescent="0.25">
      <c r="A120" s="190">
        <v>9781525304880</v>
      </c>
      <c r="B120" s="65" t="s">
        <v>382</v>
      </c>
      <c r="C120" s="187" t="s">
        <v>100</v>
      </c>
      <c r="D120" s="237"/>
      <c r="E120" s="238">
        <v>3</v>
      </c>
      <c r="F120" s="236"/>
      <c r="G120" s="150">
        <f t="shared" si="1"/>
        <v>0</v>
      </c>
    </row>
    <row r="121" spans="1:7" ht="21.6" customHeight="1" x14ac:dyDescent="0.25">
      <c r="A121" s="190">
        <v>9780829454413</v>
      </c>
      <c r="B121" s="65" t="s">
        <v>432</v>
      </c>
      <c r="C121" s="187" t="s">
        <v>101</v>
      </c>
      <c r="D121" s="237"/>
      <c r="E121" s="238">
        <v>5</v>
      </c>
      <c r="F121" s="236"/>
      <c r="G121" s="150">
        <f t="shared" si="1"/>
        <v>0</v>
      </c>
    </row>
    <row r="122" spans="1:7" ht="21.6" customHeight="1" x14ac:dyDescent="0.25">
      <c r="A122" s="190">
        <v>9781443139700</v>
      </c>
      <c r="B122" s="65" t="s">
        <v>383</v>
      </c>
      <c r="C122" s="187" t="s">
        <v>101</v>
      </c>
      <c r="D122" s="237"/>
      <c r="E122" s="238">
        <v>3</v>
      </c>
      <c r="F122" s="236"/>
      <c r="G122" s="150">
        <f t="shared" si="1"/>
        <v>0</v>
      </c>
    </row>
    <row r="123" spans="1:7" ht="21.6" customHeight="1" x14ac:dyDescent="0.25">
      <c r="A123" s="190">
        <v>9781443182171</v>
      </c>
      <c r="B123" s="65" t="s">
        <v>433</v>
      </c>
      <c r="C123" s="187" t="s">
        <v>101</v>
      </c>
      <c r="D123" s="237"/>
      <c r="E123" s="238">
        <v>5</v>
      </c>
      <c r="F123" s="236"/>
      <c r="G123" s="150">
        <f t="shared" si="1"/>
        <v>0</v>
      </c>
    </row>
    <row r="124" spans="1:7" ht="21.6" customHeight="1" x14ac:dyDescent="0.25">
      <c r="A124" s="190">
        <v>9781443182645</v>
      </c>
      <c r="B124" s="65" t="s">
        <v>384</v>
      </c>
      <c r="C124" s="187" t="s">
        <v>101</v>
      </c>
      <c r="D124" s="237" t="s">
        <v>5</v>
      </c>
      <c r="E124" s="238">
        <v>10</v>
      </c>
      <c r="F124" s="236"/>
      <c r="G124" s="150">
        <f t="shared" si="1"/>
        <v>0</v>
      </c>
    </row>
    <row r="125" spans="1:7" ht="21.6" customHeight="1" x14ac:dyDescent="0.25">
      <c r="A125" s="190">
        <v>9781338747249</v>
      </c>
      <c r="B125" s="65" t="s">
        <v>434</v>
      </c>
      <c r="C125" s="187" t="s">
        <v>101</v>
      </c>
      <c r="D125" s="237"/>
      <c r="E125" s="238">
        <v>5</v>
      </c>
      <c r="F125" s="236"/>
      <c r="G125" s="150">
        <f t="shared" si="1"/>
        <v>0</v>
      </c>
    </row>
    <row r="126" spans="1:7" ht="21.6" customHeight="1" x14ac:dyDescent="0.25">
      <c r="A126" s="190">
        <v>9781338347227</v>
      </c>
      <c r="B126" s="65" t="s">
        <v>435</v>
      </c>
      <c r="C126" s="187" t="s">
        <v>101</v>
      </c>
      <c r="D126" s="237"/>
      <c r="E126" s="238">
        <v>5</v>
      </c>
      <c r="F126" s="236"/>
      <c r="G126" s="150">
        <f t="shared" si="1"/>
        <v>0</v>
      </c>
    </row>
    <row r="127" spans="1:7" ht="21.6" customHeight="1" x14ac:dyDescent="0.25">
      <c r="A127" s="190">
        <v>9781338725247</v>
      </c>
      <c r="B127" s="65" t="s">
        <v>436</v>
      </c>
      <c r="C127" s="187" t="s">
        <v>101</v>
      </c>
      <c r="D127" s="237"/>
      <c r="E127" s="238">
        <v>5</v>
      </c>
      <c r="F127" s="236"/>
      <c r="G127" s="150">
        <f t="shared" si="1"/>
        <v>0</v>
      </c>
    </row>
    <row r="128" spans="1:7" ht="21.6" customHeight="1" x14ac:dyDescent="0.25">
      <c r="A128" s="190">
        <v>9781338729573</v>
      </c>
      <c r="B128" s="65" t="s">
        <v>385</v>
      </c>
      <c r="C128" s="187" t="s">
        <v>101</v>
      </c>
      <c r="D128" s="237"/>
      <c r="E128" s="238">
        <v>3</v>
      </c>
      <c r="F128" s="236"/>
      <c r="G128" s="150">
        <f t="shared" si="1"/>
        <v>0</v>
      </c>
    </row>
    <row r="129" spans="1:7" ht="21.6" customHeight="1" x14ac:dyDescent="0.25">
      <c r="A129" s="190">
        <v>9781773064376</v>
      </c>
      <c r="B129" s="65" t="s">
        <v>386</v>
      </c>
      <c r="C129" s="187" t="s">
        <v>101</v>
      </c>
      <c r="D129" s="237" t="s">
        <v>5</v>
      </c>
      <c r="E129" s="238">
        <v>3</v>
      </c>
      <c r="F129" s="236"/>
      <c r="G129" s="150">
        <f t="shared" si="1"/>
        <v>0</v>
      </c>
    </row>
    <row r="130" spans="1:7" ht="21.6" customHeight="1" x14ac:dyDescent="0.25">
      <c r="A130" s="190">
        <v>9781443182355</v>
      </c>
      <c r="B130" s="65" t="s">
        <v>387</v>
      </c>
      <c r="C130" s="187" t="s">
        <v>101</v>
      </c>
      <c r="D130" s="237" t="s">
        <v>5</v>
      </c>
      <c r="E130" s="238">
        <v>3</v>
      </c>
      <c r="F130" s="236"/>
      <c r="G130" s="150">
        <f t="shared" si="1"/>
        <v>0</v>
      </c>
    </row>
    <row r="131" spans="1:7" ht="21.6" customHeight="1" x14ac:dyDescent="0.25">
      <c r="A131" s="190">
        <v>9781338620672</v>
      </c>
      <c r="B131" s="65" t="s">
        <v>437</v>
      </c>
      <c r="C131" s="187" t="s">
        <v>103</v>
      </c>
      <c r="D131" s="237"/>
      <c r="E131" s="238">
        <v>5</v>
      </c>
      <c r="F131" s="236"/>
      <c r="G131" s="150">
        <f t="shared" si="1"/>
        <v>0</v>
      </c>
    </row>
    <row r="132" spans="1:7" ht="21.6" customHeight="1" x14ac:dyDescent="0.25">
      <c r="A132" s="190">
        <v>9781338646825</v>
      </c>
      <c r="B132" s="65" t="s">
        <v>438</v>
      </c>
      <c r="C132" s="187" t="s">
        <v>103</v>
      </c>
      <c r="D132" s="237"/>
      <c r="E132" s="238">
        <v>5</v>
      </c>
      <c r="F132" s="236"/>
      <c r="G132" s="150">
        <f t="shared" si="1"/>
        <v>0</v>
      </c>
    </row>
    <row r="133" spans="1:7" ht="21.6" customHeight="1" x14ac:dyDescent="0.25">
      <c r="A133" s="190">
        <v>9781338636673</v>
      </c>
      <c r="B133" s="65" t="s">
        <v>388</v>
      </c>
      <c r="C133" s="187" t="s">
        <v>103</v>
      </c>
      <c r="D133" s="237"/>
      <c r="E133" s="238">
        <v>3</v>
      </c>
      <c r="F133" s="236"/>
      <c r="G133" s="150">
        <f t="shared" si="1"/>
        <v>0</v>
      </c>
    </row>
    <row r="134" spans="1:7" ht="21.6" customHeight="1" x14ac:dyDescent="0.25">
      <c r="A134" s="190">
        <v>9780545935173</v>
      </c>
      <c r="B134" s="65" t="s">
        <v>389</v>
      </c>
      <c r="C134" s="187" t="s">
        <v>104</v>
      </c>
      <c r="D134" s="237"/>
      <c r="E134" s="238">
        <v>5</v>
      </c>
      <c r="F134" s="236"/>
      <c r="G134" s="150">
        <f t="shared" si="1"/>
        <v>0</v>
      </c>
    </row>
    <row r="135" spans="1:7" ht="21.6" customHeight="1" x14ac:dyDescent="0.25">
      <c r="A135" s="190">
        <v>9781338587203</v>
      </c>
      <c r="B135" s="65" t="s">
        <v>390</v>
      </c>
      <c r="C135" s="187" t="s">
        <v>104</v>
      </c>
      <c r="D135" s="237"/>
      <c r="E135" s="238">
        <v>3</v>
      </c>
      <c r="F135" s="236"/>
      <c r="G135" s="150">
        <f t="shared" si="1"/>
        <v>0</v>
      </c>
    </row>
    <row r="136" spans="1:7" ht="21.6" customHeight="1" x14ac:dyDescent="0.25">
      <c r="A136" s="190">
        <v>9781338752564</v>
      </c>
      <c r="B136" s="65" t="s">
        <v>391</v>
      </c>
      <c r="C136" s="187" t="s">
        <v>104</v>
      </c>
      <c r="D136" s="237"/>
      <c r="E136" s="238">
        <v>5</v>
      </c>
      <c r="F136" s="236"/>
      <c r="G136" s="150">
        <f t="shared" si="1"/>
        <v>0</v>
      </c>
    </row>
    <row r="137" spans="1:7" ht="21.6" customHeight="1" x14ac:dyDescent="0.25">
      <c r="A137" s="190">
        <v>9781338589115</v>
      </c>
      <c r="B137" s="65" t="s">
        <v>392</v>
      </c>
      <c r="C137" s="187" t="s">
        <v>104</v>
      </c>
      <c r="D137" s="237"/>
      <c r="E137" s="238">
        <v>3</v>
      </c>
      <c r="F137" s="236"/>
      <c r="G137" s="150">
        <f t="shared" si="1"/>
        <v>0</v>
      </c>
    </row>
    <row r="138" spans="1:7" ht="21.6" customHeight="1" x14ac:dyDescent="0.25">
      <c r="A138" s="190">
        <v>9781338589139</v>
      </c>
      <c r="B138" s="65" t="s">
        <v>393</v>
      </c>
      <c r="C138" s="187" t="s">
        <v>104</v>
      </c>
      <c r="D138" s="237"/>
      <c r="E138" s="238">
        <v>3</v>
      </c>
      <c r="F138" s="236"/>
      <c r="G138" s="150">
        <f t="shared" si="1"/>
        <v>0</v>
      </c>
    </row>
    <row r="139" spans="1:7" ht="21.6" customHeight="1" x14ac:dyDescent="0.25">
      <c r="A139" s="190">
        <v>9781443191760</v>
      </c>
      <c r="B139" s="65" t="s">
        <v>394</v>
      </c>
      <c r="C139" s="187" t="s">
        <v>104</v>
      </c>
      <c r="D139" s="237" t="s">
        <v>5</v>
      </c>
      <c r="E139" s="238">
        <v>5</v>
      </c>
      <c r="F139" s="236"/>
      <c r="G139" s="150">
        <f t="shared" si="1"/>
        <v>0</v>
      </c>
    </row>
    <row r="140" spans="1:7" ht="21.6" customHeight="1" x14ac:dyDescent="0.25">
      <c r="A140" s="190">
        <v>9781338713893</v>
      </c>
      <c r="B140" s="65" t="s">
        <v>395</v>
      </c>
      <c r="C140" s="187" t="s">
        <v>104</v>
      </c>
      <c r="D140" s="237"/>
      <c r="E140" s="238">
        <v>3</v>
      </c>
      <c r="F140" s="236"/>
      <c r="G140" s="150">
        <f t="shared" si="1"/>
        <v>0</v>
      </c>
    </row>
    <row r="141" spans="1:7" ht="21.6" customHeight="1" x14ac:dyDescent="0.25">
      <c r="A141" s="190">
        <v>9781338305586</v>
      </c>
      <c r="B141" s="65" t="s">
        <v>396</v>
      </c>
      <c r="C141" s="187" t="s">
        <v>104</v>
      </c>
      <c r="D141" s="237"/>
      <c r="E141" s="238">
        <v>3</v>
      </c>
      <c r="F141" s="236"/>
      <c r="G141" s="150">
        <f t="shared" si="1"/>
        <v>0</v>
      </c>
    </row>
    <row r="142" spans="1:7" ht="21.6" customHeight="1" x14ac:dyDescent="0.25">
      <c r="A142" s="190">
        <v>9781338660548</v>
      </c>
      <c r="B142" s="65" t="s">
        <v>439</v>
      </c>
      <c r="C142" s="187" t="s">
        <v>105</v>
      </c>
      <c r="D142" s="237"/>
      <c r="E142" s="238">
        <v>5</v>
      </c>
      <c r="F142" s="236"/>
      <c r="G142" s="150">
        <f t="shared" si="1"/>
        <v>0</v>
      </c>
    </row>
    <row r="143" spans="1:7" ht="21.6" customHeight="1" x14ac:dyDescent="0.25">
      <c r="A143" s="190">
        <v>9781338325133</v>
      </c>
      <c r="B143" s="65" t="s">
        <v>397</v>
      </c>
      <c r="C143" s="187" t="s">
        <v>105</v>
      </c>
      <c r="D143" s="237" t="s">
        <v>5</v>
      </c>
      <c r="E143" s="238">
        <v>3</v>
      </c>
      <c r="F143" s="236"/>
      <c r="G143" s="150">
        <f t="shared" si="1"/>
        <v>0</v>
      </c>
    </row>
    <row r="144" spans="1:7" ht="21.6" customHeight="1" x14ac:dyDescent="0.25">
      <c r="A144" s="190">
        <v>9781338576566</v>
      </c>
      <c r="B144" s="65" t="s">
        <v>398</v>
      </c>
      <c r="C144" s="187" t="s">
        <v>105</v>
      </c>
      <c r="D144" s="237" t="s">
        <v>5</v>
      </c>
      <c r="E144" s="238">
        <v>3</v>
      </c>
      <c r="F144" s="236"/>
      <c r="G144" s="150">
        <f t="shared" si="1"/>
        <v>0</v>
      </c>
    </row>
    <row r="145" spans="1:7" ht="21.6" customHeight="1" x14ac:dyDescent="0.25">
      <c r="A145" s="190">
        <v>9781338722536</v>
      </c>
      <c r="B145" s="65" t="s">
        <v>399</v>
      </c>
      <c r="C145" s="187" t="s">
        <v>107</v>
      </c>
      <c r="D145" s="237"/>
      <c r="E145" s="238">
        <v>3</v>
      </c>
      <c r="F145" s="236"/>
      <c r="G145" s="150">
        <f t="shared" si="1"/>
        <v>0</v>
      </c>
    </row>
    <row r="146" spans="1:7" ht="21.6" customHeight="1" x14ac:dyDescent="0.25">
      <c r="A146" s="190">
        <v>9781338612059</v>
      </c>
      <c r="B146" s="65" t="s">
        <v>400</v>
      </c>
      <c r="C146" s="187" t="s">
        <v>108</v>
      </c>
      <c r="D146" s="237"/>
      <c r="E146" s="238">
        <v>3</v>
      </c>
      <c r="F146" s="236"/>
      <c r="G146" s="150">
        <f t="shared" si="1"/>
        <v>0</v>
      </c>
    </row>
    <row r="147" spans="1:7" ht="21.6" customHeight="1" x14ac:dyDescent="0.25">
      <c r="A147" s="190">
        <v>9781338608908</v>
      </c>
      <c r="B147" s="65" t="s">
        <v>401</v>
      </c>
      <c r="C147" s="187" t="s">
        <v>109</v>
      </c>
      <c r="D147" s="237"/>
      <c r="E147" s="238">
        <v>3</v>
      </c>
      <c r="F147" s="236"/>
      <c r="G147" s="150">
        <f t="shared" si="1"/>
        <v>0</v>
      </c>
    </row>
    <row r="148" spans="1:7" ht="21.6" customHeight="1" x14ac:dyDescent="0.25">
      <c r="A148" s="190">
        <v>9781338587661</v>
      </c>
      <c r="B148" s="65" t="s">
        <v>402</v>
      </c>
      <c r="C148" s="187" t="s">
        <v>109</v>
      </c>
      <c r="D148" s="237"/>
      <c r="E148" s="238">
        <v>3</v>
      </c>
      <c r="F148" s="236"/>
      <c r="G148" s="150">
        <f t="shared" si="1"/>
        <v>0</v>
      </c>
    </row>
    <row r="149" spans="1:7" ht="21.6" customHeight="1" x14ac:dyDescent="0.25">
      <c r="A149" s="190">
        <v>9781338867442</v>
      </c>
      <c r="B149" s="65" t="s">
        <v>403</v>
      </c>
      <c r="C149" s="187" t="s">
        <v>109</v>
      </c>
      <c r="D149" s="237"/>
      <c r="E149" s="238">
        <v>5</v>
      </c>
      <c r="F149" s="236"/>
      <c r="G149" s="150">
        <f t="shared" si="1"/>
        <v>0</v>
      </c>
    </row>
    <row r="150" spans="1:7" ht="21.6" customHeight="1" x14ac:dyDescent="0.25">
      <c r="A150" s="190">
        <v>9781338664478</v>
      </c>
      <c r="B150" s="65" t="s">
        <v>404</v>
      </c>
      <c r="C150" s="187" t="s">
        <v>109</v>
      </c>
      <c r="D150" s="237"/>
      <c r="E150" s="238">
        <v>3</v>
      </c>
      <c r="F150" s="236"/>
      <c r="G150" s="150">
        <f t="shared" si="1"/>
        <v>0</v>
      </c>
    </row>
    <row r="151" spans="1:7" ht="21.6" customHeight="1" x14ac:dyDescent="0.25">
      <c r="A151" s="190">
        <v>9781338331721</v>
      </c>
      <c r="B151" s="65" t="s">
        <v>440</v>
      </c>
      <c r="C151" s="187" t="s">
        <v>109</v>
      </c>
      <c r="D151" s="237"/>
      <c r="E151" s="238">
        <v>5</v>
      </c>
      <c r="F151" s="236"/>
      <c r="G151" s="150">
        <f t="shared" si="1"/>
        <v>0</v>
      </c>
    </row>
    <row r="152" spans="1:7" ht="21.6" customHeight="1" x14ac:dyDescent="0.25">
      <c r="A152" s="190">
        <v>9781338597080</v>
      </c>
      <c r="B152" s="65" t="s">
        <v>405</v>
      </c>
      <c r="C152" s="187" t="s">
        <v>109</v>
      </c>
      <c r="D152" s="237"/>
      <c r="E152" s="238">
        <v>3</v>
      </c>
      <c r="F152" s="236"/>
      <c r="G152" s="150">
        <f t="shared" si="1"/>
        <v>0</v>
      </c>
    </row>
    <row r="153" spans="1:7" ht="21.6" customHeight="1" x14ac:dyDescent="0.25">
      <c r="A153" s="190">
        <v>9780439244190</v>
      </c>
      <c r="B153" s="65" t="s">
        <v>441</v>
      </c>
      <c r="C153" s="187" t="s">
        <v>110</v>
      </c>
      <c r="D153" s="237"/>
      <c r="E153" s="238">
        <v>5</v>
      </c>
      <c r="F153" s="236"/>
      <c r="G153" s="150">
        <f t="shared" si="1"/>
        <v>0</v>
      </c>
    </row>
    <row r="154" spans="1:7" ht="21.6" customHeight="1" x14ac:dyDescent="0.25">
      <c r="A154" s="190">
        <v>9781338588156</v>
      </c>
      <c r="B154" s="65" t="s">
        <v>406</v>
      </c>
      <c r="C154" s="187" t="s">
        <v>110</v>
      </c>
      <c r="D154" s="237"/>
      <c r="E154" s="238">
        <v>3</v>
      </c>
      <c r="F154" s="236"/>
      <c r="G154" s="150">
        <f t="shared" si="1"/>
        <v>0</v>
      </c>
    </row>
    <row r="155" spans="1:7" ht="21.6" customHeight="1" x14ac:dyDescent="0.25">
      <c r="A155" s="190">
        <v>9781338360097</v>
      </c>
      <c r="B155" s="65" t="s">
        <v>407</v>
      </c>
      <c r="C155" s="187" t="s">
        <v>111</v>
      </c>
      <c r="D155" s="237"/>
      <c r="E155" s="238">
        <v>3</v>
      </c>
      <c r="F155" s="236"/>
      <c r="G155" s="150">
        <f t="shared" si="1"/>
        <v>0</v>
      </c>
    </row>
    <row r="156" spans="1:7" ht="21.6" customHeight="1" x14ac:dyDescent="0.25">
      <c r="A156" s="190">
        <v>9781338611595</v>
      </c>
      <c r="B156" s="65" t="s">
        <v>408</v>
      </c>
      <c r="C156" s="187" t="s">
        <v>111</v>
      </c>
      <c r="D156" s="237"/>
      <c r="E156" s="238">
        <v>3</v>
      </c>
      <c r="F156" s="236"/>
      <c r="G156" s="150">
        <f t="shared" si="1"/>
        <v>0</v>
      </c>
    </row>
    <row r="157" spans="1:7" ht="21.6" customHeight="1" x14ac:dyDescent="0.25">
      <c r="A157" s="190">
        <v>9781338606041</v>
      </c>
      <c r="B157" s="65" t="s">
        <v>409</v>
      </c>
      <c r="C157" s="187" t="s">
        <v>112</v>
      </c>
      <c r="D157" s="237" t="s">
        <v>5</v>
      </c>
      <c r="E157" s="238">
        <v>3</v>
      </c>
      <c r="F157" s="236"/>
      <c r="G157" s="150">
        <f t="shared" si="1"/>
        <v>0</v>
      </c>
    </row>
    <row r="158" spans="1:7" ht="21.6" customHeight="1" x14ac:dyDescent="0.25">
      <c r="A158" s="190">
        <v>9780439120425</v>
      </c>
      <c r="B158" s="65" t="s">
        <v>442</v>
      </c>
      <c r="C158" s="187" t="s">
        <v>112</v>
      </c>
      <c r="D158" s="237"/>
      <c r="E158" s="238">
        <v>5</v>
      </c>
      <c r="F158" s="236"/>
      <c r="G158" s="150">
        <f t="shared" si="1"/>
        <v>0</v>
      </c>
    </row>
    <row r="159" spans="1:7" ht="21.6" customHeight="1" x14ac:dyDescent="0.25">
      <c r="A159" s="190">
        <v>9781443195911</v>
      </c>
      <c r="B159" s="65" t="s">
        <v>410</v>
      </c>
      <c r="C159" s="187" t="s">
        <v>112</v>
      </c>
      <c r="D159" s="237" t="s">
        <v>5</v>
      </c>
      <c r="E159" s="238">
        <v>5</v>
      </c>
      <c r="F159" s="236"/>
      <c r="G159" s="150">
        <f t="shared" si="1"/>
        <v>0</v>
      </c>
    </row>
    <row r="160" spans="1:7" ht="21.6" customHeight="1" x14ac:dyDescent="0.25">
      <c r="A160" s="190">
        <v>9781443175746</v>
      </c>
      <c r="B160" s="65" t="s">
        <v>443</v>
      </c>
      <c r="C160" s="187" t="s">
        <v>112</v>
      </c>
      <c r="D160" s="237"/>
      <c r="E160" s="238">
        <v>5</v>
      </c>
      <c r="F160" s="236"/>
      <c r="G160" s="150">
        <f t="shared" si="1"/>
        <v>0</v>
      </c>
    </row>
    <row r="161" spans="1:7" ht="21.6" customHeight="1" x14ac:dyDescent="0.25">
      <c r="A161" s="190">
        <v>9780545956253</v>
      </c>
      <c r="B161" s="65" t="s">
        <v>411</v>
      </c>
      <c r="C161" s="187" t="s">
        <v>113</v>
      </c>
      <c r="D161" s="237"/>
      <c r="E161" s="238">
        <v>3</v>
      </c>
      <c r="F161" s="236"/>
      <c r="G161" s="150">
        <f t="shared" si="1"/>
        <v>0</v>
      </c>
    </row>
    <row r="162" spans="1:7" ht="21.6" customHeight="1" x14ac:dyDescent="0.25">
      <c r="A162" s="190">
        <v>9780590474139</v>
      </c>
      <c r="B162" s="65" t="s">
        <v>444</v>
      </c>
      <c r="C162" s="187" t="s">
        <v>114</v>
      </c>
      <c r="D162" s="237"/>
      <c r="E162" s="238">
        <v>5</v>
      </c>
      <c r="F162" s="236"/>
      <c r="G162" s="150">
        <f t="shared" si="1"/>
        <v>0</v>
      </c>
    </row>
    <row r="163" spans="1:7" ht="21.6" customHeight="1" x14ac:dyDescent="0.25">
      <c r="A163" s="190">
        <v>9781338829891</v>
      </c>
      <c r="B163" s="65" t="s">
        <v>445</v>
      </c>
      <c r="C163" s="187" t="s">
        <v>114</v>
      </c>
      <c r="D163" s="237"/>
      <c r="E163" s="238">
        <v>5</v>
      </c>
      <c r="F163" s="236"/>
      <c r="G163" s="150">
        <f t="shared" si="1"/>
        <v>0</v>
      </c>
    </row>
    <row r="164" spans="1:7" ht="21.6" customHeight="1" x14ac:dyDescent="0.25">
      <c r="A164" s="190">
        <v>9781338831412</v>
      </c>
      <c r="B164" s="65" t="s">
        <v>446</v>
      </c>
      <c r="C164" s="187" t="s">
        <v>114</v>
      </c>
      <c r="D164" s="237"/>
      <c r="E164" s="238">
        <v>5</v>
      </c>
      <c r="F164" s="236"/>
      <c r="G164" s="150">
        <f t="shared" si="1"/>
        <v>0</v>
      </c>
    </row>
    <row r="165" spans="1:7" ht="21.6" customHeight="1" x14ac:dyDescent="0.25">
      <c r="A165" s="190">
        <v>9781338343946</v>
      </c>
      <c r="B165" s="65" t="s">
        <v>412</v>
      </c>
      <c r="C165" s="187" t="s">
        <v>115</v>
      </c>
      <c r="D165" s="237" t="s">
        <v>5</v>
      </c>
      <c r="E165" s="238">
        <v>3</v>
      </c>
      <c r="F165" s="236"/>
      <c r="G165" s="150">
        <f t="shared" si="1"/>
        <v>0</v>
      </c>
    </row>
    <row r="166" spans="1:7" ht="21.6" customHeight="1" x14ac:dyDescent="0.25">
      <c r="A166" s="190">
        <v>9781338712865</v>
      </c>
      <c r="B166" s="65" t="s">
        <v>413</v>
      </c>
      <c r="C166" s="187" t="s">
        <v>115</v>
      </c>
      <c r="D166" s="237"/>
      <c r="E166" s="238">
        <v>3</v>
      </c>
      <c r="F166" s="236"/>
      <c r="G166" s="150">
        <f t="shared" si="1"/>
        <v>0</v>
      </c>
    </row>
    <row r="167" spans="1:7" ht="21.6" customHeight="1" x14ac:dyDescent="0.25">
      <c r="A167" s="190">
        <v>9780545840767</v>
      </c>
      <c r="B167" s="65" t="s">
        <v>414</v>
      </c>
      <c r="C167" s="187" t="s">
        <v>115</v>
      </c>
      <c r="D167" s="237"/>
      <c r="E167" s="238">
        <v>3</v>
      </c>
      <c r="F167" s="236"/>
      <c r="G167" s="150">
        <f t="shared" si="1"/>
        <v>0</v>
      </c>
    </row>
    <row r="168" spans="1:7" ht="21.6" customHeight="1" x14ac:dyDescent="0.25">
      <c r="A168" s="190">
        <v>9781338620702</v>
      </c>
      <c r="B168" s="65" t="s">
        <v>415</v>
      </c>
      <c r="C168" s="187" t="s">
        <v>115</v>
      </c>
      <c r="D168" s="237"/>
      <c r="E168" s="238">
        <v>3</v>
      </c>
      <c r="F168" s="236"/>
      <c r="G168" s="150">
        <f t="shared" si="1"/>
        <v>0</v>
      </c>
    </row>
    <row r="169" spans="1:7" ht="21.6" customHeight="1" x14ac:dyDescent="0.25">
      <c r="A169" s="190">
        <v>9781338714579</v>
      </c>
      <c r="B169" s="65" t="s">
        <v>416</v>
      </c>
      <c r="C169" s="187" t="s">
        <v>115</v>
      </c>
      <c r="D169" s="237"/>
      <c r="E169" s="238">
        <v>3</v>
      </c>
      <c r="F169" s="236"/>
      <c r="G169" s="150">
        <f t="shared" si="1"/>
        <v>0</v>
      </c>
    </row>
    <row r="170" spans="1:7" ht="21.6" customHeight="1" x14ac:dyDescent="0.25">
      <c r="A170" s="190">
        <v>9781338592726</v>
      </c>
      <c r="B170" s="65" t="s">
        <v>417</v>
      </c>
      <c r="C170" s="187" t="s">
        <v>115</v>
      </c>
      <c r="D170" s="237"/>
      <c r="E170" s="238">
        <v>3</v>
      </c>
      <c r="F170" s="236"/>
      <c r="G170" s="150">
        <f t="shared" si="1"/>
        <v>0</v>
      </c>
    </row>
    <row r="171" spans="1:7" ht="21.6" customHeight="1" x14ac:dyDescent="0.25">
      <c r="A171" s="190">
        <v>9781338239492</v>
      </c>
      <c r="B171" s="65" t="s">
        <v>418</v>
      </c>
      <c r="C171" s="187" t="s">
        <v>115</v>
      </c>
      <c r="D171" s="237"/>
      <c r="E171" s="238">
        <v>3</v>
      </c>
      <c r="F171" s="236"/>
      <c r="G171" s="150">
        <f t="shared" si="1"/>
        <v>0</v>
      </c>
    </row>
    <row r="172" spans="1:7" ht="21.6" customHeight="1" x14ac:dyDescent="0.25">
      <c r="A172" s="190">
        <v>9781338659177</v>
      </c>
      <c r="B172" s="65" t="s">
        <v>419</v>
      </c>
      <c r="C172" s="187" t="s">
        <v>115</v>
      </c>
      <c r="D172" s="237"/>
      <c r="E172" s="238">
        <v>3</v>
      </c>
      <c r="F172" s="236"/>
      <c r="G172" s="150">
        <f t="shared" si="1"/>
        <v>0</v>
      </c>
    </row>
    <row r="173" spans="1:7" ht="21.6" customHeight="1" x14ac:dyDescent="0.25">
      <c r="A173" s="190">
        <v>9781338633986</v>
      </c>
      <c r="B173" s="65" t="s">
        <v>420</v>
      </c>
      <c r="C173" s="187" t="s">
        <v>115</v>
      </c>
      <c r="D173" s="237"/>
      <c r="E173" s="238">
        <v>3</v>
      </c>
      <c r="F173" s="236"/>
      <c r="G173" s="150">
        <f t="shared" si="1"/>
        <v>0</v>
      </c>
    </row>
    <row r="174" spans="1:7" ht="21.6" customHeight="1" x14ac:dyDescent="0.25">
      <c r="A174" s="190">
        <v>9781338338843</v>
      </c>
      <c r="B174" s="65" t="s">
        <v>421</v>
      </c>
      <c r="C174" s="187" t="s">
        <v>115</v>
      </c>
      <c r="D174" s="237"/>
      <c r="E174" s="238">
        <v>3</v>
      </c>
      <c r="F174" s="236"/>
      <c r="G174" s="150">
        <f t="shared" si="1"/>
        <v>0</v>
      </c>
    </row>
    <row r="175" spans="1:7" ht="21.6" customHeight="1" x14ac:dyDescent="0.25">
      <c r="A175" s="190">
        <v>9781338615357</v>
      </c>
      <c r="B175" s="65" t="s">
        <v>422</v>
      </c>
      <c r="C175" s="187" t="s">
        <v>115</v>
      </c>
      <c r="D175" s="237"/>
      <c r="E175" s="238">
        <v>3</v>
      </c>
      <c r="F175" s="236"/>
      <c r="G175" s="150">
        <f t="shared" si="1"/>
        <v>0</v>
      </c>
    </row>
    <row r="176" spans="1:7" ht="21.6" customHeight="1" x14ac:dyDescent="0.25">
      <c r="A176" s="190">
        <v>9781338630596</v>
      </c>
      <c r="B176" s="65" t="s">
        <v>423</v>
      </c>
      <c r="C176" s="187" t="s">
        <v>115</v>
      </c>
      <c r="D176" s="237"/>
      <c r="E176" s="238">
        <v>3</v>
      </c>
      <c r="F176" s="236"/>
      <c r="G176" s="150">
        <f t="shared" si="1"/>
        <v>0</v>
      </c>
    </row>
    <row r="177" spans="1:7" ht="21.6" customHeight="1" x14ac:dyDescent="0.25">
      <c r="A177" s="190">
        <v>9781338712902</v>
      </c>
      <c r="B177" s="65" t="s">
        <v>424</v>
      </c>
      <c r="C177" s="187" t="s">
        <v>115</v>
      </c>
      <c r="D177" s="237"/>
      <c r="E177" s="238">
        <v>3</v>
      </c>
      <c r="F177" s="236"/>
      <c r="G177" s="150">
        <f t="shared" si="1"/>
        <v>0</v>
      </c>
    </row>
    <row r="178" spans="1:7" ht="21.6" customHeight="1" x14ac:dyDescent="0.25">
      <c r="A178" s="190">
        <v>9781338585148</v>
      </c>
      <c r="B178" s="65" t="s">
        <v>425</v>
      </c>
      <c r="C178" s="187" t="s">
        <v>115</v>
      </c>
      <c r="D178" s="237"/>
      <c r="E178" s="238">
        <v>3</v>
      </c>
      <c r="F178" s="236"/>
      <c r="G178" s="150">
        <f t="shared" si="1"/>
        <v>0</v>
      </c>
    </row>
    <row r="179" spans="1:7" ht="21.6" customHeight="1" x14ac:dyDescent="0.25">
      <c r="A179" s="190">
        <v>9781338592054</v>
      </c>
      <c r="B179" s="65" t="s">
        <v>426</v>
      </c>
      <c r="C179" s="187" t="s">
        <v>115</v>
      </c>
      <c r="D179" s="237"/>
      <c r="E179" s="238">
        <v>3</v>
      </c>
      <c r="F179" s="236"/>
      <c r="G179" s="150">
        <f t="shared" si="1"/>
        <v>0</v>
      </c>
    </row>
    <row r="180" spans="1:7" ht="21.6" customHeight="1" x14ac:dyDescent="0.25">
      <c r="A180" s="190">
        <v>9781338359022</v>
      </c>
      <c r="B180" s="65" t="s">
        <v>427</v>
      </c>
      <c r="C180" s="187" t="s">
        <v>115</v>
      </c>
      <c r="D180" s="237"/>
      <c r="E180" s="238">
        <v>3</v>
      </c>
      <c r="F180" s="236"/>
      <c r="G180" s="150">
        <f t="shared" si="1"/>
        <v>0</v>
      </c>
    </row>
    <row r="181" spans="1:7" ht="21.6" customHeight="1" x14ac:dyDescent="0.25">
      <c r="A181" s="190">
        <v>9781338730258</v>
      </c>
      <c r="B181" s="65" t="s">
        <v>428</v>
      </c>
      <c r="C181" s="187" t="s">
        <v>115</v>
      </c>
      <c r="D181" s="237"/>
      <c r="E181" s="238">
        <v>3</v>
      </c>
      <c r="F181" s="236"/>
      <c r="G181" s="150">
        <f t="shared" si="1"/>
        <v>0</v>
      </c>
    </row>
    <row r="182" spans="1:7" ht="21.6" customHeight="1" x14ac:dyDescent="0.25">
      <c r="A182" s="190">
        <v>9781338643633</v>
      </c>
      <c r="B182" s="65" t="s">
        <v>429</v>
      </c>
      <c r="C182" s="187" t="s">
        <v>115</v>
      </c>
      <c r="D182" s="237"/>
      <c r="E182" s="238">
        <v>3</v>
      </c>
      <c r="F182" s="236"/>
      <c r="G182" s="150">
        <f t="shared" ref="G182:G183" si="2">+F182*E182</f>
        <v>0</v>
      </c>
    </row>
    <row r="183" spans="1:7" ht="21.6" customHeight="1" x14ac:dyDescent="0.25">
      <c r="A183" s="190">
        <v>9781338615388</v>
      </c>
      <c r="B183" s="65" t="s">
        <v>430</v>
      </c>
      <c r="C183" s="187" t="s">
        <v>115</v>
      </c>
      <c r="D183" s="237"/>
      <c r="E183" s="238">
        <v>3</v>
      </c>
      <c r="F183" s="236"/>
      <c r="G183" s="150">
        <f t="shared" si="2"/>
        <v>0</v>
      </c>
    </row>
    <row r="184" spans="1:7" ht="21.6" customHeight="1" x14ac:dyDescent="0.25">
      <c r="A184" s="190">
        <v>9781338540529</v>
      </c>
      <c r="B184" s="65" t="s">
        <v>431</v>
      </c>
      <c r="C184" s="187" t="s">
        <v>115</v>
      </c>
      <c r="D184" s="237"/>
      <c r="E184" s="238">
        <v>3</v>
      </c>
      <c r="F184" s="236"/>
      <c r="G184" s="150">
        <f>+F184*E184</f>
        <v>0</v>
      </c>
    </row>
    <row r="185" spans="1:7" ht="21.6" customHeight="1" thickBot="1" x14ac:dyDescent="0.45">
      <c r="A185" s="248" t="s">
        <v>4</v>
      </c>
      <c r="B185" s="249"/>
      <c r="C185" s="249"/>
      <c r="D185" s="249"/>
      <c r="E185" s="249"/>
      <c r="F185" s="249"/>
      <c r="G185" s="250"/>
    </row>
    <row r="186" spans="1:7" ht="21.6" customHeight="1" thickTop="1" x14ac:dyDescent="0.25">
      <c r="A186" s="199">
        <v>9781803372204</v>
      </c>
      <c r="B186" s="200" t="s">
        <v>254</v>
      </c>
      <c r="C186" s="201" t="s">
        <v>99</v>
      </c>
      <c r="D186" s="217"/>
      <c r="E186" s="63">
        <v>15</v>
      </c>
      <c r="F186" s="69"/>
      <c r="G186" s="151">
        <f t="shared" ref="G186:G243" si="3">+F186*E186</f>
        <v>0</v>
      </c>
    </row>
    <row r="187" spans="1:7" ht="21.6" customHeight="1" x14ac:dyDescent="0.25">
      <c r="A187" s="199">
        <v>9781338850062</v>
      </c>
      <c r="B187" s="200" t="s">
        <v>255</v>
      </c>
      <c r="C187" s="201" t="s">
        <v>99</v>
      </c>
      <c r="D187" s="149"/>
      <c r="E187" s="63">
        <v>12.5</v>
      </c>
      <c r="F187" s="69"/>
      <c r="G187" s="151">
        <f t="shared" si="3"/>
        <v>0</v>
      </c>
    </row>
    <row r="188" spans="1:7" ht="21.6" customHeight="1" x14ac:dyDescent="0.25">
      <c r="A188" s="199">
        <v>9781338885392</v>
      </c>
      <c r="B188" s="200" t="s">
        <v>579</v>
      </c>
      <c r="C188" s="201" t="s">
        <v>99</v>
      </c>
      <c r="D188" s="149"/>
      <c r="E188" s="63">
        <v>8.25</v>
      </c>
      <c r="F188" s="69"/>
      <c r="G188" s="151">
        <f t="shared" si="3"/>
        <v>0</v>
      </c>
    </row>
    <row r="189" spans="1:7" ht="21.6" customHeight="1" x14ac:dyDescent="0.25">
      <c r="A189" s="199">
        <v>9781803379579</v>
      </c>
      <c r="B189" s="200" t="s">
        <v>622</v>
      </c>
      <c r="C189" s="201" t="s">
        <v>99</v>
      </c>
      <c r="D189" s="149"/>
      <c r="E189" s="63">
        <v>13.5</v>
      </c>
      <c r="F189" s="69"/>
      <c r="G189" s="151">
        <f t="shared" si="3"/>
        <v>0</v>
      </c>
    </row>
    <row r="190" spans="1:7" ht="21.6" customHeight="1" x14ac:dyDescent="0.25">
      <c r="A190" s="199">
        <v>9781803377483</v>
      </c>
      <c r="B190" s="200" t="s">
        <v>603</v>
      </c>
      <c r="C190" s="201" t="s">
        <v>99</v>
      </c>
      <c r="D190" s="149"/>
      <c r="E190" s="63">
        <v>11.5</v>
      </c>
      <c r="F190" s="69"/>
      <c r="G190" s="151">
        <f t="shared" si="3"/>
        <v>0</v>
      </c>
    </row>
    <row r="191" spans="1:7" ht="21.6" customHeight="1" x14ac:dyDescent="0.25">
      <c r="A191" s="199">
        <v>9781338885439</v>
      </c>
      <c r="B191" s="200" t="s">
        <v>635</v>
      </c>
      <c r="C191" s="201" t="s">
        <v>99</v>
      </c>
      <c r="D191" s="149"/>
      <c r="E191" s="63">
        <v>8.25</v>
      </c>
      <c r="F191" s="69"/>
      <c r="G191" s="151">
        <f t="shared" si="3"/>
        <v>0</v>
      </c>
    </row>
    <row r="192" spans="1:7" ht="21.6" customHeight="1" x14ac:dyDescent="0.25">
      <c r="A192" s="199">
        <v>9781338844764</v>
      </c>
      <c r="B192" s="200" t="s">
        <v>256</v>
      </c>
      <c r="C192" s="201" t="s">
        <v>99</v>
      </c>
      <c r="D192" s="149"/>
      <c r="E192" s="63">
        <v>15.75</v>
      </c>
      <c r="F192" s="69"/>
      <c r="G192" s="151">
        <f t="shared" si="3"/>
        <v>0</v>
      </c>
    </row>
    <row r="193" spans="1:7" ht="21.6" customHeight="1" x14ac:dyDescent="0.25">
      <c r="A193" s="199">
        <v>9781338898521</v>
      </c>
      <c r="B193" s="200" t="s">
        <v>634</v>
      </c>
      <c r="C193" s="201" t="s">
        <v>99</v>
      </c>
      <c r="D193" s="149"/>
      <c r="E193" s="63">
        <v>8.25</v>
      </c>
      <c r="F193" s="69"/>
      <c r="G193" s="151">
        <f t="shared" si="3"/>
        <v>0</v>
      </c>
    </row>
    <row r="194" spans="1:7" ht="21.6" customHeight="1" x14ac:dyDescent="0.25">
      <c r="A194" s="199">
        <v>9781803372907</v>
      </c>
      <c r="B194" s="200" t="s">
        <v>503</v>
      </c>
      <c r="C194" s="201" t="s">
        <v>99</v>
      </c>
      <c r="D194" s="149"/>
      <c r="E194" s="63">
        <v>12.5</v>
      </c>
      <c r="F194" s="69"/>
      <c r="G194" s="151">
        <f t="shared" si="3"/>
        <v>0</v>
      </c>
    </row>
    <row r="195" spans="1:7" ht="21.6" customHeight="1" x14ac:dyDescent="0.25">
      <c r="A195" s="199">
        <v>9781803371542</v>
      </c>
      <c r="B195" s="200" t="s">
        <v>681</v>
      </c>
      <c r="C195" s="201" t="s">
        <v>99</v>
      </c>
      <c r="D195" s="149"/>
      <c r="E195" s="63">
        <v>12.5</v>
      </c>
      <c r="F195" s="69"/>
      <c r="G195" s="151">
        <f t="shared" si="3"/>
        <v>0</v>
      </c>
    </row>
    <row r="196" spans="1:7" ht="21.6" customHeight="1" x14ac:dyDescent="0.25">
      <c r="A196" s="199">
        <v>9781338865578</v>
      </c>
      <c r="B196" s="200" t="s">
        <v>473</v>
      </c>
      <c r="C196" s="201" t="s">
        <v>100</v>
      </c>
      <c r="D196" s="149"/>
      <c r="E196" s="63">
        <v>8.25</v>
      </c>
      <c r="F196" s="69"/>
      <c r="G196" s="151">
        <f t="shared" si="3"/>
        <v>0</v>
      </c>
    </row>
    <row r="197" spans="1:7" ht="21.6" customHeight="1" x14ac:dyDescent="0.25">
      <c r="A197" s="199">
        <v>9781338896862</v>
      </c>
      <c r="B197" s="200" t="s">
        <v>482</v>
      </c>
      <c r="C197" s="201" t="s">
        <v>100</v>
      </c>
      <c r="D197" s="149"/>
      <c r="E197" s="63">
        <v>8.25</v>
      </c>
      <c r="F197" s="69"/>
      <c r="G197" s="151">
        <f t="shared" si="3"/>
        <v>0</v>
      </c>
    </row>
    <row r="198" spans="1:7" ht="21.6" customHeight="1" x14ac:dyDescent="0.25">
      <c r="A198" s="199">
        <v>9781338854046</v>
      </c>
      <c r="B198" s="200" t="s">
        <v>247</v>
      </c>
      <c r="C198" s="201" t="s">
        <v>100</v>
      </c>
      <c r="D198" s="149"/>
      <c r="E198" s="63">
        <v>10</v>
      </c>
      <c r="F198" s="69"/>
      <c r="G198" s="151">
        <f t="shared" si="3"/>
        <v>0</v>
      </c>
    </row>
    <row r="199" spans="1:7" ht="21.6" customHeight="1" x14ac:dyDescent="0.25">
      <c r="A199" s="199">
        <v>9781338828719</v>
      </c>
      <c r="B199" s="200" t="s">
        <v>494</v>
      </c>
      <c r="C199" s="201" t="s">
        <v>100</v>
      </c>
      <c r="D199" s="149"/>
      <c r="E199" s="63">
        <v>9.25</v>
      </c>
      <c r="F199" s="69"/>
      <c r="G199" s="151">
        <f t="shared" si="3"/>
        <v>0</v>
      </c>
    </row>
    <row r="200" spans="1:7" ht="21.6" customHeight="1" x14ac:dyDescent="0.25">
      <c r="A200" s="199">
        <v>9781338885415</v>
      </c>
      <c r="B200" s="200" t="s">
        <v>581</v>
      </c>
      <c r="C200" s="201" t="s">
        <v>100</v>
      </c>
      <c r="D200" s="149"/>
      <c r="E200" s="63">
        <v>8.25</v>
      </c>
      <c r="F200" s="69"/>
      <c r="G200" s="151">
        <f t="shared" si="3"/>
        <v>0</v>
      </c>
    </row>
    <row r="201" spans="1:7" ht="21.6" customHeight="1" x14ac:dyDescent="0.25">
      <c r="A201" s="199">
        <v>9780593431856</v>
      </c>
      <c r="B201" s="200" t="s">
        <v>125</v>
      </c>
      <c r="C201" s="201" t="s">
        <v>100</v>
      </c>
      <c r="D201" s="149"/>
      <c r="E201" s="63">
        <v>8</v>
      </c>
      <c r="F201" s="69"/>
      <c r="G201" s="151">
        <f t="shared" si="3"/>
        <v>0</v>
      </c>
    </row>
    <row r="202" spans="1:7" ht="21.6" customHeight="1" x14ac:dyDescent="0.25">
      <c r="A202" s="199">
        <v>9781339034485</v>
      </c>
      <c r="B202" s="200" t="s">
        <v>595</v>
      </c>
      <c r="C202" s="201" t="s">
        <v>100</v>
      </c>
      <c r="D202" s="149"/>
      <c r="E202" s="63">
        <v>11.25</v>
      </c>
      <c r="F202" s="69"/>
      <c r="G202" s="151">
        <f t="shared" si="3"/>
        <v>0</v>
      </c>
    </row>
    <row r="203" spans="1:7" ht="21.6" customHeight="1" x14ac:dyDescent="0.25">
      <c r="A203" s="199">
        <v>9781339034751</v>
      </c>
      <c r="B203" s="200" t="s">
        <v>596</v>
      </c>
      <c r="C203" s="201" t="s">
        <v>100</v>
      </c>
      <c r="D203" s="149"/>
      <c r="E203" s="63">
        <v>11.25</v>
      </c>
      <c r="F203" s="69"/>
      <c r="G203" s="151">
        <f t="shared" si="3"/>
        <v>0</v>
      </c>
    </row>
    <row r="204" spans="1:7" ht="21.6" customHeight="1" x14ac:dyDescent="0.25">
      <c r="A204" s="199">
        <v>9780593305508</v>
      </c>
      <c r="B204" s="200" t="s">
        <v>632</v>
      </c>
      <c r="C204" s="201" t="s">
        <v>100</v>
      </c>
      <c r="D204" s="149"/>
      <c r="E204" s="63">
        <v>8.25</v>
      </c>
      <c r="F204" s="69"/>
      <c r="G204" s="151">
        <f t="shared" si="3"/>
        <v>0</v>
      </c>
    </row>
    <row r="205" spans="1:7" ht="21.6" customHeight="1" x14ac:dyDescent="0.25">
      <c r="A205" s="199">
        <v>9781338890327</v>
      </c>
      <c r="B205" s="200" t="s">
        <v>656</v>
      </c>
      <c r="C205" s="201" t="s">
        <v>100</v>
      </c>
      <c r="D205" s="149"/>
      <c r="E205" s="63">
        <v>8.25</v>
      </c>
      <c r="F205" s="69"/>
      <c r="G205" s="151">
        <f t="shared" si="3"/>
        <v>0</v>
      </c>
    </row>
    <row r="206" spans="1:7" ht="21.6" customHeight="1" x14ac:dyDescent="0.25">
      <c r="A206" s="199">
        <v>9781339011264</v>
      </c>
      <c r="B206" s="200" t="s">
        <v>673</v>
      </c>
      <c r="C206" s="201" t="s">
        <v>100</v>
      </c>
      <c r="D206" s="149"/>
      <c r="E206" s="63">
        <v>17.75</v>
      </c>
      <c r="F206" s="69"/>
      <c r="G206" s="151">
        <f t="shared" si="3"/>
        <v>0</v>
      </c>
    </row>
    <row r="207" spans="1:7" ht="21.6" customHeight="1" x14ac:dyDescent="0.25">
      <c r="A207" s="199">
        <v>9781338812558</v>
      </c>
      <c r="B207" s="200" t="s">
        <v>257</v>
      </c>
      <c r="C207" s="201" t="s">
        <v>100</v>
      </c>
      <c r="D207" s="149"/>
      <c r="E207" s="63">
        <v>9.5</v>
      </c>
      <c r="F207" s="69"/>
      <c r="G207" s="151">
        <f t="shared" si="3"/>
        <v>0</v>
      </c>
    </row>
    <row r="208" spans="1:7" ht="21.6" customHeight="1" x14ac:dyDescent="0.25">
      <c r="A208" s="199">
        <v>9781338896718</v>
      </c>
      <c r="B208" s="200" t="s">
        <v>491</v>
      </c>
      <c r="C208" s="201" t="s">
        <v>120</v>
      </c>
      <c r="D208" s="149"/>
      <c r="E208" s="63">
        <v>16.75</v>
      </c>
      <c r="F208" s="69"/>
      <c r="G208" s="151">
        <f t="shared" si="3"/>
        <v>0</v>
      </c>
    </row>
    <row r="209" spans="1:7" ht="21.6" customHeight="1" x14ac:dyDescent="0.25">
      <c r="A209" s="199">
        <v>9780062974211</v>
      </c>
      <c r="B209" s="200" t="s">
        <v>127</v>
      </c>
      <c r="C209" s="201" t="s">
        <v>448</v>
      </c>
      <c r="D209" s="149"/>
      <c r="E209" s="63">
        <v>6</v>
      </c>
      <c r="F209" s="69"/>
      <c r="G209" s="151">
        <f t="shared" si="3"/>
        <v>0</v>
      </c>
    </row>
    <row r="210" spans="1:7" ht="21.6" customHeight="1" x14ac:dyDescent="0.25">
      <c r="A210" s="199">
        <v>9781338805819</v>
      </c>
      <c r="B210" s="200" t="s">
        <v>455</v>
      </c>
      <c r="C210" s="201" t="s">
        <v>101</v>
      </c>
      <c r="D210" s="149"/>
      <c r="E210" s="63">
        <v>8.25</v>
      </c>
      <c r="F210" s="69"/>
      <c r="G210" s="151">
        <f t="shared" si="3"/>
        <v>0</v>
      </c>
    </row>
    <row r="211" spans="1:7" ht="21.6" customHeight="1" x14ac:dyDescent="0.25">
      <c r="A211" s="199">
        <v>9781338805888</v>
      </c>
      <c r="B211" s="200" t="s">
        <v>456</v>
      </c>
      <c r="C211" s="201" t="s">
        <v>101</v>
      </c>
      <c r="D211" s="149"/>
      <c r="E211" s="63">
        <v>8.25</v>
      </c>
      <c r="F211" s="69"/>
      <c r="G211" s="151">
        <f t="shared" si="3"/>
        <v>0</v>
      </c>
    </row>
    <row r="212" spans="1:7" ht="21.6" customHeight="1" x14ac:dyDescent="0.25">
      <c r="A212" s="199">
        <v>9781368078689</v>
      </c>
      <c r="B212" s="200" t="s">
        <v>459</v>
      </c>
      <c r="C212" s="201" t="s">
        <v>101</v>
      </c>
      <c r="D212" s="149"/>
      <c r="E212" s="63">
        <v>9.25</v>
      </c>
      <c r="F212" s="69"/>
      <c r="G212" s="151">
        <f t="shared" si="3"/>
        <v>0</v>
      </c>
    </row>
    <row r="213" spans="1:7" ht="21.6" customHeight="1" x14ac:dyDescent="0.25">
      <c r="A213" s="199">
        <v>9780593429983</v>
      </c>
      <c r="B213" s="200" t="s">
        <v>258</v>
      </c>
      <c r="C213" s="201" t="s">
        <v>101</v>
      </c>
      <c r="D213" s="149"/>
      <c r="E213" s="63">
        <v>26.25</v>
      </c>
      <c r="F213" s="69"/>
      <c r="G213" s="151">
        <f t="shared" si="3"/>
        <v>0</v>
      </c>
    </row>
    <row r="214" spans="1:7" ht="21.6" customHeight="1" x14ac:dyDescent="0.25">
      <c r="A214" s="199">
        <v>9781338862553</v>
      </c>
      <c r="B214" s="200" t="s">
        <v>461</v>
      </c>
      <c r="C214" s="201" t="s">
        <v>101</v>
      </c>
      <c r="D214" s="149"/>
      <c r="E214" s="63">
        <v>5</v>
      </c>
      <c r="F214" s="69"/>
      <c r="G214" s="151">
        <f t="shared" si="3"/>
        <v>0</v>
      </c>
    </row>
    <row r="215" spans="1:7" ht="21.6" customHeight="1" x14ac:dyDescent="0.25">
      <c r="A215" s="199">
        <v>9781339022338</v>
      </c>
      <c r="B215" s="200" t="s">
        <v>471</v>
      </c>
      <c r="C215" s="201" t="s">
        <v>101</v>
      </c>
      <c r="D215" s="149"/>
      <c r="E215" s="63">
        <v>11.25</v>
      </c>
      <c r="F215" s="69"/>
      <c r="G215" s="151">
        <f t="shared" si="3"/>
        <v>0</v>
      </c>
    </row>
    <row r="216" spans="1:7" ht="21.6" customHeight="1" x14ac:dyDescent="0.25">
      <c r="A216" s="199">
        <v>9781443170437</v>
      </c>
      <c r="B216" s="200" t="s">
        <v>126</v>
      </c>
      <c r="C216" s="201" t="s">
        <v>101</v>
      </c>
      <c r="D216" s="217" t="s">
        <v>5</v>
      </c>
      <c r="E216" s="63">
        <v>10</v>
      </c>
      <c r="F216" s="69"/>
      <c r="G216" s="151">
        <f t="shared" si="3"/>
        <v>0</v>
      </c>
    </row>
    <row r="217" spans="1:7" ht="21.6" customHeight="1" x14ac:dyDescent="0.25">
      <c r="A217" s="199">
        <v>9780593203224</v>
      </c>
      <c r="B217" s="200" t="s">
        <v>480</v>
      </c>
      <c r="C217" s="201" t="s">
        <v>101</v>
      </c>
      <c r="D217" s="149"/>
      <c r="E217" s="63">
        <v>25</v>
      </c>
      <c r="F217" s="69"/>
      <c r="G217" s="151">
        <f t="shared" si="3"/>
        <v>0</v>
      </c>
    </row>
    <row r="218" spans="1:7" ht="21.6" customHeight="1" x14ac:dyDescent="0.25">
      <c r="A218" s="199">
        <v>9781338757293</v>
      </c>
      <c r="B218" s="200" t="s">
        <v>483</v>
      </c>
      <c r="C218" s="201" t="s">
        <v>101</v>
      </c>
      <c r="D218" s="149"/>
      <c r="E218" s="63">
        <v>8</v>
      </c>
      <c r="F218" s="69"/>
      <c r="G218" s="151">
        <f t="shared" si="3"/>
        <v>0</v>
      </c>
    </row>
    <row r="219" spans="1:7" ht="21.6" customHeight="1" x14ac:dyDescent="0.25">
      <c r="A219" s="199">
        <v>9781338767940</v>
      </c>
      <c r="B219" s="200" t="s">
        <v>259</v>
      </c>
      <c r="C219" s="201" t="s">
        <v>101</v>
      </c>
      <c r="D219" s="149"/>
      <c r="E219" s="63">
        <v>7.25</v>
      </c>
      <c r="F219" s="69"/>
      <c r="G219" s="151">
        <f t="shared" si="3"/>
        <v>0</v>
      </c>
    </row>
    <row r="220" spans="1:7" ht="21.6" customHeight="1" x14ac:dyDescent="0.25">
      <c r="A220" s="199">
        <v>9781534465886</v>
      </c>
      <c r="B220" s="200" t="s">
        <v>260</v>
      </c>
      <c r="C220" s="201" t="s">
        <v>101</v>
      </c>
      <c r="D220" s="149"/>
      <c r="E220" s="63">
        <v>25</v>
      </c>
      <c r="F220" s="69"/>
      <c r="G220" s="151">
        <f t="shared" si="3"/>
        <v>0</v>
      </c>
    </row>
    <row r="221" spans="1:7" ht="21.6" customHeight="1" x14ac:dyDescent="0.25">
      <c r="A221" s="199">
        <v>9781443199698</v>
      </c>
      <c r="B221" s="200" t="s">
        <v>485</v>
      </c>
      <c r="C221" s="201" t="s">
        <v>101</v>
      </c>
      <c r="D221" s="149"/>
      <c r="E221" s="63">
        <v>9.25</v>
      </c>
      <c r="F221" s="69"/>
      <c r="G221" s="151">
        <f t="shared" si="3"/>
        <v>0</v>
      </c>
    </row>
    <row r="222" spans="1:7" ht="21.6" customHeight="1" x14ac:dyDescent="0.25">
      <c r="A222" s="199">
        <v>9780736442343</v>
      </c>
      <c r="B222" s="200" t="s">
        <v>499</v>
      </c>
      <c r="C222" s="201" t="s">
        <v>101</v>
      </c>
      <c r="D222" s="149"/>
      <c r="E222" s="63">
        <v>8</v>
      </c>
      <c r="F222" s="69"/>
      <c r="G222" s="151">
        <f t="shared" si="3"/>
        <v>0</v>
      </c>
    </row>
    <row r="223" spans="1:7" ht="21.6" customHeight="1" x14ac:dyDescent="0.25">
      <c r="A223" s="199">
        <v>9780593431948</v>
      </c>
      <c r="B223" s="200" t="s">
        <v>266</v>
      </c>
      <c r="C223" s="201" t="s">
        <v>101</v>
      </c>
      <c r="D223" s="149"/>
      <c r="E223" s="63">
        <v>8.25</v>
      </c>
      <c r="F223" s="69"/>
      <c r="G223" s="151">
        <f t="shared" si="3"/>
        <v>0</v>
      </c>
    </row>
    <row r="224" spans="1:7" ht="21.6" customHeight="1" x14ac:dyDescent="0.25">
      <c r="A224" s="199">
        <v>9781338864878</v>
      </c>
      <c r="B224" s="200" t="s">
        <v>168</v>
      </c>
      <c r="C224" s="201" t="s">
        <v>101</v>
      </c>
      <c r="D224" s="149"/>
      <c r="E224" s="63">
        <v>5</v>
      </c>
      <c r="F224" s="69"/>
      <c r="G224" s="151">
        <f t="shared" si="3"/>
        <v>0</v>
      </c>
    </row>
    <row r="225" spans="1:7" ht="21.6" customHeight="1" x14ac:dyDescent="0.25">
      <c r="A225" s="199">
        <v>9780736443937</v>
      </c>
      <c r="B225" s="200" t="s">
        <v>501</v>
      </c>
      <c r="C225" s="201" t="s">
        <v>101</v>
      </c>
      <c r="D225" s="149"/>
      <c r="E225" s="63">
        <v>8.25</v>
      </c>
      <c r="F225" s="69"/>
      <c r="G225" s="151">
        <f t="shared" si="3"/>
        <v>0</v>
      </c>
    </row>
    <row r="226" spans="1:7" ht="21.6" customHeight="1" x14ac:dyDescent="0.25">
      <c r="A226" s="199">
        <v>9781338890280</v>
      </c>
      <c r="B226" s="200" t="s">
        <v>262</v>
      </c>
      <c r="C226" s="201" t="s">
        <v>101</v>
      </c>
      <c r="D226" s="149"/>
      <c r="E226" s="63">
        <v>8.5</v>
      </c>
      <c r="F226" s="69"/>
      <c r="G226" s="151">
        <f t="shared" si="3"/>
        <v>0</v>
      </c>
    </row>
    <row r="227" spans="1:7" ht="21.6" customHeight="1" x14ac:dyDescent="0.25">
      <c r="A227" s="199">
        <v>9781339000336</v>
      </c>
      <c r="B227" s="200" t="s">
        <v>504</v>
      </c>
      <c r="C227" s="201" t="s">
        <v>101</v>
      </c>
      <c r="D227" s="149"/>
      <c r="E227" s="63">
        <v>9.25</v>
      </c>
      <c r="F227" s="69"/>
      <c r="G227" s="151">
        <f t="shared" si="3"/>
        <v>0</v>
      </c>
    </row>
    <row r="228" spans="1:7" ht="21.6" customHeight="1" x14ac:dyDescent="0.25">
      <c r="A228" s="199">
        <v>9781338549256</v>
      </c>
      <c r="B228" s="200" t="s">
        <v>169</v>
      </c>
      <c r="C228" s="201" t="s">
        <v>101</v>
      </c>
      <c r="D228" s="149"/>
      <c r="E228" s="63">
        <v>10.25</v>
      </c>
      <c r="F228" s="69"/>
      <c r="G228" s="151">
        <f t="shared" si="3"/>
        <v>0</v>
      </c>
    </row>
    <row r="229" spans="1:7" ht="21.6" customHeight="1" x14ac:dyDescent="0.25">
      <c r="A229" s="199">
        <v>9781443193863</v>
      </c>
      <c r="B229" s="200" t="s">
        <v>577</v>
      </c>
      <c r="C229" s="201" t="s">
        <v>101</v>
      </c>
      <c r="D229" s="217" t="s">
        <v>5</v>
      </c>
      <c r="E229" s="63">
        <v>9.25</v>
      </c>
      <c r="F229" s="69"/>
      <c r="G229" s="151">
        <f t="shared" si="3"/>
        <v>0</v>
      </c>
    </row>
    <row r="230" spans="1:7" ht="21.6" customHeight="1" x14ac:dyDescent="0.25">
      <c r="A230" s="199">
        <v>9781338847932</v>
      </c>
      <c r="B230" s="200" t="s">
        <v>580</v>
      </c>
      <c r="C230" s="201" t="s">
        <v>101</v>
      </c>
      <c r="D230" s="149"/>
      <c r="E230" s="63">
        <v>20.75</v>
      </c>
      <c r="F230" s="69"/>
      <c r="G230" s="151">
        <f t="shared" si="3"/>
        <v>0</v>
      </c>
    </row>
    <row r="231" spans="1:7" ht="21.6" customHeight="1" x14ac:dyDescent="0.25">
      <c r="A231" s="199">
        <v>9781338804447</v>
      </c>
      <c r="B231" s="200" t="s">
        <v>578</v>
      </c>
      <c r="C231" s="201" t="s">
        <v>101</v>
      </c>
      <c r="D231" s="149"/>
      <c r="E231" s="63">
        <v>8.25</v>
      </c>
      <c r="F231" s="69"/>
      <c r="G231" s="151">
        <f t="shared" si="3"/>
        <v>0</v>
      </c>
    </row>
    <row r="232" spans="1:7" ht="21.6" customHeight="1" x14ac:dyDescent="0.25">
      <c r="A232" s="199">
        <v>9781338831184</v>
      </c>
      <c r="B232" s="200" t="s">
        <v>272</v>
      </c>
      <c r="C232" s="201" t="s">
        <v>101</v>
      </c>
      <c r="D232" s="149"/>
      <c r="E232" s="63">
        <v>24</v>
      </c>
      <c r="F232" s="69"/>
      <c r="G232" s="151">
        <f t="shared" si="3"/>
        <v>0</v>
      </c>
    </row>
    <row r="233" spans="1:7" ht="21.6" customHeight="1" x14ac:dyDescent="0.25">
      <c r="A233" s="199">
        <v>9781339032603</v>
      </c>
      <c r="B233" s="200" t="s">
        <v>587</v>
      </c>
      <c r="C233" s="201" t="s">
        <v>101</v>
      </c>
      <c r="D233" s="149"/>
      <c r="E233" s="63">
        <v>6.25</v>
      </c>
      <c r="F233" s="69"/>
      <c r="G233" s="151">
        <f t="shared" si="3"/>
        <v>0</v>
      </c>
    </row>
    <row r="234" spans="1:7" ht="21.6" customHeight="1" x14ac:dyDescent="0.25">
      <c r="A234" s="199">
        <v>9781338894615</v>
      </c>
      <c r="B234" s="200" t="s">
        <v>263</v>
      </c>
      <c r="C234" s="201" t="s">
        <v>101</v>
      </c>
      <c r="D234" s="149"/>
      <c r="E234" s="63">
        <v>9.5</v>
      </c>
      <c r="F234" s="69"/>
      <c r="G234" s="151">
        <f t="shared" si="3"/>
        <v>0</v>
      </c>
    </row>
    <row r="235" spans="1:7" ht="21.6" customHeight="1" x14ac:dyDescent="0.25">
      <c r="A235" s="199">
        <v>9781338789645</v>
      </c>
      <c r="B235" s="200" t="s">
        <v>170</v>
      </c>
      <c r="C235" s="201" t="s">
        <v>101</v>
      </c>
      <c r="D235" s="149"/>
      <c r="E235" s="63">
        <v>10.5</v>
      </c>
      <c r="F235" s="69"/>
      <c r="G235" s="151">
        <f t="shared" si="3"/>
        <v>0</v>
      </c>
    </row>
    <row r="236" spans="1:7" ht="21.6" customHeight="1" x14ac:dyDescent="0.25">
      <c r="A236" s="199">
        <v>9781338863192</v>
      </c>
      <c r="B236" s="200" t="s">
        <v>171</v>
      </c>
      <c r="C236" s="201" t="s">
        <v>101</v>
      </c>
      <c r="D236" s="149"/>
      <c r="E236" s="63">
        <v>10.5</v>
      </c>
      <c r="F236" s="69"/>
      <c r="G236" s="151">
        <f t="shared" si="3"/>
        <v>0</v>
      </c>
    </row>
    <row r="237" spans="1:7" ht="21.6" customHeight="1" x14ac:dyDescent="0.25">
      <c r="A237" s="199">
        <v>9781443196642</v>
      </c>
      <c r="B237" s="200" t="s">
        <v>172</v>
      </c>
      <c r="C237" s="201" t="s">
        <v>101</v>
      </c>
      <c r="D237" s="217" t="s">
        <v>5</v>
      </c>
      <c r="E237" s="63">
        <v>9.25</v>
      </c>
      <c r="F237" s="69"/>
      <c r="G237" s="151">
        <f t="shared" si="3"/>
        <v>0</v>
      </c>
    </row>
    <row r="238" spans="1:7" ht="21.6" customHeight="1" x14ac:dyDescent="0.25">
      <c r="A238" s="199">
        <v>9781338809534</v>
      </c>
      <c r="B238" s="200" t="s">
        <v>124</v>
      </c>
      <c r="C238" s="201" t="s">
        <v>101</v>
      </c>
      <c r="D238" s="149"/>
      <c r="E238" s="63">
        <v>3</v>
      </c>
      <c r="F238" s="69"/>
      <c r="G238" s="151">
        <f t="shared" si="3"/>
        <v>0</v>
      </c>
    </row>
    <row r="239" spans="1:7" ht="21.6" customHeight="1" x14ac:dyDescent="0.25">
      <c r="A239" s="199">
        <v>9780310767756</v>
      </c>
      <c r="B239" s="200" t="s">
        <v>173</v>
      </c>
      <c r="C239" s="201" t="s">
        <v>101</v>
      </c>
      <c r="D239" s="149"/>
      <c r="E239" s="63">
        <v>23</v>
      </c>
      <c r="F239" s="69"/>
      <c r="G239" s="151">
        <f t="shared" si="3"/>
        <v>0</v>
      </c>
    </row>
    <row r="240" spans="1:7" ht="21.6" customHeight="1" x14ac:dyDescent="0.25">
      <c r="A240" s="199">
        <v>9781338865776</v>
      </c>
      <c r="B240" s="200" t="s">
        <v>268</v>
      </c>
      <c r="C240" s="201" t="s">
        <v>101</v>
      </c>
      <c r="D240" s="149"/>
      <c r="E240" s="63">
        <v>5.25</v>
      </c>
      <c r="F240" s="69"/>
      <c r="G240" s="151">
        <f t="shared" si="3"/>
        <v>0</v>
      </c>
    </row>
    <row r="241" spans="1:7" ht="21.6" customHeight="1" x14ac:dyDescent="0.25">
      <c r="A241" s="199">
        <v>9781338794977</v>
      </c>
      <c r="B241" s="200" t="s">
        <v>611</v>
      </c>
      <c r="C241" s="201" t="s">
        <v>101</v>
      </c>
      <c r="D241" s="149"/>
      <c r="E241" s="63">
        <v>6.25</v>
      </c>
      <c r="F241" s="69"/>
      <c r="G241" s="151">
        <f t="shared" si="3"/>
        <v>0</v>
      </c>
    </row>
    <row r="242" spans="1:7" ht="21.6" customHeight="1" x14ac:dyDescent="0.25">
      <c r="A242" s="199">
        <v>9780358694090</v>
      </c>
      <c r="B242" s="200" t="s">
        <v>264</v>
      </c>
      <c r="C242" s="201" t="s">
        <v>101</v>
      </c>
      <c r="D242" s="149"/>
      <c r="E242" s="63">
        <v>24</v>
      </c>
      <c r="F242" s="69"/>
      <c r="G242" s="151">
        <f t="shared" si="3"/>
        <v>0</v>
      </c>
    </row>
    <row r="243" spans="1:7" ht="21.6" customHeight="1" x14ac:dyDescent="0.25">
      <c r="A243" s="199">
        <v>9781443197229</v>
      </c>
      <c r="B243" s="200" t="s">
        <v>265</v>
      </c>
      <c r="C243" s="201" t="s">
        <v>101</v>
      </c>
      <c r="D243" s="149"/>
      <c r="E243" s="63">
        <v>9.5</v>
      </c>
      <c r="F243" s="69"/>
      <c r="G243" s="151">
        <f t="shared" si="3"/>
        <v>0</v>
      </c>
    </row>
    <row r="244" spans="1:7" ht="21.6" customHeight="1" x14ac:dyDescent="0.25">
      <c r="A244" s="199">
        <v>9781339030968</v>
      </c>
      <c r="B244" s="200" t="s">
        <v>616</v>
      </c>
      <c r="C244" s="201" t="s">
        <v>101</v>
      </c>
      <c r="D244" s="149"/>
      <c r="E244" s="63">
        <v>10.5</v>
      </c>
      <c r="F244" s="69"/>
      <c r="G244" s="151">
        <f t="shared" ref="G244:G305" si="4">+F244*E244</f>
        <v>0</v>
      </c>
    </row>
    <row r="245" spans="1:7" ht="21.6" customHeight="1" x14ac:dyDescent="0.25">
      <c r="A245" s="199">
        <v>9781443196604</v>
      </c>
      <c r="B245" s="200" t="s">
        <v>174</v>
      </c>
      <c r="C245" s="201" t="s">
        <v>101</v>
      </c>
      <c r="D245" s="217" t="s">
        <v>5</v>
      </c>
      <c r="E245" s="63">
        <v>26</v>
      </c>
      <c r="F245" s="69"/>
      <c r="G245" s="151">
        <f t="shared" si="4"/>
        <v>0</v>
      </c>
    </row>
    <row r="246" spans="1:7" ht="21.6" customHeight="1" x14ac:dyDescent="0.25">
      <c r="A246" s="199">
        <v>9781338747027</v>
      </c>
      <c r="B246" s="200" t="s">
        <v>621</v>
      </c>
      <c r="C246" s="201" t="s">
        <v>101</v>
      </c>
      <c r="D246" s="149"/>
      <c r="E246" s="63">
        <v>8</v>
      </c>
      <c r="F246" s="69"/>
      <c r="G246" s="151">
        <f t="shared" si="4"/>
        <v>0</v>
      </c>
    </row>
    <row r="247" spans="1:7" ht="21.6" customHeight="1" x14ac:dyDescent="0.25">
      <c r="A247" s="199">
        <v>9781443175241</v>
      </c>
      <c r="B247" s="200" t="s">
        <v>82</v>
      </c>
      <c r="C247" s="201" t="s">
        <v>101</v>
      </c>
      <c r="D247" s="217" t="s">
        <v>5</v>
      </c>
      <c r="E247" s="63">
        <v>9</v>
      </c>
      <c r="F247" s="69"/>
      <c r="G247" s="151">
        <f t="shared" si="4"/>
        <v>0</v>
      </c>
    </row>
    <row r="248" spans="1:7" ht="21.6" customHeight="1" x14ac:dyDescent="0.25">
      <c r="A248" s="199">
        <v>9781443119559</v>
      </c>
      <c r="B248" s="200" t="s">
        <v>627</v>
      </c>
      <c r="C248" s="201" t="s">
        <v>101</v>
      </c>
      <c r="D248" s="217" t="s">
        <v>5</v>
      </c>
      <c r="E248" s="63">
        <v>10.5</v>
      </c>
      <c r="F248" s="69"/>
      <c r="G248" s="151">
        <f t="shared" si="4"/>
        <v>0</v>
      </c>
    </row>
    <row r="249" spans="1:7" ht="21.6" customHeight="1" x14ac:dyDescent="0.25">
      <c r="A249" s="199">
        <v>9781338630671</v>
      </c>
      <c r="B249" s="200" t="s">
        <v>633</v>
      </c>
      <c r="C249" s="201" t="s">
        <v>101</v>
      </c>
      <c r="D249" s="149"/>
      <c r="E249" s="63">
        <v>20</v>
      </c>
      <c r="F249" s="69"/>
      <c r="G249" s="151">
        <f t="shared" si="4"/>
        <v>0</v>
      </c>
    </row>
    <row r="250" spans="1:7" ht="21.6" customHeight="1" x14ac:dyDescent="0.25">
      <c r="A250" s="199">
        <v>9781338891928</v>
      </c>
      <c r="B250" s="200" t="s">
        <v>267</v>
      </c>
      <c r="C250" s="201" t="s">
        <v>101</v>
      </c>
      <c r="D250" s="149"/>
      <c r="E250" s="63">
        <v>8.25</v>
      </c>
      <c r="F250" s="69"/>
      <c r="G250" s="151">
        <f t="shared" si="4"/>
        <v>0</v>
      </c>
    </row>
    <row r="251" spans="1:7" ht="21.6" customHeight="1" x14ac:dyDescent="0.25">
      <c r="A251" s="199">
        <v>9781338621082</v>
      </c>
      <c r="B251" s="200" t="s">
        <v>175</v>
      </c>
      <c r="C251" s="201" t="s">
        <v>101</v>
      </c>
      <c r="D251" s="149"/>
      <c r="E251" s="63">
        <v>5</v>
      </c>
      <c r="F251" s="69"/>
      <c r="G251" s="151">
        <f t="shared" si="4"/>
        <v>0</v>
      </c>
    </row>
    <row r="252" spans="1:7" ht="21.6" customHeight="1" x14ac:dyDescent="0.25">
      <c r="A252" s="199">
        <v>9780062868503</v>
      </c>
      <c r="B252" s="200" t="s">
        <v>637</v>
      </c>
      <c r="C252" s="201" t="s">
        <v>101</v>
      </c>
      <c r="D252" s="149"/>
      <c r="E252" s="63">
        <v>6</v>
      </c>
      <c r="F252" s="69"/>
      <c r="G252" s="151">
        <f t="shared" si="4"/>
        <v>0</v>
      </c>
    </row>
    <row r="253" spans="1:7" ht="21.6" customHeight="1" x14ac:dyDescent="0.25">
      <c r="A253" s="199">
        <v>9781338835304</v>
      </c>
      <c r="B253" s="200" t="s">
        <v>638</v>
      </c>
      <c r="C253" s="201" t="s">
        <v>101</v>
      </c>
      <c r="D253" s="149"/>
      <c r="E253" s="63">
        <v>6</v>
      </c>
      <c r="F253" s="69"/>
      <c r="G253" s="151">
        <f t="shared" si="4"/>
        <v>0</v>
      </c>
    </row>
    <row r="254" spans="1:7" ht="21.6" customHeight="1" x14ac:dyDescent="0.25">
      <c r="A254" s="199">
        <v>9781454946861</v>
      </c>
      <c r="B254" s="200" t="s">
        <v>189</v>
      </c>
      <c r="C254" s="201" t="s">
        <v>101</v>
      </c>
      <c r="D254" s="149"/>
      <c r="E254" s="63">
        <v>25</v>
      </c>
      <c r="F254" s="69"/>
      <c r="G254" s="151">
        <f t="shared" si="4"/>
        <v>0</v>
      </c>
    </row>
    <row r="255" spans="1:7" ht="21.6" customHeight="1" x14ac:dyDescent="0.25">
      <c r="A255" s="199">
        <v>9781039701953</v>
      </c>
      <c r="B255" s="200" t="s">
        <v>641</v>
      </c>
      <c r="C255" s="201" t="s">
        <v>101</v>
      </c>
      <c r="D255" s="217" t="s">
        <v>5</v>
      </c>
      <c r="E255" s="63">
        <v>10</v>
      </c>
      <c r="F255" s="69"/>
      <c r="G255" s="151">
        <f t="shared" si="4"/>
        <v>0</v>
      </c>
    </row>
    <row r="256" spans="1:7" ht="21.6" customHeight="1" x14ac:dyDescent="0.25">
      <c r="A256" s="199">
        <v>9781338864830</v>
      </c>
      <c r="B256" s="200" t="s">
        <v>261</v>
      </c>
      <c r="C256" s="201" t="s">
        <v>101</v>
      </c>
      <c r="D256" s="149"/>
      <c r="E256" s="63">
        <v>12.5</v>
      </c>
      <c r="F256" s="69"/>
      <c r="G256" s="151">
        <f t="shared" si="4"/>
        <v>0</v>
      </c>
    </row>
    <row r="257" spans="1:7" ht="21.6" customHeight="1" x14ac:dyDescent="0.25">
      <c r="A257" s="199">
        <v>9781338871401</v>
      </c>
      <c r="B257" s="200" t="s">
        <v>647</v>
      </c>
      <c r="C257" s="201" t="s">
        <v>101</v>
      </c>
      <c r="D257" s="149"/>
      <c r="E257" s="63">
        <v>8.25</v>
      </c>
      <c r="F257" s="69"/>
      <c r="G257" s="151">
        <f t="shared" si="4"/>
        <v>0</v>
      </c>
    </row>
    <row r="258" spans="1:7" ht="21.6" customHeight="1" x14ac:dyDescent="0.25">
      <c r="A258" s="199">
        <v>9781339012032</v>
      </c>
      <c r="B258" s="200" t="s">
        <v>648</v>
      </c>
      <c r="C258" s="201" t="s">
        <v>101</v>
      </c>
      <c r="D258" s="149"/>
      <c r="E258" s="63">
        <v>12.5</v>
      </c>
      <c r="F258" s="69"/>
      <c r="G258" s="151">
        <f t="shared" si="4"/>
        <v>0</v>
      </c>
    </row>
    <row r="259" spans="1:7" ht="21.6" customHeight="1" x14ac:dyDescent="0.25">
      <c r="A259" s="199">
        <v>9781338120769</v>
      </c>
      <c r="B259" s="200" t="s">
        <v>176</v>
      </c>
      <c r="C259" s="201" t="s">
        <v>101</v>
      </c>
      <c r="D259" s="217" t="s">
        <v>5</v>
      </c>
      <c r="E259" s="63">
        <v>2.5</v>
      </c>
      <c r="F259" s="69"/>
      <c r="G259" s="151">
        <f t="shared" si="4"/>
        <v>0</v>
      </c>
    </row>
    <row r="260" spans="1:7" ht="21.6" customHeight="1" x14ac:dyDescent="0.25">
      <c r="A260" s="199">
        <v>9781338818826</v>
      </c>
      <c r="B260" s="200" t="s">
        <v>177</v>
      </c>
      <c r="C260" s="201" t="s">
        <v>101</v>
      </c>
      <c r="D260" s="149"/>
      <c r="E260" s="63">
        <v>7.25</v>
      </c>
      <c r="F260" s="69"/>
      <c r="G260" s="151">
        <f t="shared" si="4"/>
        <v>0</v>
      </c>
    </row>
    <row r="261" spans="1:7" ht="21.6" customHeight="1" x14ac:dyDescent="0.25">
      <c r="A261" s="199">
        <v>9781338883442</v>
      </c>
      <c r="B261" s="200" t="s">
        <v>650</v>
      </c>
      <c r="C261" s="201" t="s">
        <v>101</v>
      </c>
      <c r="D261" s="149"/>
      <c r="E261" s="63">
        <v>8.25</v>
      </c>
      <c r="F261" s="69"/>
      <c r="G261" s="151">
        <f t="shared" si="4"/>
        <v>0</v>
      </c>
    </row>
    <row r="262" spans="1:7" ht="21.6" customHeight="1" x14ac:dyDescent="0.25">
      <c r="A262" s="199">
        <v>9781338805932</v>
      </c>
      <c r="B262" s="200" t="s">
        <v>652</v>
      </c>
      <c r="C262" s="201" t="s">
        <v>101</v>
      </c>
      <c r="D262" s="149"/>
      <c r="E262" s="63">
        <v>8.25</v>
      </c>
      <c r="F262" s="69"/>
      <c r="G262" s="151">
        <f t="shared" si="4"/>
        <v>0</v>
      </c>
    </row>
    <row r="263" spans="1:7" ht="21.6" customHeight="1" x14ac:dyDescent="0.25">
      <c r="A263" s="199">
        <v>9781338805963</v>
      </c>
      <c r="B263" s="200" t="s">
        <v>653</v>
      </c>
      <c r="C263" s="201" t="s">
        <v>101</v>
      </c>
      <c r="D263" s="149"/>
      <c r="E263" s="63">
        <v>8.25</v>
      </c>
      <c r="F263" s="69"/>
      <c r="G263" s="151">
        <f t="shared" si="4"/>
        <v>0</v>
      </c>
    </row>
    <row r="264" spans="1:7" ht="21.6" customHeight="1" x14ac:dyDescent="0.25">
      <c r="A264" s="199">
        <v>9781339032054</v>
      </c>
      <c r="B264" s="200" t="s">
        <v>657</v>
      </c>
      <c r="C264" s="201" t="s">
        <v>101</v>
      </c>
      <c r="D264" s="149"/>
      <c r="E264" s="63">
        <v>11.25</v>
      </c>
      <c r="F264" s="69"/>
      <c r="G264" s="151">
        <f t="shared" si="4"/>
        <v>0</v>
      </c>
    </row>
    <row r="265" spans="1:7" ht="21.6" customHeight="1" x14ac:dyDescent="0.25">
      <c r="A265" s="199">
        <v>9780063045415</v>
      </c>
      <c r="B265" s="200" t="s">
        <v>665</v>
      </c>
      <c r="C265" s="201" t="s">
        <v>101</v>
      </c>
      <c r="D265" s="149"/>
      <c r="E265" s="63">
        <v>26</v>
      </c>
      <c r="F265" s="69"/>
      <c r="G265" s="151">
        <f t="shared" si="4"/>
        <v>0</v>
      </c>
    </row>
    <row r="266" spans="1:7" ht="21.6" customHeight="1" x14ac:dyDescent="0.25">
      <c r="A266" s="199">
        <v>9781368097680</v>
      </c>
      <c r="B266" s="200" t="s">
        <v>269</v>
      </c>
      <c r="C266" s="201" t="s">
        <v>101</v>
      </c>
      <c r="D266" s="149"/>
      <c r="E266" s="63">
        <v>8</v>
      </c>
      <c r="F266" s="69"/>
      <c r="G266" s="151">
        <f t="shared" si="4"/>
        <v>0</v>
      </c>
    </row>
    <row r="267" spans="1:7" ht="21.6" customHeight="1" x14ac:dyDescent="0.25">
      <c r="A267" s="199">
        <v>9781368076074</v>
      </c>
      <c r="B267" s="200" t="s">
        <v>128</v>
      </c>
      <c r="C267" s="201" t="s">
        <v>101</v>
      </c>
      <c r="D267" s="149"/>
      <c r="E267" s="63">
        <v>9.25</v>
      </c>
      <c r="F267" s="69"/>
      <c r="G267" s="151">
        <f t="shared" si="4"/>
        <v>0</v>
      </c>
    </row>
    <row r="268" spans="1:7" ht="21.6" customHeight="1" x14ac:dyDescent="0.25">
      <c r="A268" s="199">
        <v>9781368078771</v>
      </c>
      <c r="B268" s="200" t="s">
        <v>270</v>
      </c>
      <c r="C268" s="201" t="s">
        <v>101</v>
      </c>
      <c r="D268" s="149"/>
      <c r="E268" s="63">
        <v>9.25</v>
      </c>
      <c r="F268" s="69"/>
      <c r="G268" s="151">
        <f t="shared" si="4"/>
        <v>0</v>
      </c>
    </row>
    <row r="269" spans="1:7" ht="21.6" customHeight="1" x14ac:dyDescent="0.25">
      <c r="A269" s="199">
        <v>9781443128377</v>
      </c>
      <c r="B269" s="200" t="s">
        <v>674</v>
      </c>
      <c r="C269" s="201" t="s">
        <v>101</v>
      </c>
      <c r="D269" s="217" t="s">
        <v>5</v>
      </c>
      <c r="E269" s="63">
        <v>9.25</v>
      </c>
      <c r="F269" s="69"/>
      <c r="G269" s="151">
        <f t="shared" si="4"/>
        <v>0</v>
      </c>
    </row>
    <row r="270" spans="1:7" ht="21.6" customHeight="1" x14ac:dyDescent="0.25">
      <c r="A270" s="199">
        <v>9781338673845</v>
      </c>
      <c r="B270" s="200" t="s">
        <v>178</v>
      </c>
      <c r="C270" s="201" t="s">
        <v>101</v>
      </c>
      <c r="D270" s="149"/>
      <c r="E270" s="63">
        <v>26</v>
      </c>
      <c r="F270" s="69"/>
      <c r="G270" s="151">
        <f t="shared" si="4"/>
        <v>0</v>
      </c>
    </row>
    <row r="271" spans="1:7" ht="21.6" customHeight="1" x14ac:dyDescent="0.25">
      <c r="A271" s="199">
        <v>9781338862812</v>
      </c>
      <c r="B271" s="200" t="s">
        <v>179</v>
      </c>
      <c r="C271" s="201" t="s">
        <v>101</v>
      </c>
      <c r="D271" s="149"/>
      <c r="E271" s="63">
        <v>9.25</v>
      </c>
      <c r="F271" s="69"/>
      <c r="G271" s="151">
        <f t="shared" si="4"/>
        <v>0</v>
      </c>
    </row>
    <row r="272" spans="1:7" ht="21.6" customHeight="1" x14ac:dyDescent="0.25">
      <c r="A272" s="199">
        <v>9781772274707</v>
      </c>
      <c r="B272" s="200" t="s">
        <v>271</v>
      </c>
      <c r="C272" s="201" t="s">
        <v>101</v>
      </c>
      <c r="D272" s="217" t="s">
        <v>5</v>
      </c>
      <c r="E272" s="63">
        <v>14.5</v>
      </c>
      <c r="F272" s="69"/>
      <c r="G272" s="151">
        <f t="shared" si="4"/>
        <v>0</v>
      </c>
    </row>
    <row r="273" spans="1:7" ht="21.6" customHeight="1" x14ac:dyDescent="0.25">
      <c r="A273" s="199">
        <v>9781803371368</v>
      </c>
      <c r="B273" s="200" t="s">
        <v>680</v>
      </c>
      <c r="C273" s="201" t="s">
        <v>101</v>
      </c>
      <c r="D273" s="149"/>
      <c r="E273" s="63">
        <v>9.25</v>
      </c>
      <c r="F273" s="69"/>
      <c r="G273" s="151">
        <f t="shared" si="4"/>
        <v>0</v>
      </c>
    </row>
    <row r="274" spans="1:7" ht="21.6" customHeight="1" x14ac:dyDescent="0.25">
      <c r="A274" s="199">
        <v>9781443175081</v>
      </c>
      <c r="B274" s="200" t="s">
        <v>245</v>
      </c>
      <c r="C274" s="201" t="s">
        <v>101</v>
      </c>
      <c r="D274" s="217" t="s">
        <v>5</v>
      </c>
      <c r="E274" s="63">
        <v>10</v>
      </c>
      <c r="F274" s="69"/>
      <c r="G274" s="151">
        <f t="shared" si="4"/>
        <v>0</v>
      </c>
    </row>
    <row r="275" spans="1:7" ht="21.6" customHeight="1" x14ac:dyDescent="0.25">
      <c r="A275" s="199">
        <v>9781772271492</v>
      </c>
      <c r="B275" s="200" t="s">
        <v>129</v>
      </c>
      <c r="C275" s="201" t="s">
        <v>101</v>
      </c>
      <c r="D275" s="217" t="s">
        <v>5</v>
      </c>
      <c r="E275" s="63">
        <v>13.75</v>
      </c>
      <c r="F275" s="69"/>
      <c r="G275" s="151">
        <f t="shared" si="4"/>
        <v>0</v>
      </c>
    </row>
    <row r="276" spans="1:7" ht="21.6" customHeight="1" x14ac:dyDescent="0.25">
      <c r="A276" s="199">
        <v>9781338305890</v>
      </c>
      <c r="B276" s="200" t="s">
        <v>685</v>
      </c>
      <c r="C276" s="201" t="s">
        <v>101</v>
      </c>
      <c r="D276" s="149"/>
      <c r="E276" s="63">
        <v>10</v>
      </c>
      <c r="F276" s="69"/>
      <c r="G276" s="151">
        <f t="shared" si="4"/>
        <v>0</v>
      </c>
    </row>
    <row r="277" spans="1:7" ht="21.6" customHeight="1" x14ac:dyDescent="0.25">
      <c r="A277" s="199">
        <v>9781338612424</v>
      </c>
      <c r="B277" s="200" t="s">
        <v>686</v>
      </c>
      <c r="C277" s="201" t="s">
        <v>101</v>
      </c>
      <c r="D277" s="149"/>
      <c r="E277" s="63">
        <v>5</v>
      </c>
      <c r="F277" s="69"/>
      <c r="G277" s="151">
        <f t="shared" si="4"/>
        <v>0</v>
      </c>
    </row>
    <row r="278" spans="1:7" ht="21.6" customHeight="1" x14ac:dyDescent="0.25">
      <c r="A278" s="199">
        <v>9781338891065</v>
      </c>
      <c r="B278" s="200" t="s">
        <v>687</v>
      </c>
      <c r="C278" s="201" t="s">
        <v>101</v>
      </c>
      <c r="D278" s="149"/>
      <c r="E278" s="63">
        <v>11.25</v>
      </c>
      <c r="F278" s="69"/>
      <c r="G278" s="151">
        <f t="shared" si="4"/>
        <v>0</v>
      </c>
    </row>
    <row r="279" spans="1:7" ht="21.6" customHeight="1" x14ac:dyDescent="0.25">
      <c r="A279" s="199">
        <v>9780593571149</v>
      </c>
      <c r="B279" s="200" t="s">
        <v>470</v>
      </c>
      <c r="C279" s="201" t="s">
        <v>101</v>
      </c>
      <c r="D279" s="149"/>
      <c r="E279" s="63">
        <v>10</v>
      </c>
      <c r="F279" s="69"/>
      <c r="G279" s="151">
        <f t="shared" si="4"/>
        <v>0</v>
      </c>
    </row>
    <row r="280" spans="1:7" ht="21.6" customHeight="1" x14ac:dyDescent="0.25">
      <c r="A280" s="199">
        <v>9780711280427</v>
      </c>
      <c r="B280" s="200" t="s">
        <v>273</v>
      </c>
      <c r="C280" s="201" t="s">
        <v>102</v>
      </c>
      <c r="D280" s="149"/>
      <c r="E280" s="63">
        <v>12.5</v>
      </c>
      <c r="F280" s="69"/>
      <c r="G280" s="151">
        <f t="shared" si="4"/>
        <v>0</v>
      </c>
    </row>
    <row r="281" spans="1:7" ht="21.6" customHeight="1" x14ac:dyDescent="0.25">
      <c r="A281" s="199">
        <v>9781338716061</v>
      </c>
      <c r="B281" s="200" t="s">
        <v>47</v>
      </c>
      <c r="C281" s="201" t="s">
        <v>102</v>
      </c>
      <c r="D281" s="217" t="s">
        <v>5</v>
      </c>
      <c r="E281" s="63">
        <v>5</v>
      </c>
      <c r="F281" s="69"/>
      <c r="G281" s="151">
        <f t="shared" si="4"/>
        <v>0</v>
      </c>
    </row>
    <row r="282" spans="1:7" ht="21.6" customHeight="1" x14ac:dyDescent="0.25">
      <c r="A282" s="199">
        <v>9781772603347</v>
      </c>
      <c r="B282" s="200" t="s">
        <v>593</v>
      </c>
      <c r="C282" s="201" t="s">
        <v>102</v>
      </c>
      <c r="D282" s="217" t="s">
        <v>5</v>
      </c>
      <c r="E282" s="63">
        <v>13.5</v>
      </c>
      <c r="F282" s="69"/>
      <c r="G282" s="151">
        <f t="shared" si="4"/>
        <v>0</v>
      </c>
    </row>
    <row r="283" spans="1:7" ht="21.6" customHeight="1" x14ac:dyDescent="0.25">
      <c r="A283" s="199">
        <v>9781039701786</v>
      </c>
      <c r="B283" s="200" t="s">
        <v>617</v>
      </c>
      <c r="C283" s="201" t="s">
        <v>102</v>
      </c>
      <c r="D283" s="217" t="s">
        <v>5</v>
      </c>
      <c r="E283" s="63">
        <v>28.25</v>
      </c>
      <c r="F283" s="69"/>
      <c r="G283" s="151">
        <f t="shared" si="4"/>
        <v>0</v>
      </c>
    </row>
    <row r="284" spans="1:7" ht="21.6" customHeight="1" x14ac:dyDescent="0.25">
      <c r="A284" s="199">
        <v>9781039701816</v>
      </c>
      <c r="B284" s="200" t="s">
        <v>626</v>
      </c>
      <c r="C284" s="201" t="s">
        <v>102</v>
      </c>
      <c r="D284" s="217" t="s">
        <v>5</v>
      </c>
      <c r="E284" s="63">
        <v>15.75</v>
      </c>
      <c r="F284" s="69"/>
      <c r="G284" s="151">
        <f t="shared" si="4"/>
        <v>0</v>
      </c>
    </row>
    <row r="285" spans="1:7" ht="21.6" customHeight="1" x14ac:dyDescent="0.25">
      <c r="A285" s="199">
        <v>9781443196246</v>
      </c>
      <c r="B285" s="200" t="s">
        <v>672</v>
      </c>
      <c r="C285" s="201" t="s">
        <v>102</v>
      </c>
      <c r="D285" s="217" t="s">
        <v>5</v>
      </c>
      <c r="E285" s="63">
        <v>9.25</v>
      </c>
      <c r="F285" s="69"/>
      <c r="G285" s="151">
        <f t="shared" si="4"/>
        <v>0</v>
      </c>
    </row>
    <row r="286" spans="1:7" ht="21.6" customHeight="1" x14ac:dyDescent="0.25">
      <c r="A286" s="199">
        <v>9781338835427</v>
      </c>
      <c r="B286" s="200" t="s">
        <v>274</v>
      </c>
      <c r="C286" s="201" t="s">
        <v>103</v>
      </c>
      <c r="D286" s="149"/>
      <c r="E286" s="63">
        <v>8.5</v>
      </c>
      <c r="F286" s="69"/>
      <c r="G286" s="151">
        <f t="shared" si="4"/>
        <v>0</v>
      </c>
    </row>
    <row r="287" spans="1:7" ht="21.6" customHeight="1" x14ac:dyDescent="0.25">
      <c r="A287" s="199">
        <v>9781443157582</v>
      </c>
      <c r="B287" s="200" t="s">
        <v>180</v>
      </c>
      <c r="C287" s="201" t="s">
        <v>103</v>
      </c>
      <c r="D287" s="217" t="s">
        <v>5</v>
      </c>
      <c r="E287" s="63">
        <v>10</v>
      </c>
      <c r="F287" s="69"/>
      <c r="G287" s="151">
        <f t="shared" si="4"/>
        <v>0</v>
      </c>
    </row>
    <row r="288" spans="1:7" ht="21.6" customHeight="1" x14ac:dyDescent="0.25">
      <c r="A288" s="199">
        <v>9781338847086</v>
      </c>
      <c r="B288" s="200" t="s">
        <v>275</v>
      </c>
      <c r="C288" s="201" t="s">
        <v>103</v>
      </c>
      <c r="D288" s="149"/>
      <c r="E288" s="63">
        <v>8.25</v>
      </c>
      <c r="F288" s="69"/>
      <c r="G288" s="151">
        <f t="shared" si="4"/>
        <v>0</v>
      </c>
    </row>
    <row r="289" spans="1:7" ht="21.6" customHeight="1" x14ac:dyDescent="0.25">
      <c r="A289" s="199">
        <v>9781338713534</v>
      </c>
      <c r="B289" s="200" t="s">
        <v>487</v>
      </c>
      <c r="C289" s="201" t="s">
        <v>103</v>
      </c>
      <c r="D289" s="149"/>
      <c r="E289" s="63">
        <v>8.25</v>
      </c>
      <c r="F289" s="69"/>
      <c r="G289" s="151">
        <f t="shared" si="4"/>
        <v>0</v>
      </c>
    </row>
    <row r="290" spans="1:7" ht="21.6" customHeight="1" x14ac:dyDescent="0.25">
      <c r="A290" s="199">
        <v>9781338776942</v>
      </c>
      <c r="B290" s="200" t="s">
        <v>276</v>
      </c>
      <c r="C290" s="201" t="s">
        <v>103</v>
      </c>
      <c r="D290" s="149"/>
      <c r="E290" s="63">
        <v>7.25</v>
      </c>
      <c r="F290" s="69"/>
      <c r="G290" s="151">
        <f t="shared" si="4"/>
        <v>0</v>
      </c>
    </row>
    <row r="291" spans="1:7" ht="21.6" customHeight="1" x14ac:dyDescent="0.25">
      <c r="A291" s="199">
        <v>9781338610970</v>
      </c>
      <c r="B291" s="200" t="s">
        <v>130</v>
      </c>
      <c r="C291" s="201" t="s">
        <v>103</v>
      </c>
      <c r="D291" s="149"/>
      <c r="E291" s="63">
        <v>13</v>
      </c>
      <c r="F291" s="69"/>
      <c r="G291" s="151">
        <f t="shared" si="4"/>
        <v>0</v>
      </c>
    </row>
    <row r="292" spans="1:7" ht="21.6" customHeight="1" x14ac:dyDescent="0.25">
      <c r="A292" s="199">
        <v>9781338784008</v>
      </c>
      <c r="B292" s="200" t="s">
        <v>277</v>
      </c>
      <c r="C292" s="201" t="s">
        <v>103</v>
      </c>
      <c r="D292" s="149"/>
      <c r="E292" s="63">
        <v>7.25</v>
      </c>
      <c r="F292" s="69"/>
      <c r="G292" s="151">
        <f t="shared" si="4"/>
        <v>0</v>
      </c>
    </row>
    <row r="293" spans="1:7" ht="21.6" customHeight="1" x14ac:dyDescent="0.25">
      <c r="A293" s="199">
        <v>9781338832525</v>
      </c>
      <c r="B293" s="200" t="s">
        <v>278</v>
      </c>
      <c r="C293" s="201" t="s">
        <v>103</v>
      </c>
      <c r="D293" s="149"/>
      <c r="E293" s="63">
        <v>8.25</v>
      </c>
      <c r="F293" s="69"/>
      <c r="G293" s="151">
        <f t="shared" si="4"/>
        <v>0</v>
      </c>
    </row>
    <row r="294" spans="1:7" ht="21.6" customHeight="1" x14ac:dyDescent="0.25">
      <c r="A294" s="199">
        <v>9781338832556</v>
      </c>
      <c r="B294" s="200" t="s">
        <v>600</v>
      </c>
      <c r="C294" s="201" t="s">
        <v>103</v>
      </c>
      <c r="D294" s="149"/>
      <c r="E294" s="63">
        <v>8.25</v>
      </c>
      <c r="F294" s="69"/>
      <c r="G294" s="151">
        <f t="shared" si="4"/>
        <v>0</v>
      </c>
    </row>
    <row r="295" spans="1:7" ht="21.6" customHeight="1" x14ac:dyDescent="0.25">
      <c r="A295" s="199">
        <v>9781338847963</v>
      </c>
      <c r="B295" s="200" t="s">
        <v>279</v>
      </c>
      <c r="C295" s="201" t="s">
        <v>103</v>
      </c>
      <c r="D295" s="149"/>
      <c r="E295" s="63">
        <v>8.25</v>
      </c>
      <c r="F295" s="69"/>
      <c r="G295" s="151">
        <f t="shared" si="4"/>
        <v>0</v>
      </c>
    </row>
    <row r="296" spans="1:7" ht="21.6" customHeight="1" x14ac:dyDescent="0.25">
      <c r="A296" s="199">
        <v>9781803378626</v>
      </c>
      <c r="B296" s="200" t="s">
        <v>608</v>
      </c>
      <c r="C296" s="201" t="s">
        <v>103</v>
      </c>
      <c r="D296" s="149"/>
      <c r="E296" s="63">
        <v>10</v>
      </c>
      <c r="F296" s="69"/>
      <c r="G296" s="151">
        <f t="shared" si="4"/>
        <v>0</v>
      </c>
    </row>
    <row r="297" spans="1:7" ht="21.6" customHeight="1" x14ac:dyDescent="0.25">
      <c r="A297" s="199">
        <v>9781338890822</v>
      </c>
      <c r="B297" s="200" t="s">
        <v>620</v>
      </c>
      <c r="C297" s="201" t="s">
        <v>103</v>
      </c>
      <c r="D297" s="149"/>
      <c r="E297" s="63">
        <v>10.5</v>
      </c>
      <c r="F297" s="69"/>
      <c r="G297" s="151">
        <f t="shared" si="4"/>
        <v>0</v>
      </c>
    </row>
    <row r="298" spans="1:7" ht="21.6" customHeight="1" x14ac:dyDescent="0.25">
      <c r="A298" s="199">
        <v>9780593648223</v>
      </c>
      <c r="B298" s="200" t="s">
        <v>610</v>
      </c>
      <c r="C298" s="201" t="s">
        <v>103</v>
      </c>
      <c r="D298" s="149"/>
      <c r="E298" s="63">
        <v>8.25</v>
      </c>
      <c r="F298" s="69"/>
      <c r="G298" s="151">
        <f t="shared" si="4"/>
        <v>0</v>
      </c>
    </row>
    <row r="299" spans="1:7" ht="21.6" customHeight="1" x14ac:dyDescent="0.25">
      <c r="A299" s="199">
        <v>9781338745467</v>
      </c>
      <c r="B299" s="200" t="s">
        <v>628</v>
      </c>
      <c r="C299" s="201" t="s">
        <v>103</v>
      </c>
      <c r="D299" s="149"/>
      <c r="E299" s="63">
        <v>8.25</v>
      </c>
      <c r="F299" s="69"/>
      <c r="G299" s="151">
        <f t="shared" si="4"/>
        <v>0</v>
      </c>
    </row>
    <row r="300" spans="1:7" ht="21.6" customHeight="1" x14ac:dyDescent="0.25">
      <c r="A300" s="199">
        <v>9781338799613</v>
      </c>
      <c r="B300" s="200" t="s">
        <v>280</v>
      </c>
      <c r="C300" s="201" t="s">
        <v>103</v>
      </c>
      <c r="D300" s="217" t="s">
        <v>5</v>
      </c>
      <c r="E300" s="63">
        <v>7.25</v>
      </c>
      <c r="F300" s="69"/>
      <c r="G300" s="151">
        <f t="shared" si="4"/>
        <v>0</v>
      </c>
    </row>
    <row r="301" spans="1:7" ht="21.6" customHeight="1" x14ac:dyDescent="0.25">
      <c r="A301" s="199">
        <v>9781338799811</v>
      </c>
      <c r="B301" s="200" t="s">
        <v>631</v>
      </c>
      <c r="C301" s="201" t="s">
        <v>103</v>
      </c>
      <c r="D301" s="217" t="s">
        <v>5</v>
      </c>
      <c r="E301" s="63">
        <v>8.25</v>
      </c>
      <c r="F301" s="69"/>
      <c r="G301" s="151">
        <f t="shared" si="4"/>
        <v>0</v>
      </c>
    </row>
    <row r="302" spans="1:7" ht="21.6" customHeight="1" x14ac:dyDescent="0.25">
      <c r="A302" s="199">
        <v>9781338756395</v>
      </c>
      <c r="B302" s="200" t="s">
        <v>639</v>
      </c>
      <c r="C302" s="201" t="s">
        <v>103</v>
      </c>
      <c r="D302" s="149"/>
      <c r="E302" s="63">
        <v>8.25</v>
      </c>
      <c r="F302" s="69"/>
      <c r="G302" s="151">
        <f t="shared" si="4"/>
        <v>0</v>
      </c>
    </row>
    <row r="303" spans="1:7" ht="21.6" customHeight="1" x14ac:dyDescent="0.25">
      <c r="A303" s="199">
        <v>9781338756425</v>
      </c>
      <c r="B303" s="200" t="s">
        <v>640</v>
      </c>
      <c r="C303" s="201" t="s">
        <v>103</v>
      </c>
      <c r="D303" s="149"/>
      <c r="E303" s="63">
        <v>8.25</v>
      </c>
      <c r="F303" s="69"/>
      <c r="G303" s="151">
        <f t="shared" si="4"/>
        <v>0</v>
      </c>
    </row>
    <row r="304" spans="1:7" ht="21.6" customHeight="1" x14ac:dyDescent="0.25">
      <c r="A304" s="199">
        <v>9781772603040</v>
      </c>
      <c r="B304" s="200" t="s">
        <v>182</v>
      </c>
      <c r="C304" s="201" t="s">
        <v>103</v>
      </c>
      <c r="D304" s="217" t="s">
        <v>5</v>
      </c>
      <c r="E304" s="63">
        <v>13.5</v>
      </c>
      <c r="F304" s="69"/>
      <c r="G304" s="151">
        <f t="shared" si="4"/>
        <v>0</v>
      </c>
    </row>
    <row r="305" spans="1:7" ht="21.6" customHeight="1" x14ac:dyDescent="0.25">
      <c r="A305" s="199">
        <v>9781338858051</v>
      </c>
      <c r="B305" s="200" t="s">
        <v>183</v>
      </c>
      <c r="C305" s="201" t="s">
        <v>103</v>
      </c>
      <c r="D305" s="149"/>
      <c r="E305" s="63">
        <v>10.25</v>
      </c>
      <c r="F305" s="69"/>
      <c r="G305" s="151">
        <f t="shared" si="4"/>
        <v>0</v>
      </c>
    </row>
    <row r="306" spans="1:7" ht="21.6" customHeight="1" x14ac:dyDescent="0.25">
      <c r="A306" s="199">
        <v>9781443182072</v>
      </c>
      <c r="B306" s="200" t="s">
        <v>658</v>
      </c>
      <c r="C306" s="201" t="s">
        <v>103</v>
      </c>
      <c r="D306" s="217" t="s">
        <v>5</v>
      </c>
      <c r="E306" s="63">
        <v>9</v>
      </c>
      <c r="F306" s="69"/>
      <c r="G306" s="151">
        <f t="shared" ref="G306:G367" si="5">+F306*E306</f>
        <v>0</v>
      </c>
    </row>
    <row r="307" spans="1:7" ht="21.6" customHeight="1" x14ac:dyDescent="0.25">
      <c r="A307" s="199">
        <v>9781443182577</v>
      </c>
      <c r="B307" s="200" t="s">
        <v>659</v>
      </c>
      <c r="C307" s="201" t="s">
        <v>103</v>
      </c>
      <c r="D307" s="217" t="s">
        <v>5</v>
      </c>
      <c r="E307" s="63">
        <v>9</v>
      </c>
      <c r="F307" s="69"/>
      <c r="G307" s="151">
        <f t="shared" si="5"/>
        <v>0</v>
      </c>
    </row>
    <row r="308" spans="1:7" ht="21.6" customHeight="1" x14ac:dyDescent="0.25">
      <c r="A308" s="199">
        <v>9781338745658</v>
      </c>
      <c r="B308" s="200" t="s">
        <v>679</v>
      </c>
      <c r="C308" s="201" t="s">
        <v>103</v>
      </c>
      <c r="D308" s="149"/>
      <c r="E308" s="63">
        <v>8.25</v>
      </c>
      <c r="F308" s="69"/>
      <c r="G308" s="151">
        <f t="shared" si="5"/>
        <v>0</v>
      </c>
    </row>
    <row r="309" spans="1:7" ht="21.6" customHeight="1" x14ac:dyDescent="0.25">
      <c r="A309" s="199">
        <v>9781338847314</v>
      </c>
      <c r="B309" s="200" t="s">
        <v>281</v>
      </c>
      <c r="C309" s="201" t="s">
        <v>103</v>
      </c>
      <c r="D309" s="149"/>
      <c r="E309" s="63">
        <v>6.25</v>
      </c>
      <c r="F309" s="69"/>
      <c r="G309" s="151">
        <f t="shared" si="5"/>
        <v>0</v>
      </c>
    </row>
    <row r="310" spans="1:7" ht="21.6" customHeight="1" x14ac:dyDescent="0.25">
      <c r="A310" s="199">
        <v>9781338749267</v>
      </c>
      <c r="B310" s="200" t="s">
        <v>184</v>
      </c>
      <c r="C310" s="201" t="s">
        <v>104</v>
      </c>
      <c r="D310" s="149"/>
      <c r="E310" s="63">
        <v>9.25</v>
      </c>
      <c r="F310" s="69"/>
      <c r="G310" s="151">
        <f t="shared" si="5"/>
        <v>0</v>
      </c>
    </row>
    <row r="311" spans="1:7" ht="21.6" customHeight="1" x14ac:dyDescent="0.25">
      <c r="A311" s="199">
        <v>9781338859171</v>
      </c>
      <c r="B311" s="200" t="s">
        <v>467</v>
      </c>
      <c r="C311" s="201" t="s">
        <v>104</v>
      </c>
      <c r="D311" s="149"/>
      <c r="E311" s="63">
        <v>9.25</v>
      </c>
      <c r="F311" s="69"/>
      <c r="G311" s="151">
        <f t="shared" si="5"/>
        <v>0</v>
      </c>
    </row>
    <row r="312" spans="1:7" ht="21.6" customHeight="1" x14ac:dyDescent="0.25">
      <c r="A312" s="199">
        <v>9781338736595</v>
      </c>
      <c r="B312" s="200" t="s">
        <v>131</v>
      </c>
      <c r="C312" s="201" t="s">
        <v>104</v>
      </c>
      <c r="D312" s="217" t="s">
        <v>5</v>
      </c>
      <c r="E312" s="63">
        <v>10</v>
      </c>
      <c r="F312" s="69"/>
      <c r="G312" s="151">
        <f t="shared" si="5"/>
        <v>0</v>
      </c>
    </row>
    <row r="313" spans="1:7" ht="21.6" customHeight="1" x14ac:dyDescent="0.25">
      <c r="A313" s="199">
        <v>9781338762587</v>
      </c>
      <c r="B313" s="200" t="s">
        <v>465</v>
      </c>
      <c r="C313" s="201" t="s">
        <v>104</v>
      </c>
      <c r="D313" s="149"/>
      <c r="E313" s="63">
        <v>16.75</v>
      </c>
      <c r="F313" s="69"/>
      <c r="G313" s="151">
        <f t="shared" si="5"/>
        <v>0</v>
      </c>
    </row>
    <row r="314" spans="1:7" ht="21.6" customHeight="1" x14ac:dyDescent="0.25">
      <c r="A314" s="199">
        <v>9781339008608</v>
      </c>
      <c r="B314" s="200" t="s">
        <v>488</v>
      </c>
      <c r="C314" s="201" t="s">
        <v>104</v>
      </c>
      <c r="D314" s="149"/>
      <c r="E314" s="63">
        <v>9.25</v>
      </c>
      <c r="F314" s="69"/>
      <c r="G314" s="151">
        <f t="shared" si="5"/>
        <v>0</v>
      </c>
    </row>
    <row r="315" spans="1:7" ht="21.6" customHeight="1" x14ac:dyDescent="0.25">
      <c r="A315" s="199">
        <v>9780545581608</v>
      </c>
      <c r="B315" s="200" t="s">
        <v>133</v>
      </c>
      <c r="C315" s="201" t="s">
        <v>104</v>
      </c>
      <c r="D315" s="149"/>
      <c r="E315" s="63">
        <v>10.5</v>
      </c>
      <c r="F315" s="69"/>
      <c r="G315" s="151">
        <f t="shared" si="5"/>
        <v>0</v>
      </c>
    </row>
    <row r="316" spans="1:7" ht="21.6" customHeight="1" x14ac:dyDescent="0.25">
      <c r="A316" s="199">
        <v>9781338323214</v>
      </c>
      <c r="B316" s="200" t="s">
        <v>135</v>
      </c>
      <c r="C316" s="201" t="s">
        <v>104</v>
      </c>
      <c r="D316" s="149"/>
      <c r="E316" s="63">
        <v>12.5</v>
      </c>
      <c r="F316" s="69"/>
      <c r="G316" s="151">
        <f t="shared" si="5"/>
        <v>0</v>
      </c>
    </row>
    <row r="317" spans="1:7" ht="21.6" customHeight="1" x14ac:dyDescent="0.25">
      <c r="A317" s="199">
        <v>9781338236590</v>
      </c>
      <c r="B317" s="200" t="s">
        <v>134</v>
      </c>
      <c r="C317" s="201" t="s">
        <v>104</v>
      </c>
      <c r="D317" s="149"/>
      <c r="E317" s="63">
        <v>12.5</v>
      </c>
      <c r="F317" s="69"/>
      <c r="G317" s="151">
        <f t="shared" si="5"/>
        <v>0</v>
      </c>
    </row>
    <row r="318" spans="1:7" ht="21.6" customHeight="1" x14ac:dyDescent="0.25">
      <c r="A318" s="199">
        <v>9781338875492</v>
      </c>
      <c r="B318" s="200" t="s">
        <v>498</v>
      </c>
      <c r="C318" s="201" t="s">
        <v>104</v>
      </c>
      <c r="D318" s="149"/>
      <c r="E318" s="63">
        <v>8.25</v>
      </c>
      <c r="F318" s="69"/>
      <c r="G318" s="151">
        <f t="shared" si="5"/>
        <v>0</v>
      </c>
    </row>
    <row r="319" spans="1:7" ht="21.6" customHeight="1" x14ac:dyDescent="0.25">
      <c r="A319" s="199">
        <v>9781338776874</v>
      </c>
      <c r="B319" s="200" t="s">
        <v>186</v>
      </c>
      <c r="C319" s="201" t="s">
        <v>104</v>
      </c>
      <c r="D319" s="149"/>
      <c r="E319" s="63">
        <v>8.25</v>
      </c>
      <c r="F319" s="69"/>
      <c r="G319" s="151">
        <f t="shared" si="5"/>
        <v>0</v>
      </c>
    </row>
    <row r="320" spans="1:7" ht="21.6" customHeight="1" x14ac:dyDescent="0.25">
      <c r="A320" s="199">
        <v>9781338848021</v>
      </c>
      <c r="B320" s="200" t="s">
        <v>585</v>
      </c>
      <c r="C320" s="201" t="s">
        <v>104</v>
      </c>
      <c r="D320" s="149"/>
      <c r="E320" s="63">
        <v>11.5</v>
      </c>
      <c r="F320" s="69"/>
      <c r="G320" s="151">
        <f t="shared" si="5"/>
        <v>0</v>
      </c>
    </row>
    <row r="321" spans="1:7" ht="21.6" customHeight="1" x14ac:dyDescent="0.25">
      <c r="A321" s="199">
        <v>9781443193238</v>
      </c>
      <c r="B321" s="200" t="s">
        <v>590</v>
      </c>
      <c r="C321" s="201" t="s">
        <v>104</v>
      </c>
      <c r="D321" s="217" t="s">
        <v>5</v>
      </c>
      <c r="E321" s="63">
        <v>10.25</v>
      </c>
      <c r="F321" s="69"/>
      <c r="G321" s="151">
        <f t="shared" si="5"/>
        <v>0</v>
      </c>
    </row>
    <row r="322" spans="1:7" ht="21.6" customHeight="1" x14ac:dyDescent="0.25">
      <c r="A322" s="199">
        <v>9781443193252</v>
      </c>
      <c r="B322" s="200" t="s">
        <v>591</v>
      </c>
      <c r="C322" s="201" t="s">
        <v>104</v>
      </c>
      <c r="D322" s="217" t="s">
        <v>5</v>
      </c>
      <c r="E322" s="63">
        <v>8.5</v>
      </c>
      <c r="F322" s="69"/>
      <c r="G322" s="151">
        <f t="shared" si="5"/>
        <v>0</v>
      </c>
    </row>
    <row r="323" spans="1:7" ht="21.6" customHeight="1" x14ac:dyDescent="0.25">
      <c r="A323" s="199">
        <v>9781339043319</v>
      </c>
      <c r="B323" s="200" t="s">
        <v>636</v>
      </c>
      <c r="C323" s="201" t="s">
        <v>104</v>
      </c>
      <c r="D323" s="149"/>
      <c r="E323" s="63">
        <v>4.25</v>
      </c>
      <c r="F323" s="69"/>
      <c r="G323" s="151">
        <f t="shared" si="5"/>
        <v>0</v>
      </c>
    </row>
    <row r="324" spans="1:7" ht="21.6" customHeight="1" x14ac:dyDescent="0.25">
      <c r="A324" s="199">
        <v>9781443458306</v>
      </c>
      <c r="B324" s="200" t="s">
        <v>55</v>
      </c>
      <c r="C324" s="201" t="s">
        <v>104</v>
      </c>
      <c r="D324" s="217" t="s">
        <v>5</v>
      </c>
      <c r="E324" s="63">
        <v>10.5</v>
      </c>
      <c r="F324" s="69"/>
      <c r="G324" s="151">
        <f t="shared" si="5"/>
        <v>0</v>
      </c>
    </row>
    <row r="325" spans="1:7" ht="21.6" customHeight="1" x14ac:dyDescent="0.25">
      <c r="A325" s="199">
        <v>9781338749014</v>
      </c>
      <c r="B325" s="200" t="s">
        <v>597</v>
      </c>
      <c r="C325" s="201" t="s">
        <v>104</v>
      </c>
      <c r="D325" s="149"/>
      <c r="E325" s="63">
        <v>9.25</v>
      </c>
      <c r="F325" s="69"/>
      <c r="G325" s="151">
        <f t="shared" si="5"/>
        <v>0</v>
      </c>
    </row>
    <row r="326" spans="1:7" ht="21.6" customHeight="1" x14ac:dyDescent="0.25">
      <c r="A326" s="199">
        <v>9781443182713</v>
      </c>
      <c r="B326" s="200" t="s">
        <v>138</v>
      </c>
      <c r="C326" s="201" t="s">
        <v>104</v>
      </c>
      <c r="D326" s="217" t="s">
        <v>5</v>
      </c>
      <c r="E326" s="63">
        <v>14</v>
      </c>
      <c r="F326" s="69"/>
      <c r="G326" s="151">
        <f t="shared" si="5"/>
        <v>0</v>
      </c>
    </row>
    <row r="327" spans="1:7" ht="21.6" customHeight="1" x14ac:dyDescent="0.25">
      <c r="A327" s="199">
        <v>9781443182720</v>
      </c>
      <c r="B327" s="200" t="s">
        <v>604</v>
      </c>
      <c r="C327" s="201" t="s">
        <v>104</v>
      </c>
      <c r="D327" s="217" t="s">
        <v>5</v>
      </c>
      <c r="E327" s="63">
        <v>14</v>
      </c>
      <c r="F327" s="69"/>
      <c r="G327" s="151">
        <f t="shared" si="5"/>
        <v>0</v>
      </c>
    </row>
    <row r="328" spans="1:7" ht="21.6" customHeight="1" x14ac:dyDescent="0.25">
      <c r="A328" s="199">
        <v>9781443182737</v>
      </c>
      <c r="B328" s="200" t="s">
        <v>139</v>
      </c>
      <c r="C328" s="201" t="s">
        <v>104</v>
      </c>
      <c r="D328" s="217" t="s">
        <v>5</v>
      </c>
      <c r="E328" s="63">
        <v>14</v>
      </c>
      <c r="F328" s="69"/>
      <c r="G328" s="151">
        <f t="shared" si="5"/>
        <v>0</v>
      </c>
    </row>
    <row r="329" spans="1:7" ht="21.6" customHeight="1" x14ac:dyDescent="0.25">
      <c r="A329" s="199">
        <v>9781443195843</v>
      </c>
      <c r="B329" s="200" t="s">
        <v>282</v>
      </c>
      <c r="C329" s="201" t="s">
        <v>104</v>
      </c>
      <c r="D329" s="217" t="s">
        <v>5</v>
      </c>
      <c r="E329" s="63">
        <v>15.5</v>
      </c>
      <c r="F329" s="69"/>
      <c r="G329" s="151">
        <f t="shared" si="5"/>
        <v>0</v>
      </c>
    </row>
    <row r="330" spans="1:7" ht="21.6" customHeight="1" x14ac:dyDescent="0.25">
      <c r="A330" s="199">
        <v>9781338766691</v>
      </c>
      <c r="B330" s="200" t="s">
        <v>613</v>
      </c>
      <c r="C330" s="201" t="s">
        <v>104</v>
      </c>
      <c r="D330" s="149"/>
      <c r="E330" s="63">
        <v>10.5</v>
      </c>
      <c r="F330" s="69"/>
      <c r="G330" s="151">
        <f t="shared" si="5"/>
        <v>0</v>
      </c>
    </row>
    <row r="331" spans="1:7" ht="21.6" customHeight="1" x14ac:dyDescent="0.25">
      <c r="A331" s="199">
        <v>9781338766660</v>
      </c>
      <c r="B331" s="200" t="s">
        <v>614</v>
      </c>
      <c r="C331" s="201" t="s">
        <v>104</v>
      </c>
      <c r="D331" s="149"/>
      <c r="E331" s="63">
        <v>10.25</v>
      </c>
      <c r="F331" s="69"/>
      <c r="G331" s="151">
        <f t="shared" si="5"/>
        <v>0</v>
      </c>
    </row>
    <row r="332" spans="1:7" ht="21.6" customHeight="1" x14ac:dyDescent="0.25">
      <c r="A332" s="199">
        <v>9781338783513</v>
      </c>
      <c r="B332" s="200" t="s">
        <v>618</v>
      </c>
      <c r="C332" s="201" t="s">
        <v>104</v>
      </c>
      <c r="D332" s="149"/>
      <c r="E332" s="63">
        <v>10.5</v>
      </c>
      <c r="F332" s="69"/>
      <c r="G332" s="151">
        <f t="shared" si="5"/>
        <v>0</v>
      </c>
    </row>
    <row r="333" spans="1:7" ht="21.6" customHeight="1" x14ac:dyDescent="0.25">
      <c r="A333" s="199">
        <v>9781338745405</v>
      </c>
      <c r="B333" s="200" t="s">
        <v>187</v>
      </c>
      <c r="C333" s="201" t="s">
        <v>104</v>
      </c>
      <c r="D333" s="149"/>
      <c r="E333" s="63">
        <v>8</v>
      </c>
      <c r="F333" s="69"/>
      <c r="G333" s="151">
        <f t="shared" si="5"/>
        <v>0</v>
      </c>
    </row>
    <row r="334" spans="1:7" ht="21.6" customHeight="1" x14ac:dyDescent="0.25">
      <c r="A334" s="199">
        <v>9781338300710</v>
      </c>
      <c r="B334" s="200" t="s">
        <v>140</v>
      </c>
      <c r="C334" s="201" t="s">
        <v>104</v>
      </c>
      <c r="D334" s="149"/>
      <c r="E334" s="63">
        <v>14</v>
      </c>
      <c r="F334" s="69"/>
      <c r="G334" s="151">
        <f t="shared" si="5"/>
        <v>0</v>
      </c>
    </row>
    <row r="335" spans="1:7" ht="21.6" customHeight="1" x14ac:dyDescent="0.25">
      <c r="A335" s="199">
        <v>9781338756333</v>
      </c>
      <c r="B335" s="200" t="s">
        <v>188</v>
      </c>
      <c r="C335" s="201" t="s">
        <v>104</v>
      </c>
      <c r="D335" s="149"/>
      <c r="E335" s="63">
        <v>8</v>
      </c>
      <c r="F335" s="69"/>
      <c r="G335" s="151">
        <f t="shared" si="5"/>
        <v>0</v>
      </c>
    </row>
    <row r="336" spans="1:7" ht="21.6" customHeight="1" x14ac:dyDescent="0.25">
      <c r="A336" s="199">
        <v>9781338847338</v>
      </c>
      <c r="B336" s="200" t="s">
        <v>283</v>
      </c>
      <c r="C336" s="201" t="s">
        <v>104</v>
      </c>
      <c r="D336" s="149"/>
      <c r="E336" s="63">
        <v>8.25</v>
      </c>
      <c r="F336" s="69"/>
      <c r="G336" s="151">
        <f t="shared" si="5"/>
        <v>0</v>
      </c>
    </row>
    <row r="337" spans="1:7" ht="21.6" customHeight="1" x14ac:dyDescent="0.25">
      <c r="A337" s="199">
        <v>9781338779615</v>
      </c>
      <c r="B337" s="200" t="s">
        <v>676</v>
      </c>
      <c r="C337" s="201" t="s">
        <v>104</v>
      </c>
      <c r="D337" s="149"/>
      <c r="E337" s="63">
        <v>3</v>
      </c>
      <c r="F337" s="69"/>
      <c r="G337" s="151">
        <f t="shared" si="5"/>
        <v>0</v>
      </c>
    </row>
    <row r="338" spans="1:7" ht="21.6" customHeight="1" x14ac:dyDescent="0.25">
      <c r="A338" s="199">
        <v>9781338732733</v>
      </c>
      <c r="B338" s="200" t="s">
        <v>190</v>
      </c>
      <c r="C338" s="201" t="s">
        <v>104</v>
      </c>
      <c r="D338" s="149"/>
      <c r="E338" s="63">
        <v>9.25</v>
      </c>
      <c r="F338" s="69"/>
      <c r="G338" s="151">
        <f t="shared" si="5"/>
        <v>0</v>
      </c>
    </row>
    <row r="339" spans="1:7" ht="21.6" customHeight="1" x14ac:dyDescent="0.25">
      <c r="A339" s="199">
        <v>9781338827361</v>
      </c>
      <c r="B339" s="200" t="s">
        <v>191</v>
      </c>
      <c r="C339" s="201" t="s">
        <v>104</v>
      </c>
      <c r="D339" s="149"/>
      <c r="E339" s="63">
        <v>9.25</v>
      </c>
      <c r="F339" s="69"/>
      <c r="G339" s="151">
        <f t="shared" si="5"/>
        <v>0</v>
      </c>
    </row>
    <row r="340" spans="1:7" ht="21.6" customHeight="1" x14ac:dyDescent="0.25">
      <c r="A340" s="199">
        <v>9781338745573</v>
      </c>
      <c r="B340" s="200" t="s">
        <v>192</v>
      </c>
      <c r="C340" s="201" t="s">
        <v>104</v>
      </c>
      <c r="D340" s="149"/>
      <c r="E340" s="63">
        <v>8</v>
      </c>
      <c r="F340" s="69"/>
      <c r="G340" s="151">
        <f t="shared" si="5"/>
        <v>0</v>
      </c>
    </row>
    <row r="341" spans="1:7" ht="21.6" customHeight="1" x14ac:dyDescent="0.25">
      <c r="A341" s="199">
        <v>9781338881653</v>
      </c>
      <c r="B341" s="200" t="s">
        <v>469</v>
      </c>
      <c r="C341" s="201" t="s">
        <v>105</v>
      </c>
      <c r="D341" s="149"/>
      <c r="E341" s="63">
        <v>10.5</v>
      </c>
      <c r="F341" s="69"/>
      <c r="G341" s="151">
        <f t="shared" si="5"/>
        <v>0</v>
      </c>
    </row>
    <row r="342" spans="1:7" ht="21.6" customHeight="1" x14ac:dyDescent="0.25">
      <c r="A342" s="199">
        <v>9781338814491</v>
      </c>
      <c r="B342" s="200" t="s">
        <v>284</v>
      </c>
      <c r="C342" s="201" t="s">
        <v>105</v>
      </c>
      <c r="D342" s="149"/>
      <c r="E342" s="63">
        <v>17.75</v>
      </c>
      <c r="F342" s="69"/>
      <c r="G342" s="151">
        <f t="shared" si="5"/>
        <v>0</v>
      </c>
    </row>
    <row r="343" spans="1:7" ht="21.6" customHeight="1" x14ac:dyDescent="0.25">
      <c r="A343" s="199">
        <v>9781338879100</v>
      </c>
      <c r="B343" s="200" t="s">
        <v>612</v>
      </c>
      <c r="C343" s="201" t="s">
        <v>105</v>
      </c>
      <c r="D343" s="149"/>
      <c r="E343" s="63">
        <v>10.5</v>
      </c>
      <c r="F343" s="69"/>
      <c r="G343" s="151">
        <f t="shared" si="5"/>
        <v>0</v>
      </c>
    </row>
    <row r="344" spans="1:7" ht="21.6" customHeight="1" x14ac:dyDescent="0.25">
      <c r="A344" s="199">
        <v>9781338846621</v>
      </c>
      <c r="B344" s="200" t="s">
        <v>479</v>
      </c>
      <c r="C344" s="201" t="s">
        <v>105</v>
      </c>
      <c r="D344" s="149"/>
      <c r="E344" s="63">
        <v>17</v>
      </c>
      <c r="F344" s="69"/>
      <c r="G344" s="151">
        <f t="shared" si="5"/>
        <v>0</v>
      </c>
    </row>
    <row r="345" spans="1:7" ht="21.6" customHeight="1" x14ac:dyDescent="0.25">
      <c r="A345" s="199">
        <v>9781338865561</v>
      </c>
      <c r="B345" s="200" t="s">
        <v>478</v>
      </c>
      <c r="C345" s="201" t="s">
        <v>105</v>
      </c>
      <c r="D345" s="149"/>
      <c r="E345" s="63">
        <v>10.5</v>
      </c>
      <c r="F345" s="69"/>
      <c r="G345" s="151">
        <f t="shared" si="5"/>
        <v>0</v>
      </c>
    </row>
    <row r="346" spans="1:7" ht="21.6" customHeight="1" x14ac:dyDescent="0.25">
      <c r="A346" s="199">
        <v>9781339030029</v>
      </c>
      <c r="B346" s="200" t="s">
        <v>642</v>
      </c>
      <c r="C346" s="201" t="s">
        <v>105</v>
      </c>
      <c r="D346" s="149"/>
      <c r="E346" s="63">
        <v>11.25</v>
      </c>
      <c r="F346" s="69"/>
      <c r="G346" s="151">
        <f t="shared" si="5"/>
        <v>0</v>
      </c>
    </row>
    <row r="347" spans="1:7" ht="21.6" customHeight="1" x14ac:dyDescent="0.25">
      <c r="A347" s="199">
        <v>9781427856753</v>
      </c>
      <c r="B347" s="200" t="s">
        <v>492</v>
      </c>
      <c r="C347" s="201" t="s">
        <v>105</v>
      </c>
      <c r="D347" s="149"/>
      <c r="E347" s="63">
        <v>15.75</v>
      </c>
      <c r="F347" s="69"/>
      <c r="G347" s="151">
        <f t="shared" si="5"/>
        <v>0</v>
      </c>
    </row>
    <row r="348" spans="1:7" ht="21.6" customHeight="1" x14ac:dyDescent="0.25">
      <c r="A348" s="199">
        <v>9781338801910</v>
      </c>
      <c r="B348" s="200" t="s">
        <v>493</v>
      </c>
      <c r="C348" s="201" t="s">
        <v>105</v>
      </c>
      <c r="D348" s="149"/>
      <c r="E348" s="63">
        <v>19</v>
      </c>
      <c r="F348" s="69"/>
      <c r="G348" s="151">
        <f t="shared" si="5"/>
        <v>0</v>
      </c>
    </row>
    <row r="349" spans="1:7" ht="21.6" customHeight="1" x14ac:dyDescent="0.25">
      <c r="A349" s="199">
        <v>9781338802269</v>
      </c>
      <c r="B349" s="200" t="s">
        <v>141</v>
      </c>
      <c r="C349" s="201" t="s">
        <v>105</v>
      </c>
      <c r="D349" s="149"/>
      <c r="E349" s="63">
        <v>10</v>
      </c>
      <c r="F349" s="69"/>
      <c r="G349" s="151">
        <f t="shared" si="5"/>
        <v>0</v>
      </c>
    </row>
    <row r="350" spans="1:7" ht="21.6" customHeight="1" x14ac:dyDescent="0.25">
      <c r="A350" s="199">
        <v>9781338749021</v>
      </c>
      <c r="B350" s="200" t="s">
        <v>598</v>
      </c>
      <c r="C350" s="201" t="s">
        <v>105</v>
      </c>
      <c r="D350" s="149"/>
      <c r="E350" s="63">
        <v>9.25</v>
      </c>
      <c r="F350" s="69"/>
      <c r="G350" s="151">
        <f t="shared" si="5"/>
        <v>0</v>
      </c>
    </row>
    <row r="351" spans="1:7" ht="21.6" customHeight="1" x14ac:dyDescent="0.25">
      <c r="A351" s="199">
        <v>9781443198899</v>
      </c>
      <c r="B351" s="200" t="s">
        <v>605</v>
      </c>
      <c r="C351" s="201" t="s">
        <v>105</v>
      </c>
      <c r="D351" s="217" t="s">
        <v>5</v>
      </c>
      <c r="E351" s="63">
        <v>17.75</v>
      </c>
      <c r="F351" s="69"/>
      <c r="G351" s="151">
        <f t="shared" si="5"/>
        <v>0</v>
      </c>
    </row>
    <row r="352" spans="1:7" ht="21.6" customHeight="1" x14ac:dyDescent="0.25">
      <c r="A352" s="199">
        <v>9798887241005</v>
      </c>
      <c r="B352" s="200" t="s">
        <v>619</v>
      </c>
      <c r="C352" s="201" t="s">
        <v>105</v>
      </c>
      <c r="D352" s="149"/>
      <c r="E352" s="63">
        <v>13.5</v>
      </c>
      <c r="F352" s="69"/>
      <c r="G352" s="151">
        <f t="shared" si="5"/>
        <v>0</v>
      </c>
    </row>
    <row r="353" spans="1:7" ht="21.6" customHeight="1" x14ac:dyDescent="0.25">
      <c r="A353" s="199">
        <v>9781338871418</v>
      </c>
      <c r="B353" s="200" t="s">
        <v>646</v>
      </c>
      <c r="C353" s="201" t="s">
        <v>105</v>
      </c>
      <c r="D353" s="149"/>
      <c r="E353" s="63">
        <v>13.5</v>
      </c>
      <c r="F353" s="69"/>
      <c r="G353" s="151">
        <f t="shared" si="5"/>
        <v>0</v>
      </c>
    </row>
    <row r="354" spans="1:7" ht="21.6" customHeight="1" x14ac:dyDescent="0.25">
      <c r="A354" s="199">
        <v>9781338871388</v>
      </c>
      <c r="B354" s="200" t="s">
        <v>644</v>
      </c>
      <c r="C354" s="201" t="s">
        <v>105</v>
      </c>
      <c r="D354" s="149"/>
      <c r="E354" s="63">
        <v>12.5</v>
      </c>
      <c r="F354" s="69"/>
      <c r="G354" s="151">
        <f t="shared" si="5"/>
        <v>0</v>
      </c>
    </row>
    <row r="355" spans="1:7" ht="21.6" customHeight="1" x14ac:dyDescent="0.25">
      <c r="A355" s="199">
        <v>9781338890334</v>
      </c>
      <c r="B355" s="200" t="s">
        <v>655</v>
      </c>
      <c r="C355" s="201" t="s">
        <v>105</v>
      </c>
      <c r="D355" s="149"/>
      <c r="E355" s="63">
        <v>12.5</v>
      </c>
      <c r="F355" s="69"/>
      <c r="G355" s="151">
        <f t="shared" si="5"/>
        <v>0</v>
      </c>
    </row>
    <row r="356" spans="1:7" ht="21.6" customHeight="1" x14ac:dyDescent="0.25">
      <c r="A356" s="199">
        <v>9781338806694</v>
      </c>
      <c r="B356" s="200" t="s">
        <v>667</v>
      </c>
      <c r="C356" s="201" t="s">
        <v>105</v>
      </c>
      <c r="D356" s="149"/>
      <c r="E356" s="63">
        <v>12.5</v>
      </c>
      <c r="F356" s="69"/>
      <c r="G356" s="151">
        <f t="shared" si="5"/>
        <v>0</v>
      </c>
    </row>
    <row r="357" spans="1:7" ht="21.6" customHeight="1" x14ac:dyDescent="0.25">
      <c r="A357" s="199">
        <v>9781338824995</v>
      </c>
      <c r="B357" s="200" t="s">
        <v>677</v>
      </c>
      <c r="C357" s="201" t="s">
        <v>105</v>
      </c>
      <c r="D357" s="149"/>
      <c r="E357" s="63">
        <v>9.25</v>
      </c>
      <c r="F357" s="69"/>
      <c r="G357" s="151">
        <f t="shared" si="5"/>
        <v>0</v>
      </c>
    </row>
    <row r="358" spans="1:7" ht="21.6" customHeight="1" x14ac:dyDescent="0.25">
      <c r="A358" s="199">
        <v>9781338801941</v>
      </c>
      <c r="B358" s="200" t="s">
        <v>132</v>
      </c>
      <c r="C358" s="201" t="s">
        <v>449</v>
      </c>
      <c r="D358" s="149"/>
      <c r="E358" s="63">
        <v>16</v>
      </c>
      <c r="F358" s="69"/>
      <c r="G358" s="151">
        <f t="shared" si="5"/>
        <v>0</v>
      </c>
    </row>
    <row r="359" spans="1:7" ht="21.6" customHeight="1" x14ac:dyDescent="0.25">
      <c r="A359" s="199">
        <v>9781338865394</v>
      </c>
      <c r="B359" s="200" t="s">
        <v>457</v>
      </c>
      <c r="C359" s="201" t="s">
        <v>106</v>
      </c>
      <c r="D359" s="149"/>
      <c r="E359" s="63">
        <v>17.75</v>
      </c>
      <c r="F359" s="69"/>
      <c r="G359" s="151">
        <f t="shared" si="5"/>
        <v>0</v>
      </c>
    </row>
    <row r="360" spans="1:7" ht="21.6" customHeight="1" x14ac:dyDescent="0.25">
      <c r="A360" s="199">
        <v>9781338712766</v>
      </c>
      <c r="B360" s="200" t="s">
        <v>143</v>
      </c>
      <c r="C360" s="201" t="s">
        <v>106</v>
      </c>
      <c r="D360" s="149"/>
      <c r="E360" s="63">
        <v>15</v>
      </c>
      <c r="F360" s="69"/>
      <c r="G360" s="151">
        <f t="shared" si="5"/>
        <v>0</v>
      </c>
    </row>
    <row r="361" spans="1:7" ht="21.6" customHeight="1" x14ac:dyDescent="0.25">
      <c r="A361" s="199">
        <v>9781338535624</v>
      </c>
      <c r="B361" s="200" t="s">
        <v>144</v>
      </c>
      <c r="C361" s="201" t="s">
        <v>106</v>
      </c>
      <c r="D361" s="149"/>
      <c r="E361" s="63">
        <v>15</v>
      </c>
      <c r="F361" s="69"/>
      <c r="G361" s="151">
        <f t="shared" si="5"/>
        <v>0</v>
      </c>
    </row>
    <row r="362" spans="1:7" ht="21.6" customHeight="1" x14ac:dyDescent="0.25">
      <c r="A362" s="199">
        <v>9781368099264</v>
      </c>
      <c r="B362" s="200" t="s">
        <v>458</v>
      </c>
      <c r="C362" s="201" t="s">
        <v>107</v>
      </c>
      <c r="D362" s="149"/>
      <c r="E362" s="63">
        <v>13.5</v>
      </c>
      <c r="F362" s="69"/>
      <c r="G362" s="151">
        <f t="shared" si="5"/>
        <v>0</v>
      </c>
    </row>
    <row r="363" spans="1:7" ht="21.6" customHeight="1" x14ac:dyDescent="0.25">
      <c r="A363" s="199">
        <v>9780063329508</v>
      </c>
      <c r="B363" s="200" t="s">
        <v>474</v>
      </c>
      <c r="C363" s="201" t="s">
        <v>107</v>
      </c>
      <c r="D363" s="149"/>
      <c r="E363" s="63">
        <v>26.25</v>
      </c>
      <c r="F363" s="69"/>
      <c r="G363" s="151">
        <f t="shared" si="5"/>
        <v>0</v>
      </c>
    </row>
    <row r="364" spans="1:7" ht="21.6" customHeight="1" x14ac:dyDescent="0.25">
      <c r="A364" s="199">
        <v>9781443192798</v>
      </c>
      <c r="B364" s="200" t="s">
        <v>477</v>
      </c>
      <c r="C364" s="201" t="s">
        <v>107</v>
      </c>
      <c r="D364" s="217" t="s">
        <v>5</v>
      </c>
      <c r="E364" s="63">
        <v>10</v>
      </c>
      <c r="F364" s="69"/>
      <c r="G364" s="151">
        <f t="shared" si="5"/>
        <v>0</v>
      </c>
    </row>
    <row r="365" spans="1:7" ht="21.6" customHeight="1" x14ac:dyDescent="0.25">
      <c r="A365" s="199">
        <v>9781339012650</v>
      </c>
      <c r="B365" s="200" t="s">
        <v>582</v>
      </c>
      <c r="C365" s="201" t="s">
        <v>107</v>
      </c>
      <c r="D365" s="149"/>
      <c r="E365" s="63">
        <v>12.5</v>
      </c>
      <c r="F365" s="69"/>
      <c r="G365" s="151">
        <f t="shared" si="5"/>
        <v>0</v>
      </c>
    </row>
    <row r="366" spans="1:7" ht="21.6" customHeight="1" x14ac:dyDescent="0.25">
      <c r="A366" s="199">
        <v>9781338849318</v>
      </c>
      <c r="B366" s="200" t="s">
        <v>586</v>
      </c>
      <c r="C366" s="201" t="s">
        <v>107</v>
      </c>
      <c r="D366" s="149"/>
      <c r="E366" s="63">
        <v>8.25</v>
      </c>
      <c r="F366" s="69"/>
      <c r="G366" s="151">
        <f t="shared" si="5"/>
        <v>0</v>
      </c>
    </row>
    <row r="367" spans="1:7" ht="21.6" customHeight="1" x14ac:dyDescent="0.25">
      <c r="A367" s="199">
        <v>9781338766943</v>
      </c>
      <c r="B367" s="200" t="s">
        <v>193</v>
      </c>
      <c r="C367" s="201" t="s">
        <v>107</v>
      </c>
      <c r="D367" s="149"/>
      <c r="E367" s="63">
        <v>14.5</v>
      </c>
      <c r="F367" s="69"/>
      <c r="G367" s="151">
        <f t="shared" si="5"/>
        <v>0</v>
      </c>
    </row>
    <row r="368" spans="1:7" ht="21.6" customHeight="1" x14ac:dyDescent="0.25">
      <c r="A368" s="199">
        <v>9781338847352</v>
      </c>
      <c r="B368" s="200" t="s">
        <v>651</v>
      </c>
      <c r="C368" s="201" t="s">
        <v>107</v>
      </c>
      <c r="D368" s="149"/>
      <c r="E368" s="63">
        <v>8.25</v>
      </c>
      <c r="F368" s="69"/>
      <c r="G368" s="151">
        <f t="shared" ref="G368:G429" si="6">+F368*E368</f>
        <v>0</v>
      </c>
    </row>
    <row r="369" spans="1:7" ht="21.6" customHeight="1" x14ac:dyDescent="0.25">
      <c r="A369" s="199">
        <v>9781419760921</v>
      </c>
      <c r="B369" s="200" t="s">
        <v>489</v>
      </c>
      <c r="C369" s="201" t="s">
        <v>450</v>
      </c>
      <c r="D369" s="149"/>
      <c r="E369" s="63">
        <v>13</v>
      </c>
      <c r="F369" s="69"/>
      <c r="G369" s="151">
        <f t="shared" si="6"/>
        <v>0</v>
      </c>
    </row>
    <row r="370" spans="1:7" ht="21.6" customHeight="1" x14ac:dyDescent="0.25">
      <c r="A370" s="199">
        <v>9780063251335</v>
      </c>
      <c r="B370" s="200" t="s">
        <v>502</v>
      </c>
      <c r="C370" s="201" t="s">
        <v>451</v>
      </c>
      <c r="D370" s="149"/>
      <c r="E370" s="63">
        <v>16.75</v>
      </c>
      <c r="F370" s="69"/>
      <c r="G370" s="151">
        <f t="shared" si="6"/>
        <v>0</v>
      </c>
    </row>
    <row r="371" spans="1:7" ht="21.6" customHeight="1" x14ac:dyDescent="0.25">
      <c r="A371" s="199">
        <v>9781506734064</v>
      </c>
      <c r="B371" s="200" t="s">
        <v>194</v>
      </c>
      <c r="C371" s="201" t="s">
        <v>451</v>
      </c>
      <c r="D371" s="149"/>
      <c r="E371" s="63">
        <v>12.5</v>
      </c>
      <c r="F371" s="69"/>
      <c r="G371" s="151">
        <f t="shared" si="6"/>
        <v>0</v>
      </c>
    </row>
    <row r="372" spans="1:7" ht="21.6" customHeight="1" x14ac:dyDescent="0.25">
      <c r="A372" s="199">
        <v>9781338680638</v>
      </c>
      <c r="B372" s="200" t="s">
        <v>195</v>
      </c>
      <c r="C372" s="201" t="s">
        <v>108</v>
      </c>
      <c r="D372" s="149"/>
      <c r="E372" s="63">
        <v>8</v>
      </c>
      <c r="F372" s="69"/>
      <c r="G372" s="151">
        <f t="shared" si="6"/>
        <v>0</v>
      </c>
    </row>
    <row r="373" spans="1:7" ht="21.6" customHeight="1" x14ac:dyDescent="0.25">
      <c r="A373" s="199">
        <v>9781338587302</v>
      </c>
      <c r="B373" s="200" t="s">
        <v>145</v>
      </c>
      <c r="C373" s="201" t="s">
        <v>108</v>
      </c>
      <c r="D373" s="149"/>
      <c r="E373" s="63">
        <v>15</v>
      </c>
      <c r="F373" s="69"/>
      <c r="G373" s="151">
        <f t="shared" si="6"/>
        <v>0</v>
      </c>
    </row>
    <row r="374" spans="1:7" ht="21.6" customHeight="1" x14ac:dyDescent="0.25">
      <c r="A374" s="199">
        <v>9781338568905</v>
      </c>
      <c r="B374" s="200" t="s">
        <v>196</v>
      </c>
      <c r="C374" s="201" t="s">
        <v>109</v>
      </c>
      <c r="D374" s="149"/>
      <c r="E374" s="63">
        <v>17</v>
      </c>
      <c r="F374" s="69"/>
      <c r="G374" s="151">
        <f t="shared" si="6"/>
        <v>0</v>
      </c>
    </row>
    <row r="375" spans="1:7" ht="21.6" customHeight="1" x14ac:dyDescent="0.25">
      <c r="A375" s="199">
        <v>9781338753677</v>
      </c>
      <c r="B375" s="200" t="s">
        <v>197</v>
      </c>
      <c r="C375" s="201" t="s">
        <v>109</v>
      </c>
      <c r="D375" s="149"/>
      <c r="E375" s="63">
        <v>17.75</v>
      </c>
      <c r="F375" s="69"/>
      <c r="G375" s="151">
        <f t="shared" si="6"/>
        <v>0</v>
      </c>
    </row>
    <row r="376" spans="1:7" ht="21.6" customHeight="1" x14ac:dyDescent="0.25">
      <c r="A376" s="199">
        <v>9781338702088</v>
      </c>
      <c r="B376" s="200" t="s">
        <v>286</v>
      </c>
      <c r="C376" s="201" t="s">
        <v>109</v>
      </c>
      <c r="D376" s="149"/>
      <c r="E376" s="63">
        <v>9.5</v>
      </c>
      <c r="F376" s="69"/>
      <c r="G376" s="151">
        <f t="shared" si="6"/>
        <v>0</v>
      </c>
    </row>
    <row r="377" spans="1:7" ht="21.6" customHeight="1" x14ac:dyDescent="0.25">
      <c r="A377" s="199">
        <v>9781338861440</v>
      </c>
      <c r="B377" s="200" t="s">
        <v>476</v>
      </c>
      <c r="C377" s="201" t="s">
        <v>109</v>
      </c>
      <c r="D377" s="149"/>
      <c r="E377" s="63">
        <v>17</v>
      </c>
      <c r="F377" s="69"/>
      <c r="G377" s="151">
        <f t="shared" si="6"/>
        <v>0</v>
      </c>
    </row>
    <row r="378" spans="1:7" ht="21.6" customHeight="1" x14ac:dyDescent="0.25">
      <c r="A378" s="199">
        <v>9781338888232</v>
      </c>
      <c r="B378" s="200" t="s">
        <v>285</v>
      </c>
      <c r="C378" s="201" t="s">
        <v>109</v>
      </c>
      <c r="D378" s="149"/>
      <c r="E378" s="63">
        <v>17.75</v>
      </c>
      <c r="F378" s="69"/>
      <c r="G378" s="151">
        <f t="shared" si="6"/>
        <v>0</v>
      </c>
    </row>
    <row r="379" spans="1:7" ht="21.6" customHeight="1" x14ac:dyDescent="0.25">
      <c r="A379" s="199">
        <v>9781338616040</v>
      </c>
      <c r="B379" s="200" t="s">
        <v>142</v>
      </c>
      <c r="C379" s="201" t="s">
        <v>109</v>
      </c>
      <c r="D379" s="149"/>
      <c r="E379" s="63">
        <v>17</v>
      </c>
      <c r="F379" s="69"/>
      <c r="G379" s="151">
        <f t="shared" si="6"/>
        <v>0</v>
      </c>
    </row>
    <row r="380" spans="1:7" ht="21.6" customHeight="1" x14ac:dyDescent="0.25">
      <c r="A380" s="199">
        <v>9781779504074</v>
      </c>
      <c r="B380" s="200" t="s">
        <v>46</v>
      </c>
      <c r="C380" s="201" t="s">
        <v>109</v>
      </c>
      <c r="D380" s="149"/>
      <c r="E380" s="63">
        <v>5</v>
      </c>
      <c r="F380" s="69"/>
      <c r="G380" s="151">
        <f t="shared" si="6"/>
        <v>0</v>
      </c>
    </row>
    <row r="381" spans="1:7" ht="21.6" customHeight="1" x14ac:dyDescent="0.25">
      <c r="A381" s="199">
        <v>9781338831979</v>
      </c>
      <c r="B381" s="200" t="s">
        <v>287</v>
      </c>
      <c r="C381" s="201" t="s">
        <v>109</v>
      </c>
      <c r="D381" s="149"/>
      <c r="E381" s="63">
        <v>10</v>
      </c>
      <c r="F381" s="69"/>
      <c r="G381" s="151">
        <f t="shared" si="6"/>
        <v>0</v>
      </c>
    </row>
    <row r="382" spans="1:7" ht="21.6" customHeight="1" x14ac:dyDescent="0.25">
      <c r="A382" s="199">
        <v>9781419744211</v>
      </c>
      <c r="B382" s="200" t="s">
        <v>147</v>
      </c>
      <c r="C382" s="201" t="s">
        <v>109</v>
      </c>
      <c r="D382" s="149"/>
      <c r="E382" s="63">
        <v>12</v>
      </c>
      <c r="F382" s="69"/>
      <c r="G382" s="151">
        <f t="shared" si="6"/>
        <v>0</v>
      </c>
    </row>
    <row r="383" spans="1:7" ht="21.6" customHeight="1" x14ac:dyDescent="0.25">
      <c r="A383" s="199">
        <v>9781419753312</v>
      </c>
      <c r="B383" s="200" t="s">
        <v>146</v>
      </c>
      <c r="C383" s="201" t="s">
        <v>109</v>
      </c>
      <c r="D383" s="149"/>
      <c r="E383" s="63">
        <v>13</v>
      </c>
      <c r="F383" s="69"/>
      <c r="G383" s="151">
        <f t="shared" si="6"/>
        <v>0</v>
      </c>
    </row>
    <row r="384" spans="1:7" ht="21.6" customHeight="1" x14ac:dyDescent="0.25">
      <c r="A384" s="199">
        <v>9781419772962</v>
      </c>
      <c r="B384" s="200" t="s">
        <v>490</v>
      </c>
      <c r="C384" s="201" t="s">
        <v>109</v>
      </c>
      <c r="D384" s="149"/>
      <c r="E384" s="63">
        <v>13.75</v>
      </c>
      <c r="F384" s="69"/>
      <c r="G384" s="151">
        <f t="shared" si="6"/>
        <v>0</v>
      </c>
    </row>
    <row r="385" spans="1:7" ht="21.6" customHeight="1" x14ac:dyDescent="0.25">
      <c r="A385" s="199">
        <v>9781443197052</v>
      </c>
      <c r="B385" s="200" t="s">
        <v>198</v>
      </c>
      <c r="C385" s="201" t="s">
        <v>109</v>
      </c>
      <c r="D385" s="217" t="s">
        <v>5</v>
      </c>
      <c r="E385" s="63">
        <v>13.5</v>
      </c>
      <c r="F385" s="69"/>
      <c r="G385" s="151">
        <f t="shared" si="6"/>
        <v>0</v>
      </c>
    </row>
    <row r="386" spans="1:7" ht="21.6" customHeight="1" x14ac:dyDescent="0.25">
      <c r="A386" s="199">
        <v>9781339014982</v>
      </c>
      <c r="B386" s="200" t="s">
        <v>588</v>
      </c>
      <c r="C386" s="201" t="s">
        <v>109</v>
      </c>
      <c r="D386" s="149"/>
      <c r="E386" s="63">
        <v>10.5</v>
      </c>
      <c r="F386" s="69"/>
      <c r="G386" s="151">
        <f t="shared" si="6"/>
        <v>0</v>
      </c>
    </row>
    <row r="387" spans="1:7" ht="21.6" customHeight="1" x14ac:dyDescent="0.25">
      <c r="A387" s="199">
        <v>9781338317947</v>
      </c>
      <c r="B387" s="200" t="s">
        <v>594</v>
      </c>
      <c r="C387" s="201" t="s">
        <v>109</v>
      </c>
      <c r="D387" s="149"/>
      <c r="E387" s="63">
        <v>10</v>
      </c>
      <c r="F387" s="69"/>
      <c r="G387" s="151">
        <f t="shared" si="6"/>
        <v>0</v>
      </c>
    </row>
    <row r="388" spans="1:7" ht="21.6" customHeight="1" x14ac:dyDescent="0.25">
      <c r="A388" s="199">
        <v>9781338832815</v>
      </c>
      <c r="B388" s="200" t="s">
        <v>137</v>
      </c>
      <c r="C388" s="201" t="s">
        <v>109</v>
      </c>
      <c r="D388" s="149"/>
      <c r="E388" s="63">
        <v>10</v>
      </c>
      <c r="F388" s="69"/>
      <c r="G388" s="151">
        <f t="shared" si="6"/>
        <v>0</v>
      </c>
    </row>
    <row r="389" spans="1:7" ht="21.6" customHeight="1" x14ac:dyDescent="0.25">
      <c r="A389" s="199">
        <v>9781338791341</v>
      </c>
      <c r="B389" s="200" t="s">
        <v>148</v>
      </c>
      <c r="C389" s="201" t="s">
        <v>109</v>
      </c>
      <c r="D389" s="149"/>
      <c r="E389" s="63">
        <v>17</v>
      </c>
      <c r="F389" s="69"/>
      <c r="G389" s="151">
        <f t="shared" si="6"/>
        <v>0</v>
      </c>
    </row>
    <row r="390" spans="1:7" ht="21.6" customHeight="1" x14ac:dyDescent="0.25">
      <c r="A390" s="199">
        <v>9781338892604</v>
      </c>
      <c r="B390" s="200" t="s">
        <v>288</v>
      </c>
      <c r="C390" s="201" t="s">
        <v>109</v>
      </c>
      <c r="D390" s="149"/>
      <c r="E390" s="63">
        <v>10</v>
      </c>
      <c r="F390" s="69"/>
      <c r="G390" s="151">
        <f t="shared" si="6"/>
        <v>0</v>
      </c>
    </row>
    <row r="391" spans="1:7" ht="21.6" customHeight="1" x14ac:dyDescent="0.25">
      <c r="A391" s="199">
        <v>9781338845679</v>
      </c>
      <c r="B391" s="200" t="s">
        <v>464</v>
      </c>
      <c r="C391" s="201" t="s">
        <v>109</v>
      </c>
      <c r="D391" s="149"/>
      <c r="E391" s="63">
        <v>13.5</v>
      </c>
      <c r="F391" s="69"/>
      <c r="G391" s="151">
        <f t="shared" si="6"/>
        <v>0</v>
      </c>
    </row>
    <row r="392" spans="1:7" ht="21.6" customHeight="1" x14ac:dyDescent="0.25">
      <c r="A392" s="199">
        <v>9781506736051</v>
      </c>
      <c r="B392" s="200" t="s">
        <v>643</v>
      </c>
      <c r="C392" s="201" t="s">
        <v>109</v>
      </c>
      <c r="D392" s="149"/>
      <c r="E392" s="63">
        <v>12.5</v>
      </c>
      <c r="F392" s="69"/>
      <c r="G392" s="151">
        <f t="shared" si="6"/>
        <v>0</v>
      </c>
    </row>
    <row r="393" spans="1:7" ht="21.6" customHeight="1" x14ac:dyDescent="0.25">
      <c r="A393" s="199">
        <v>9781338574920</v>
      </c>
      <c r="B393" s="200" t="s">
        <v>51</v>
      </c>
      <c r="C393" s="201" t="s">
        <v>109</v>
      </c>
      <c r="D393" s="149"/>
      <c r="E393" s="63">
        <v>9</v>
      </c>
      <c r="F393" s="69"/>
      <c r="G393" s="151">
        <f t="shared" si="6"/>
        <v>0</v>
      </c>
    </row>
    <row r="394" spans="1:7" ht="21.6" customHeight="1" x14ac:dyDescent="0.25">
      <c r="A394" s="199">
        <v>9781338803297</v>
      </c>
      <c r="B394" s="200" t="s">
        <v>289</v>
      </c>
      <c r="C394" s="201" t="s">
        <v>109</v>
      </c>
      <c r="D394" s="149"/>
      <c r="E394" s="63">
        <v>9.5</v>
      </c>
      <c r="F394" s="69"/>
      <c r="G394" s="151">
        <f t="shared" si="6"/>
        <v>0</v>
      </c>
    </row>
    <row r="395" spans="1:7" ht="21.6" customHeight="1" x14ac:dyDescent="0.25">
      <c r="A395" s="199">
        <v>9781338538120</v>
      </c>
      <c r="B395" s="200" t="s">
        <v>53</v>
      </c>
      <c r="C395" s="201" t="s">
        <v>109</v>
      </c>
      <c r="D395" s="149"/>
      <c r="E395" s="63">
        <v>8</v>
      </c>
      <c r="F395" s="69"/>
      <c r="G395" s="151">
        <f t="shared" si="6"/>
        <v>0</v>
      </c>
    </row>
    <row r="396" spans="1:7" ht="21.6" customHeight="1" x14ac:dyDescent="0.25">
      <c r="A396" s="199">
        <v>9781338767216</v>
      </c>
      <c r="B396" s="200" t="s">
        <v>678</v>
      </c>
      <c r="C396" s="201" t="s">
        <v>109</v>
      </c>
      <c r="D396" s="149"/>
      <c r="E396" s="63">
        <v>9.5</v>
      </c>
      <c r="F396" s="69"/>
      <c r="G396" s="151">
        <f t="shared" si="6"/>
        <v>0</v>
      </c>
    </row>
    <row r="397" spans="1:7" ht="21.6" customHeight="1" x14ac:dyDescent="0.25">
      <c r="A397" s="199">
        <v>9780545497619</v>
      </c>
      <c r="B397" s="200" t="s">
        <v>199</v>
      </c>
      <c r="C397" s="201" t="s">
        <v>110</v>
      </c>
      <c r="D397" s="149"/>
      <c r="E397" s="63">
        <v>10</v>
      </c>
      <c r="F397" s="69"/>
      <c r="G397" s="151">
        <f t="shared" si="6"/>
        <v>0</v>
      </c>
    </row>
    <row r="398" spans="1:7" ht="21.6" customHeight="1" x14ac:dyDescent="0.25">
      <c r="A398" s="199">
        <v>9781338726381</v>
      </c>
      <c r="B398" s="200" t="s">
        <v>475</v>
      </c>
      <c r="C398" s="201" t="s">
        <v>110</v>
      </c>
      <c r="D398" s="149"/>
      <c r="E398" s="63">
        <v>17.75</v>
      </c>
      <c r="F398" s="69"/>
      <c r="G398" s="151">
        <f t="shared" si="6"/>
        <v>0</v>
      </c>
    </row>
    <row r="399" spans="1:7" ht="21.6" customHeight="1" x14ac:dyDescent="0.25">
      <c r="A399" s="199">
        <v>9781338194548</v>
      </c>
      <c r="B399" s="200" t="s">
        <v>181</v>
      </c>
      <c r="C399" s="201" t="s">
        <v>110</v>
      </c>
      <c r="D399" s="149"/>
      <c r="E399" s="63">
        <v>17.5</v>
      </c>
      <c r="F399" s="69"/>
      <c r="G399" s="151">
        <f t="shared" si="6"/>
        <v>0</v>
      </c>
    </row>
    <row r="400" spans="1:7" ht="21.6" customHeight="1" x14ac:dyDescent="0.25">
      <c r="A400" s="199">
        <v>9781338832686</v>
      </c>
      <c r="B400" s="200" t="s">
        <v>629</v>
      </c>
      <c r="C400" s="201" t="s">
        <v>110</v>
      </c>
      <c r="D400" s="149"/>
      <c r="E400" s="63">
        <v>17.75</v>
      </c>
      <c r="F400" s="69"/>
      <c r="G400" s="151">
        <f t="shared" si="6"/>
        <v>0</v>
      </c>
    </row>
    <row r="401" spans="1:7" ht="21.6" customHeight="1" x14ac:dyDescent="0.25">
      <c r="A401" s="199">
        <v>9781338814613</v>
      </c>
      <c r="B401" s="200" t="s">
        <v>668</v>
      </c>
      <c r="C401" s="201" t="s">
        <v>110</v>
      </c>
      <c r="D401" s="149"/>
      <c r="E401" s="63">
        <v>16.75</v>
      </c>
      <c r="F401" s="69"/>
      <c r="G401" s="151">
        <f t="shared" si="6"/>
        <v>0</v>
      </c>
    </row>
    <row r="402" spans="1:7" ht="21.6" customHeight="1" x14ac:dyDescent="0.25">
      <c r="A402" s="199">
        <v>9781338538090</v>
      </c>
      <c r="B402" s="200" t="s">
        <v>150</v>
      </c>
      <c r="C402" s="201" t="s">
        <v>111</v>
      </c>
      <c r="D402" s="149"/>
      <c r="E402" s="63">
        <v>17</v>
      </c>
      <c r="F402" s="69"/>
      <c r="G402" s="151">
        <f t="shared" si="6"/>
        <v>0</v>
      </c>
    </row>
    <row r="403" spans="1:7" ht="21.6" customHeight="1" x14ac:dyDescent="0.25">
      <c r="A403" s="199">
        <v>9781338660456</v>
      </c>
      <c r="B403" s="200" t="s">
        <v>481</v>
      </c>
      <c r="C403" s="201" t="s">
        <v>111</v>
      </c>
      <c r="D403" s="149"/>
      <c r="E403" s="63">
        <v>17.75</v>
      </c>
      <c r="F403" s="69"/>
      <c r="G403" s="151">
        <f t="shared" si="6"/>
        <v>0</v>
      </c>
    </row>
    <row r="404" spans="1:7" ht="21.6" customHeight="1" x14ac:dyDescent="0.25">
      <c r="A404" s="199">
        <v>9781443198868</v>
      </c>
      <c r="B404" s="200" t="s">
        <v>484</v>
      </c>
      <c r="C404" s="201" t="s">
        <v>111</v>
      </c>
      <c r="D404" s="217" t="s">
        <v>5</v>
      </c>
      <c r="E404" s="63">
        <v>10.5</v>
      </c>
      <c r="F404" s="69"/>
      <c r="G404" s="151">
        <f t="shared" si="6"/>
        <v>0</v>
      </c>
    </row>
    <row r="405" spans="1:7" ht="21.6" customHeight="1" x14ac:dyDescent="0.25">
      <c r="A405" s="199">
        <v>9781534480483</v>
      </c>
      <c r="B405" s="200" t="s">
        <v>495</v>
      </c>
      <c r="C405" s="201" t="s">
        <v>111</v>
      </c>
      <c r="D405" s="149"/>
      <c r="E405" s="63">
        <v>19.75</v>
      </c>
      <c r="F405" s="69"/>
      <c r="G405" s="151">
        <f t="shared" si="6"/>
        <v>0</v>
      </c>
    </row>
    <row r="406" spans="1:7" ht="21.6" customHeight="1" x14ac:dyDescent="0.25">
      <c r="A406" s="199">
        <v>9781419766510</v>
      </c>
      <c r="B406" s="200" t="s">
        <v>185</v>
      </c>
      <c r="C406" s="201" t="s">
        <v>111</v>
      </c>
      <c r="D406" s="149"/>
      <c r="E406" s="63">
        <v>13</v>
      </c>
      <c r="F406" s="69"/>
      <c r="G406" s="151">
        <f t="shared" si="6"/>
        <v>0</v>
      </c>
    </row>
    <row r="407" spans="1:7" ht="21.6" customHeight="1" x14ac:dyDescent="0.25">
      <c r="A407" s="199">
        <v>9781338574968</v>
      </c>
      <c r="B407" s="200" t="s">
        <v>505</v>
      </c>
      <c r="C407" s="201" t="s">
        <v>111</v>
      </c>
      <c r="D407" s="149"/>
      <c r="E407" s="63">
        <v>17.75</v>
      </c>
      <c r="F407" s="69"/>
      <c r="G407" s="151">
        <f t="shared" si="6"/>
        <v>0</v>
      </c>
    </row>
    <row r="408" spans="1:7" ht="21.6" customHeight="1" x14ac:dyDescent="0.25">
      <c r="A408" s="199">
        <v>9781907083402</v>
      </c>
      <c r="B408" s="200" t="s">
        <v>290</v>
      </c>
      <c r="C408" s="201" t="s">
        <v>111</v>
      </c>
      <c r="D408" s="149"/>
      <c r="E408" s="63">
        <v>14.25</v>
      </c>
      <c r="F408" s="69"/>
      <c r="G408" s="151">
        <f t="shared" si="6"/>
        <v>0</v>
      </c>
    </row>
    <row r="409" spans="1:7" ht="21.6" customHeight="1" x14ac:dyDescent="0.25">
      <c r="A409" s="199">
        <v>9781338818147</v>
      </c>
      <c r="B409" s="200" t="s">
        <v>599</v>
      </c>
      <c r="C409" s="201" t="s">
        <v>111</v>
      </c>
      <c r="D409" s="149"/>
      <c r="E409" s="63">
        <v>17.75</v>
      </c>
      <c r="F409" s="69"/>
      <c r="G409" s="151">
        <f t="shared" si="6"/>
        <v>0</v>
      </c>
    </row>
    <row r="410" spans="1:7" ht="21.6" customHeight="1" x14ac:dyDescent="0.25">
      <c r="A410" s="199">
        <v>9781339037424</v>
      </c>
      <c r="B410" s="200" t="s">
        <v>602</v>
      </c>
      <c r="C410" s="201" t="s">
        <v>111</v>
      </c>
      <c r="D410" s="149"/>
      <c r="E410" s="63">
        <v>21</v>
      </c>
      <c r="F410" s="69"/>
      <c r="G410" s="151">
        <f t="shared" si="6"/>
        <v>0</v>
      </c>
    </row>
    <row r="411" spans="1:7" ht="21.6" customHeight="1" x14ac:dyDescent="0.25">
      <c r="A411" s="199">
        <v>9781338796087</v>
      </c>
      <c r="B411" s="200" t="s">
        <v>118</v>
      </c>
      <c r="C411" s="201" t="s">
        <v>111</v>
      </c>
      <c r="D411" s="149"/>
      <c r="E411" s="63">
        <v>5</v>
      </c>
      <c r="F411" s="69"/>
      <c r="G411" s="151">
        <f t="shared" si="6"/>
        <v>0</v>
      </c>
    </row>
    <row r="412" spans="1:7" ht="21.6" customHeight="1" x14ac:dyDescent="0.25">
      <c r="A412" s="199">
        <v>9781338738605</v>
      </c>
      <c r="B412" s="200" t="s">
        <v>606</v>
      </c>
      <c r="C412" s="201" t="s">
        <v>111</v>
      </c>
      <c r="D412" s="149"/>
      <c r="E412" s="63">
        <v>17.75</v>
      </c>
      <c r="F412" s="69"/>
      <c r="G412" s="151">
        <f t="shared" si="6"/>
        <v>0</v>
      </c>
    </row>
    <row r="413" spans="1:7" ht="21.6" customHeight="1" x14ac:dyDescent="0.25">
      <c r="A413" s="199">
        <v>9781338848502</v>
      </c>
      <c r="B413" s="200" t="s">
        <v>609</v>
      </c>
      <c r="C413" s="201" t="s">
        <v>111</v>
      </c>
      <c r="D413" s="149"/>
      <c r="E413" s="63">
        <v>28.25</v>
      </c>
      <c r="F413" s="69"/>
      <c r="G413" s="151">
        <f t="shared" si="6"/>
        <v>0</v>
      </c>
    </row>
    <row r="414" spans="1:7" ht="21.6" customHeight="1" x14ac:dyDescent="0.25">
      <c r="A414" s="199">
        <v>9781506736068</v>
      </c>
      <c r="B414" s="200" t="s">
        <v>615</v>
      </c>
      <c r="C414" s="201" t="s">
        <v>111</v>
      </c>
      <c r="D414" s="149"/>
      <c r="E414" s="63">
        <v>14.5</v>
      </c>
      <c r="F414" s="69"/>
      <c r="G414" s="151">
        <f t="shared" si="6"/>
        <v>0</v>
      </c>
    </row>
    <row r="415" spans="1:7" ht="21.6" customHeight="1" x14ac:dyDescent="0.25">
      <c r="A415" s="199">
        <v>9780063321991</v>
      </c>
      <c r="B415" s="200" t="s">
        <v>649</v>
      </c>
      <c r="C415" s="201" t="s">
        <v>111</v>
      </c>
      <c r="D415" s="149"/>
      <c r="E415" s="63">
        <v>19.25</v>
      </c>
      <c r="F415" s="69"/>
      <c r="G415" s="151">
        <f t="shared" si="6"/>
        <v>0</v>
      </c>
    </row>
    <row r="416" spans="1:7" ht="21.6" customHeight="1" x14ac:dyDescent="0.25">
      <c r="A416" s="199">
        <v>9781338895995</v>
      </c>
      <c r="B416" s="200" t="s">
        <v>645</v>
      </c>
      <c r="C416" s="201" t="s">
        <v>111</v>
      </c>
      <c r="D416" s="149"/>
      <c r="E416" s="63">
        <v>33.75</v>
      </c>
      <c r="F416" s="69"/>
      <c r="G416" s="151">
        <f t="shared" si="6"/>
        <v>0</v>
      </c>
    </row>
    <row r="417" spans="1:7" ht="21.6" customHeight="1" x14ac:dyDescent="0.25">
      <c r="A417" s="199">
        <v>9781443182508</v>
      </c>
      <c r="B417" s="200" t="s">
        <v>660</v>
      </c>
      <c r="C417" s="201" t="s">
        <v>111</v>
      </c>
      <c r="D417" s="217" t="s">
        <v>5</v>
      </c>
      <c r="E417" s="63">
        <v>25</v>
      </c>
      <c r="F417" s="69"/>
      <c r="G417" s="151">
        <f t="shared" si="6"/>
        <v>0</v>
      </c>
    </row>
    <row r="418" spans="1:7" ht="21.6" customHeight="1" x14ac:dyDescent="0.25">
      <c r="A418" s="199">
        <v>9781443175234</v>
      </c>
      <c r="B418" s="200" t="s">
        <v>52</v>
      </c>
      <c r="C418" s="201" t="s">
        <v>111</v>
      </c>
      <c r="D418" s="217" t="s">
        <v>5</v>
      </c>
      <c r="E418" s="63">
        <v>9</v>
      </c>
      <c r="F418" s="69"/>
      <c r="G418" s="151">
        <f t="shared" si="6"/>
        <v>0</v>
      </c>
    </row>
    <row r="419" spans="1:7" ht="21.6" customHeight="1" x14ac:dyDescent="0.25">
      <c r="A419" s="199">
        <v>9781443198011</v>
      </c>
      <c r="B419" s="200" t="s">
        <v>246</v>
      </c>
      <c r="C419" s="201" t="s">
        <v>111</v>
      </c>
      <c r="D419" s="217" t="s">
        <v>5</v>
      </c>
      <c r="E419" s="63">
        <v>10</v>
      </c>
      <c r="F419" s="69"/>
      <c r="G419" s="151">
        <f t="shared" si="6"/>
        <v>0</v>
      </c>
    </row>
    <row r="420" spans="1:7" ht="21.6" customHeight="1" x14ac:dyDescent="0.25">
      <c r="A420" s="199">
        <v>9781339035468</v>
      </c>
      <c r="B420" s="200" t="s">
        <v>675</v>
      </c>
      <c r="C420" s="201" t="s">
        <v>111</v>
      </c>
      <c r="D420" s="149"/>
      <c r="E420" s="63">
        <v>17.75</v>
      </c>
      <c r="F420" s="69"/>
      <c r="G420" s="151">
        <f t="shared" si="6"/>
        <v>0</v>
      </c>
    </row>
    <row r="421" spans="1:7" ht="21.6" customHeight="1" x14ac:dyDescent="0.25">
      <c r="A421" s="199">
        <v>9781338634822</v>
      </c>
      <c r="B421" s="200" t="s">
        <v>684</v>
      </c>
      <c r="C421" s="201" t="s">
        <v>111</v>
      </c>
      <c r="D421" s="149"/>
      <c r="E421" s="63">
        <v>36.75</v>
      </c>
      <c r="F421" s="69"/>
      <c r="G421" s="151">
        <f t="shared" si="6"/>
        <v>0</v>
      </c>
    </row>
    <row r="422" spans="1:7" ht="21.6" customHeight="1" x14ac:dyDescent="0.25">
      <c r="A422" s="199">
        <v>9781338732399</v>
      </c>
      <c r="B422" s="200" t="s">
        <v>151</v>
      </c>
      <c r="C422" s="201" t="s">
        <v>111</v>
      </c>
      <c r="D422" s="149"/>
      <c r="E422" s="63">
        <v>9</v>
      </c>
      <c r="F422" s="69"/>
      <c r="G422" s="151">
        <f t="shared" si="6"/>
        <v>0</v>
      </c>
    </row>
    <row r="423" spans="1:7" ht="21.6" customHeight="1" x14ac:dyDescent="0.25">
      <c r="A423" s="199">
        <v>9781338857887</v>
      </c>
      <c r="B423" s="200" t="s">
        <v>466</v>
      </c>
      <c r="C423" s="201" t="s">
        <v>452</v>
      </c>
      <c r="D423" s="149"/>
      <c r="E423" s="63">
        <v>12.5</v>
      </c>
      <c r="F423" s="69"/>
      <c r="G423" s="151">
        <f t="shared" si="6"/>
        <v>0</v>
      </c>
    </row>
    <row r="424" spans="1:7" ht="21.6" customHeight="1" x14ac:dyDescent="0.25">
      <c r="A424" s="199">
        <v>9781338716580</v>
      </c>
      <c r="B424" s="200" t="s">
        <v>200</v>
      </c>
      <c r="C424" s="201" t="s">
        <v>452</v>
      </c>
      <c r="D424" s="149"/>
      <c r="E424" s="63">
        <v>10.25</v>
      </c>
      <c r="F424" s="69"/>
      <c r="G424" s="151">
        <f t="shared" si="6"/>
        <v>0</v>
      </c>
    </row>
    <row r="425" spans="1:7" ht="21.6" customHeight="1" x14ac:dyDescent="0.25">
      <c r="A425" s="199">
        <v>9781443189613</v>
      </c>
      <c r="B425" s="200" t="s">
        <v>152</v>
      </c>
      <c r="C425" s="201" t="s">
        <v>452</v>
      </c>
      <c r="D425" s="217" t="s">
        <v>5</v>
      </c>
      <c r="E425" s="63">
        <v>9.25</v>
      </c>
      <c r="F425" s="69"/>
      <c r="G425" s="151">
        <f t="shared" si="6"/>
        <v>0</v>
      </c>
    </row>
    <row r="426" spans="1:7" ht="21.6" customHeight="1" x14ac:dyDescent="0.25">
      <c r="A426" s="199">
        <v>9781338813111</v>
      </c>
      <c r="B426" s="200" t="s">
        <v>506</v>
      </c>
      <c r="C426" s="201" t="s">
        <v>452</v>
      </c>
      <c r="D426" s="149"/>
      <c r="E426" s="63">
        <v>17.75</v>
      </c>
      <c r="F426" s="69"/>
      <c r="G426" s="151">
        <f t="shared" si="6"/>
        <v>0</v>
      </c>
    </row>
    <row r="427" spans="1:7" ht="21.6" customHeight="1" x14ac:dyDescent="0.25">
      <c r="A427" s="199">
        <v>9781338892574</v>
      </c>
      <c r="B427" s="200" t="s">
        <v>291</v>
      </c>
      <c r="C427" s="201" t="s">
        <v>452</v>
      </c>
      <c r="D427" s="149"/>
      <c r="E427" s="63">
        <v>11.5</v>
      </c>
      <c r="F427" s="69"/>
      <c r="G427" s="151">
        <f t="shared" si="6"/>
        <v>0</v>
      </c>
    </row>
    <row r="428" spans="1:7" ht="21.6" customHeight="1" x14ac:dyDescent="0.25">
      <c r="A428" s="199">
        <v>9781338159356</v>
      </c>
      <c r="B428" s="200" t="s">
        <v>153</v>
      </c>
      <c r="C428" s="201" t="s">
        <v>452</v>
      </c>
      <c r="D428" s="149"/>
      <c r="E428" s="63">
        <v>10.25</v>
      </c>
      <c r="F428" s="69"/>
      <c r="G428" s="151">
        <f t="shared" si="6"/>
        <v>0</v>
      </c>
    </row>
    <row r="429" spans="1:7" ht="21.6" customHeight="1" x14ac:dyDescent="0.25">
      <c r="A429" s="199">
        <v>9781421522135</v>
      </c>
      <c r="B429" s="200" t="s">
        <v>201</v>
      </c>
      <c r="C429" s="201" t="s">
        <v>452</v>
      </c>
      <c r="D429" s="149"/>
      <c r="E429" s="63">
        <v>7.25</v>
      </c>
      <c r="F429" s="69"/>
      <c r="G429" s="151">
        <f t="shared" si="6"/>
        <v>0</v>
      </c>
    </row>
    <row r="430" spans="1:7" ht="21.6" customHeight="1" x14ac:dyDescent="0.25">
      <c r="A430" s="199">
        <v>9781338115130</v>
      </c>
      <c r="B430" s="200" t="s">
        <v>154</v>
      </c>
      <c r="C430" s="201" t="s">
        <v>452</v>
      </c>
      <c r="D430" s="149"/>
      <c r="E430" s="63">
        <v>17.75</v>
      </c>
      <c r="F430" s="69"/>
      <c r="G430" s="151">
        <f t="shared" ref="G430:G489" si="7">+F430*E430</f>
        <v>0</v>
      </c>
    </row>
    <row r="431" spans="1:7" ht="21.6" customHeight="1" x14ac:dyDescent="0.25">
      <c r="A431" s="199">
        <v>9781338803204</v>
      </c>
      <c r="B431" s="200" t="s">
        <v>155</v>
      </c>
      <c r="C431" s="201" t="s">
        <v>452</v>
      </c>
      <c r="D431" s="149"/>
      <c r="E431" s="63">
        <v>10</v>
      </c>
      <c r="F431" s="69"/>
      <c r="G431" s="151">
        <f t="shared" si="7"/>
        <v>0</v>
      </c>
    </row>
    <row r="432" spans="1:7" ht="21.6" customHeight="1" x14ac:dyDescent="0.25">
      <c r="A432" s="199">
        <v>9781338832853</v>
      </c>
      <c r="B432" s="200" t="s">
        <v>202</v>
      </c>
      <c r="C432" s="201" t="s">
        <v>112</v>
      </c>
      <c r="D432" s="149"/>
      <c r="E432" s="63">
        <v>11.75</v>
      </c>
      <c r="F432" s="69"/>
      <c r="G432" s="151">
        <f t="shared" si="7"/>
        <v>0</v>
      </c>
    </row>
    <row r="433" spans="1:7" ht="21.6" customHeight="1" x14ac:dyDescent="0.25">
      <c r="A433" s="199">
        <v>9781338833140</v>
      </c>
      <c r="B433" s="200" t="s">
        <v>468</v>
      </c>
      <c r="C433" s="201" t="s">
        <v>112</v>
      </c>
      <c r="D433" s="149"/>
      <c r="E433" s="63">
        <v>10.5</v>
      </c>
      <c r="F433" s="69"/>
      <c r="G433" s="151">
        <f t="shared" si="7"/>
        <v>0</v>
      </c>
    </row>
    <row r="434" spans="1:7" ht="21.6" customHeight="1" x14ac:dyDescent="0.25">
      <c r="A434" s="199">
        <v>9781338713572</v>
      </c>
      <c r="B434" s="200" t="s">
        <v>44</v>
      </c>
      <c r="C434" s="201" t="s">
        <v>112</v>
      </c>
      <c r="D434" s="149"/>
      <c r="E434" s="63">
        <v>15</v>
      </c>
      <c r="F434" s="69"/>
      <c r="G434" s="151">
        <f t="shared" si="7"/>
        <v>0</v>
      </c>
    </row>
    <row r="435" spans="1:7" ht="21.6" customHeight="1" x14ac:dyDescent="0.25">
      <c r="A435" s="199">
        <v>9781338538243</v>
      </c>
      <c r="B435" s="200" t="s">
        <v>117</v>
      </c>
      <c r="C435" s="201" t="s">
        <v>112</v>
      </c>
      <c r="D435" s="149"/>
      <c r="E435" s="63">
        <v>17</v>
      </c>
      <c r="F435" s="69"/>
      <c r="G435" s="151">
        <f t="shared" si="7"/>
        <v>0</v>
      </c>
    </row>
    <row r="436" spans="1:7" ht="21.6" customHeight="1" x14ac:dyDescent="0.25">
      <c r="A436" s="199">
        <v>9781443187534</v>
      </c>
      <c r="B436" s="200" t="s">
        <v>136</v>
      </c>
      <c r="C436" s="201" t="s">
        <v>112</v>
      </c>
      <c r="D436" s="217" t="s">
        <v>5</v>
      </c>
      <c r="E436" s="63">
        <v>10</v>
      </c>
      <c r="F436" s="69"/>
      <c r="G436" s="151">
        <f t="shared" si="7"/>
        <v>0</v>
      </c>
    </row>
    <row r="437" spans="1:7" ht="21.6" customHeight="1" x14ac:dyDescent="0.25">
      <c r="A437" s="199">
        <v>9781338893090</v>
      </c>
      <c r="B437" s="200" t="s">
        <v>592</v>
      </c>
      <c r="C437" s="201" t="s">
        <v>112</v>
      </c>
      <c r="D437" s="149"/>
      <c r="E437" s="63">
        <v>12.5</v>
      </c>
      <c r="F437" s="69"/>
      <c r="G437" s="151">
        <f t="shared" si="7"/>
        <v>0</v>
      </c>
    </row>
    <row r="438" spans="1:7" ht="21.6" customHeight="1" x14ac:dyDescent="0.25">
      <c r="A438" s="199">
        <v>9781338861495</v>
      </c>
      <c r="B438" s="200" t="s">
        <v>601</v>
      </c>
      <c r="C438" s="201" t="s">
        <v>112</v>
      </c>
      <c r="D438" s="149"/>
      <c r="E438" s="63">
        <v>18</v>
      </c>
      <c r="F438" s="69"/>
      <c r="G438" s="151">
        <f t="shared" si="7"/>
        <v>0</v>
      </c>
    </row>
    <row r="439" spans="1:7" ht="21.6" customHeight="1" x14ac:dyDescent="0.25">
      <c r="A439" s="199">
        <v>9781339045689</v>
      </c>
      <c r="B439" s="200" t="s">
        <v>607</v>
      </c>
      <c r="C439" s="201" t="s">
        <v>112</v>
      </c>
      <c r="D439" s="149"/>
      <c r="E439" s="63">
        <v>12</v>
      </c>
      <c r="F439" s="69"/>
      <c r="G439" s="151">
        <f t="shared" si="7"/>
        <v>0</v>
      </c>
    </row>
    <row r="440" spans="1:7" ht="21.6" customHeight="1" x14ac:dyDescent="0.25">
      <c r="A440" s="199">
        <v>9781338826395</v>
      </c>
      <c r="B440" s="200" t="s">
        <v>292</v>
      </c>
      <c r="C440" s="201" t="s">
        <v>112</v>
      </c>
      <c r="D440" s="149"/>
      <c r="E440" s="63">
        <v>17.75</v>
      </c>
      <c r="F440" s="69"/>
      <c r="G440" s="151">
        <f t="shared" si="7"/>
        <v>0</v>
      </c>
    </row>
    <row r="441" spans="1:7" ht="21.6" customHeight="1" x14ac:dyDescent="0.25">
      <c r="A441" s="199">
        <v>9781338715422</v>
      </c>
      <c r="B441" s="200" t="s">
        <v>293</v>
      </c>
      <c r="C441" s="201" t="s">
        <v>112</v>
      </c>
      <c r="D441" s="149"/>
      <c r="E441" s="63">
        <v>16.75</v>
      </c>
      <c r="F441" s="69"/>
      <c r="G441" s="151">
        <f t="shared" si="7"/>
        <v>0</v>
      </c>
    </row>
    <row r="442" spans="1:7" ht="21.6" customHeight="1" x14ac:dyDescent="0.25">
      <c r="A442" s="199">
        <v>9781506731179</v>
      </c>
      <c r="B442" s="200" t="s">
        <v>167</v>
      </c>
      <c r="C442" s="201" t="s">
        <v>112</v>
      </c>
      <c r="D442" s="149"/>
      <c r="E442" s="63">
        <v>12</v>
      </c>
      <c r="F442" s="69"/>
      <c r="G442" s="151">
        <f t="shared" si="7"/>
        <v>0</v>
      </c>
    </row>
    <row r="443" spans="1:7" ht="21.6" customHeight="1" x14ac:dyDescent="0.25">
      <c r="A443" s="199">
        <v>9781338348569</v>
      </c>
      <c r="B443" s="200" t="s">
        <v>294</v>
      </c>
      <c r="C443" s="201" t="s">
        <v>112</v>
      </c>
      <c r="D443" s="149"/>
      <c r="E443" s="63">
        <v>12.5</v>
      </c>
      <c r="F443" s="69"/>
      <c r="G443" s="151">
        <f t="shared" si="7"/>
        <v>0</v>
      </c>
    </row>
    <row r="444" spans="1:7" ht="21.6" customHeight="1" x14ac:dyDescent="0.25">
      <c r="A444" s="199">
        <v>9781338893182</v>
      </c>
      <c r="B444" s="200" t="s">
        <v>661</v>
      </c>
      <c r="C444" s="201" t="s">
        <v>112</v>
      </c>
      <c r="D444" s="149"/>
      <c r="E444" s="63">
        <v>10.5</v>
      </c>
      <c r="F444" s="69"/>
      <c r="G444" s="151">
        <f t="shared" si="7"/>
        <v>0</v>
      </c>
    </row>
    <row r="445" spans="1:7" ht="21.6" customHeight="1" x14ac:dyDescent="0.25">
      <c r="A445" s="199">
        <v>9781338833720</v>
      </c>
      <c r="B445" s="200" t="s">
        <v>662</v>
      </c>
      <c r="C445" s="201" t="s">
        <v>112</v>
      </c>
      <c r="D445" s="149"/>
      <c r="E445" s="63">
        <v>17.75</v>
      </c>
      <c r="F445" s="69"/>
      <c r="G445" s="151">
        <f t="shared" si="7"/>
        <v>0</v>
      </c>
    </row>
    <row r="446" spans="1:7" ht="21.6" customHeight="1" x14ac:dyDescent="0.25">
      <c r="A446" s="199">
        <v>9781338719055</v>
      </c>
      <c r="B446" s="200" t="s">
        <v>156</v>
      </c>
      <c r="C446" s="201" t="s">
        <v>112</v>
      </c>
      <c r="D446" s="149"/>
      <c r="E446" s="63">
        <v>16</v>
      </c>
      <c r="F446" s="69"/>
      <c r="G446" s="151">
        <f t="shared" si="7"/>
        <v>0</v>
      </c>
    </row>
    <row r="447" spans="1:7" ht="21.6" customHeight="1" x14ac:dyDescent="0.25">
      <c r="A447" s="199">
        <v>9781339006444</v>
      </c>
      <c r="B447" s="200" t="s">
        <v>666</v>
      </c>
      <c r="C447" s="201" t="s">
        <v>112</v>
      </c>
      <c r="D447" s="149"/>
      <c r="E447" s="63">
        <v>16.75</v>
      </c>
      <c r="F447" s="69"/>
      <c r="G447" s="151">
        <f t="shared" si="7"/>
        <v>0</v>
      </c>
    </row>
    <row r="448" spans="1:7" ht="21.6" customHeight="1" x14ac:dyDescent="0.25">
      <c r="A448" s="199">
        <v>9781338568936</v>
      </c>
      <c r="B448" s="200" t="s">
        <v>669</v>
      </c>
      <c r="C448" s="201" t="s">
        <v>112</v>
      </c>
      <c r="D448" s="149"/>
      <c r="E448" s="63">
        <v>16.75</v>
      </c>
      <c r="F448" s="69"/>
      <c r="G448" s="151">
        <f t="shared" si="7"/>
        <v>0</v>
      </c>
    </row>
    <row r="449" spans="1:7" ht="21.6" customHeight="1" x14ac:dyDescent="0.25">
      <c r="A449" s="199">
        <v>9781443182393</v>
      </c>
      <c r="B449" s="200" t="s">
        <v>83</v>
      </c>
      <c r="C449" s="201" t="s">
        <v>112</v>
      </c>
      <c r="D449" s="217" t="s">
        <v>5</v>
      </c>
      <c r="E449" s="63">
        <v>10</v>
      </c>
      <c r="F449" s="69"/>
      <c r="G449" s="151">
        <f t="shared" si="7"/>
        <v>0</v>
      </c>
    </row>
    <row r="450" spans="1:7" ht="21.6" customHeight="1" x14ac:dyDescent="0.25">
      <c r="A450" s="199">
        <v>9781338731071</v>
      </c>
      <c r="B450" s="200" t="s">
        <v>149</v>
      </c>
      <c r="C450" s="201" t="s">
        <v>112</v>
      </c>
      <c r="D450" s="149"/>
      <c r="E450" s="63">
        <v>10</v>
      </c>
      <c r="F450" s="69"/>
      <c r="G450" s="151">
        <f t="shared" si="7"/>
        <v>0</v>
      </c>
    </row>
    <row r="451" spans="1:7" ht="21.6" customHeight="1" x14ac:dyDescent="0.25">
      <c r="A451" s="199">
        <v>9781339006888</v>
      </c>
      <c r="B451" s="200" t="s">
        <v>295</v>
      </c>
      <c r="C451" s="201" t="s">
        <v>112</v>
      </c>
      <c r="D451" s="149"/>
      <c r="E451" s="63">
        <v>11.5</v>
      </c>
      <c r="F451" s="69"/>
      <c r="G451" s="151">
        <f t="shared" si="7"/>
        <v>0</v>
      </c>
    </row>
    <row r="452" spans="1:7" ht="21.6" customHeight="1" x14ac:dyDescent="0.25">
      <c r="A452" s="199">
        <v>9781338893250</v>
      </c>
      <c r="B452" s="200" t="s">
        <v>682</v>
      </c>
      <c r="C452" s="201" t="s">
        <v>112</v>
      </c>
      <c r="D452" s="217"/>
      <c r="E452" s="63">
        <v>10.5</v>
      </c>
      <c r="F452" s="69"/>
      <c r="G452" s="151">
        <f t="shared" si="7"/>
        <v>0</v>
      </c>
    </row>
    <row r="453" spans="1:7" ht="21.6" customHeight="1" x14ac:dyDescent="0.25">
      <c r="A453" s="199">
        <v>9781443175135</v>
      </c>
      <c r="B453" s="200" t="s">
        <v>54</v>
      </c>
      <c r="C453" s="201" t="s">
        <v>112</v>
      </c>
      <c r="D453" s="217" t="s">
        <v>5</v>
      </c>
      <c r="E453" s="63">
        <v>9</v>
      </c>
      <c r="F453" s="69"/>
      <c r="G453" s="151">
        <f t="shared" si="7"/>
        <v>0</v>
      </c>
    </row>
    <row r="454" spans="1:7" ht="21.6" customHeight="1" x14ac:dyDescent="0.25">
      <c r="A454" s="199">
        <v>9781339039558</v>
      </c>
      <c r="B454" s="200" t="s">
        <v>683</v>
      </c>
      <c r="C454" s="201" t="s">
        <v>112</v>
      </c>
      <c r="D454" s="217"/>
      <c r="E454" s="63">
        <v>13</v>
      </c>
      <c r="F454" s="69"/>
      <c r="G454" s="151">
        <f t="shared" si="7"/>
        <v>0</v>
      </c>
    </row>
    <row r="455" spans="1:7" ht="21.6" customHeight="1" x14ac:dyDescent="0.25">
      <c r="A455" s="199">
        <v>9781338640502</v>
      </c>
      <c r="B455" s="200" t="s">
        <v>157</v>
      </c>
      <c r="C455" s="201" t="s">
        <v>453</v>
      </c>
      <c r="D455" s="217"/>
      <c r="E455" s="63">
        <v>10.25</v>
      </c>
      <c r="F455" s="69"/>
      <c r="G455" s="151">
        <f t="shared" si="7"/>
        <v>0</v>
      </c>
    </row>
    <row r="456" spans="1:7" ht="21.6" customHeight="1" x14ac:dyDescent="0.25">
      <c r="A456" s="199">
        <v>9781338865134</v>
      </c>
      <c r="B456" s="200" t="s">
        <v>203</v>
      </c>
      <c r="C456" s="201" t="s">
        <v>453</v>
      </c>
      <c r="D456" s="217"/>
      <c r="E456" s="63">
        <v>10</v>
      </c>
      <c r="F456" s="69"/>
      <c r="G456" s="151">
        <f t="shared" si="7"/>
        <v>0</v>
      </c>
    </row>
    <row r="457" spans="1:7" ht="21.6" customHeight="1" x14ac:dyDescent="0.25">
      <c r="A457" s="199">
        <v>9781338870343</v>
      </c>
      <c r="B457" s="200" t="s">
        <v>204</v>
      </c>
      <c r="C457" s="201" t="s">
        <v>453</v>
      </c>
      <c r="D457" s="217"/>
      <c r="E457" s="63">
        <v>10</v>
      </c>
      <c r="F457" s="69"/>
      <c r="G457" s="151">
        <f t="shared" si="7"/>
        <v>0</v>
      </c>
    </row>
    <row r="458" spans="1:7" ht="21.6" customHeight="1" x14ac:dyDescent="0.25">
      <c r="A458" s="199">
        <v>9781427857248</v>
      </c>
      <c r="B458" s="200" t="s">
        <v>623</v>
      </c>
      <c r="C458" s="201" t="s">
        <v>113</v>
      </c>
      <c r="D458" s="217"/>
      <c r="E458" s="63">
        <v>15.5</v>
      </c>
      <c r="F458" s="69"/>
      <c r="G458" s="151">
        <f t="shared" si="7"/>
        <v>0</v>
      </c>
    </row>
    <row r="459" spans="1:7" ht="21.6" customHeight="1" x14ac:dyDescent="0.25">
      <c r="A459" s="199">
        <v>9781338810462</v>
      </c>
      <c r="B459" s="200" t="s">
        <v>205</v>
      </c>
      <c r="C459" s="201" t="s">
        <v>113</v>
      </c>
      <c r="D459" s="217"/>
      <c r="E459" s="63">
        <v>10</v>
      </c>
      <c r="F459" s="69"/>
      <c r="G459" s="151">
        <f t="shared" si="7"/>
        <v>0</v>
      </c>
    </row>
    <row r="460" spans="1:7" ht="21.6" customHeight="1" x14ac:dyDescent="0.25">
      <c r="A460" s="199">
        <v>9781338746723</v>
      </c>
      <c r="B460" s="200" t="s">
        <v>206</v>
      </c>
      <c r="C460" s="201" t="s">
        <v>113</v>
      </c>
      <c r="D460" s="217"/>
      <c r="E460" s="63">
        <v>10</v>
      </c>
      <c r="F460" s="69"/>
      <c r="G460" s="151">
        <f t="shared" si="7"/>
        <v>0</v>
      </c>
    </row>
    <row r="461" spans="1:7" ht="21.6" customHeight="1" x14ac:dyDescent="0.25">
      <c r="A461" s="199">
        <v>9781338831955</v>
      </c>
      <c r="B461" s="200" t="s">
        <v>160</v>
      </c>
      <c r="C461" s="201" t="s">
        <v>113</v>
      </c>
      <c r="D461" s="217"/>
      <c r="E461" s="63">
        <v>10</v>
      </c>
      <c r="F461" s="69"/>
      <c r="G461" s="151">
        <f t="shared" si="7"/>
        <v>0</v>
      </c>
    </row>
    <row r="462" spans="1:7" ht="21.6" customHeight="1" x14ac:dyDescent="0.25">
      <c r="A462" s="199">
        <v>9781443197236</v>
      </c>
      <c r="B462" s="200" t="s">
        <v>625</v>
      </c>
      <c r="C462" s="201" t="s">
        <v>113</v>
      </c>
      <c r="D462" s="217" t="s">
        <v>5</v>
      </c>
      <c r="E462" s="63">
        <v>15.75</v>
      </c>
      <c r="F462" s="69"/>
      <c r="G462" s="151">
        <f t="shared" si="7"/>
        <v>0</v>
      </c>
    </row>
    <row r="463" spans="1:7" ht="21.6" customHeight="1" x14ac:dyDescent="0.25">
      <c r="A463" s="199">
        <v>9781339036564</v>
      </c>
      <c r="B463" s="200" t="s">
        <v>670</v>
      </c>
      <c r="C463" s="201" t="s">
        <v>113</v>
      </c>
      <c r="D463" s="217"/>
      <c r="E463" s="63">
        <v>12</v>
      </c>
      <c r="F463" s="69"/>
      <c r="G463" s="151">
        <f t="shared" si="7"/>
        <v>0</v>
      </c>
    </row>
    <row r="464" spans="1:7" ht="21.6" customHeight="1" x14ac:dyDescent="0.25">
      <c r="A464" s="199">
        <v>9781338572216</v>
      </c>
      <c r="B464" s="200" t="s">
        <v>158</v>
      </c>
      <c r="C464" s="201" t="s">
        <v>114</v>
      </c>
      <c r="D464" s="217"/>
      <c r="E464" s="63">
        <v>12.75</v>
      </c>
      <c r="F464" s="69"/>
      <c r="G464" s="151">
        <f t="shared" si="7"/>
        <v>0</v>
      </c>
    </row>
    <row r="465" spans="1:7" ht="21.6" customHeight="1" x14ac:dyDescent="0.25">
      <c r="A465" s="199">
        <v>9780358161820</v>
      </c>
      <c r="B465" s="200" t="s">
        <v>207</v>
      </c>
      <c r="C465" s="201" t="s">
        <v>114</v>
      </c>
      <c r="D465" s="217"/>
      <c r="E465" s="63">
        <v>16.75</v>
      </c>
      <c r="F465" s="69"/>
      <c r="G465" s="151">
        <f t="shared" si="7"/>
        <v>0</v>
      </c>
    </row>
    <row r="466" spans="1:7" ht="21.6" customHeight="1" x14ac:dyDescent="0.25">
      <c r="A466" s="199">
        <v>9781338775891</v>
      </c>
      <c r="B466" s="200" t="s">
        <v>296</v>
      </c>
      <c r="C466" s="201" t="s">
        <v>114</v>
      </c>
      <c r="D466" s="217"/>
      <c r="E466" s="63">
        <v>21</v>
      </c>
      <c r="F466" s="69"/>
      <c r="G466" s="151">
        <f t="shared" si="7"/>
        <v>0</v>
      </c>
    </row>
    <row r="467" spans="1:7" ht="21.6" customHeight="1" x14ac:dyDescent="0.25">
      <c r="A467" s="199">
        <v>9781338574890</v>
      </c>
      <c r="B467" s="200" t="s">
        <v>297</v>
      </c>
      <c r="C467" s="201" t="s">
        <v>114</v>
      </c>
      <c r="D467" s="217"/>
      <c r="E467" s="63">
        <v>12.5</v>
      </c>
      <c r="F467" s="69"/>
      <c r="G467" s="151">
        <f t="shared" si="7"/>
        <v>0</v>
      </c>
    </row>
    <row r="468" spans="1:7" ht="21.6" customHeight="1" x14ac:dyDescent="0.25">
      <c r="A468" s="199">
        <v>9781338776065</v>
      </c>
      <c r="B468" s="200" t="s">
        <v>208</v>
      </c>
      <c r="C468" s="201" t="s">
        <v>114</v>
      </c>
      <c r="D468" s="217"/>
      <c r="E468" s="63">
        <v>10</v>
      </c>
      <c r="F468" s="69"/>
      <c r="G468" s="151">
        <f t="shared" si="7"/>
        <v>0</v>
      </c>
    </row>
    <row r="469" spans="1:7" ht="21.6" customHeight="1" x14ac:dyDescent="0.25">
      <c r="A469" s="199">
        <v>9781338807332</v>
      </c>
      <c r="B469" s="200" t="s">
        <v>209</v>
      </c>
      <c r="C469" s="201" t="s">
        <v>114</v>
      </c>
      <c r="D469" s="217"/>
      <c r="E469" s="63">
        <v>10</v>
      </c>
      <c r="F469" s="69"/>
      <c r="G469" s="151">
        <f t="shared" si="7"/>
        <v>0</v>
      </c>
    </row>
    <row r="470" spans="1:7" ht="21.6" customHeight="1" x14ac:dyDescent="0.25">
      <c r="A470" s="199">
        <v>9781974701445</v>
      </c>
      <c r="B470" s="200" t="s">
        <v>496</v>
      </c>
      <c r="C470" s="201" t="s">
        <v>114</v>
      </c>
      <c r="D470" s="217"/>
      <c r="E470" s="63">
        <v>13.5</v>
      </c>
      <c r="F470" s="69"/>
      <c r="G470" s="151">
        <f t="shared" si="7"/>
        <v>0</v>
      </c>
    </row>
    <row r="471" spans="1:7" ht="21.6" customHeight="1" x14ac:dyDescent="0.25">
      <c r="A471" s="199">
        <v>9781443190022</v>
      </c>
      <c r="B471" s="200" t="s">
        <v>159</v>
      </c>
      <c r="C471" s="201" t="s">
        <v>114</v>
      </c>
      <c r="D471" s="217" t="s">
        <v>5</v>
      </c>
      <c r="E471" s="63">
        <v>5</v>
      </c>
      <c r="F471" s="69"/>
      <c r="G471" s="151">
        <f t="shared" si="7"/>
        <v>0</v>
      </c>
    </row>
    <row r="472" spans="1:7" ht="21.6" customHeight="1" x14ac:dyDescent="0.25">
      <c r="A472" s="199">
        <v>9781338832044</v>
      </c>
      <c r="B472" s="200" t="s">
        <v>210</v>
      </c>
      <c r="C472" s="201" t="s">
        <v>114</v>
      </c>
      <c r="D472" s="217"/>
      <c r="E472" s="63">
        <v>10</v>
      </c>
      <c r="F472" s="69"/>
      <c r="G472" s="151">
        <f t="shared" si="7"/>
        <v>0</v>
      </c>
    </row>
    <row r="473" spans="1:7" ht="21.6" customHeight="1" x14ac:dyDescent="0.25">
      <c r="A473" s="199">
        <v>9781338867459</v>
      </c>
      <c r="B473" s="200" t="s">
        <v>211</v>
      </c>
      <c r="C473" s="201" t="s">
        <v>114</v>
      </c>
      <c r="D473" s="217" t="s">
        <v>5</v>
      </c>
      <c r="E473" s="63">
        <v>10</v>
      </c>
      <c r="F473" s="69"/>
      <c r="G473" s="151">
        <f t="shared" si="7"/>
        <v>0</v>
      </c>
    </row>
    <row r="474" spans="1:7" ht="21.6" customHeight="1" x14ac:dyDescent="0.25">
      <c r="A474" s="199">
        <v>9781339046952</v>
      </c>
      <c r="B474" s="200" t="s">
        <v>583</v>
      </c>
      <c r="C474" s="201" t="s">
        <v>114</v>
      </c>
      <c r="D474" s="217"/>
      <c r="E474" s="63">
        <v>11.25</v>
      </c>
      <c r="F474" s="69"/>
      <c r="G474" s="151">
        <f t="shared" si="7"/>
        <v>0</v>
      </c>
    </row>
    <row r="475" spans="1:7" ht="21.6" customHeight="1" x14ac:dyDescent="0.25">
      <c r="A475" s="199">
        <v>9781338651348</v>
      </c>
      <c r="B475" s="200" t="s">
        <v>298</v>
      </c>
      <c r="C475" s="201" t="s">
        <v>114</v>
      </c>
      <c r="D475" s="217"/>
      <c r="E475" s="63">
        <v>9.5</v>
      </c>
      <c r="F475" s="69"/>
      <c r="G475" s="151">
        <f t="shared" si="7"/>
        <v>0</v>
      </c>
    </row>
    <row r="476" spans="1:7" ht="21.6" customHeight="1" x14ac:dyDescent="0.25">
      <c r="A476" s="199">
        <v>9781421587660</v>
      </c>
      <c r="B476" s="200" t="s">
        <v>299</v>
      </c>
      <c r="C476" s="201" t="s">
        <v>114</v>
      </c>
      <c r="D476" s="217"/>
      <c r="E476" s="63">
        <v>13.5</v>
      </c>
      <c r="F476" s="69"/>
      <c r="G476" s="151">
        <f t="shared" si="7"/>
        <v>0</v>
      </c>
    </row>
    <row r="477" spans="1:7" ht="21.6" customHeight="1" x14ac:dyDescent="0.25">
      <c r="A477" s="199">
        <v>9781338892673</v>
      </c>
      <c r="B477" s="200" t="s">
        <v>300</v>
      </c>
      <c r="C477" s="201" t="s">
        <v>114</v>
      </c>
      <c r="D477" s="217"/>
      <c r="E477" s="63">
        <v>10.5</v>
      </c>
      <c r="F477" s="69"/>
      <c r="G477" s="151">
        <f t="shared" si="7"/>
        <v>0</v>
      </c>
    </row>
    <row r="478" spans="1:7" ht="21.6" customHeight="1" x14ac:dyDescent="0.25">
      <c r="A478" s="199">
        <v>9781338870336</v>
      </c>
      <c r="B478" s="200" t="s">
        <v>212</v>
      </c>
      <c r="C478" s="201" t="s">
        <v>114</v>
      </c>
      <c r="D478" s="217"/>
      <c r="E478" s="63">
        <v>10.5</v>
      </c>
      <c r="F478" s="69"/>
      <c r="G478" s="151">
        <f t="shared" si="7"/>
        <v>0</v>
      </c>
    </row>
    <row r="479" spans="1:7" ht="21.6" customHeight="1" x14ac:dyDescent="0.25">
      <c r="A479" s="199">
        <v>9781443198455</v>
      </c>
      <c r="B479" s="200" t="s">
        <v>301</v>
      </c>
      <c r="C479" s="201" t="s">
        <v>114</v>
      </c>
      <c r="D479" s="217" t="s">
        <v>5</v>
      </c>
      <c r="E479" s="63">
        <v>11.5</v>
      </c>
      <c r="F479" s="69"/>
      <c r="G479" s="151">
        <f t="shared" si="7"/>
        <v>0</v>
      </c>
    </row>
    <row r="480" spans="1:7" ht="21.6" customHeight="1" x14ac:dyDescent="0.25">
      <c r="A480" s="199">
        <v>9781338775808</v>
      </c>
      <c r="B480" s="200" t="s">
        <v>302</v>
      </c>
      <c r="C480" s="201" t="s">
        <v>114</v>
      </c>
      <c r="D480" s="217"/>
      <c r="E480" s="63">
        <v>12</v>
      </c>
      <c r="F480" s="69"/>
      <c r="G480" s="151">
        <f t="shared" si="7"/>
        <v>0</v>
      </c>
    </row>
    <row r="481" spans="1:7" ht="21.2" customHeight="1" x14ac:dyDescent="0.25">
      <c r="A481" s="199">
        <v>9781338846669</v>
      </c>
      <c r="B481" s="200" t="s">
        <v>303</v>
      </c>
      <c r="C481" s="201" t="s">
        <v>114</v>
      </c>
      <c r="D481" s="217"/>
      <c r="E481" s="63">
        <v>10.5</v>
      </c>
      <c r="F481" s="69"/>
      <c r="G481" s="151">
        <f t="shared" si="7"/>
        <v>0</v>
      </c>
    </row>
    <row r="482" spans="1:7" ht="21.2" customHeight="1" x14ac:dyDescent="0.25">
      <c r="A482" s="199">
        <v>9781338048117</v>
      </c>
      <c r="B482" s="200" t="s">
        <v>654</v>
      </c>
      <c r="C482" s="201" t="s">
        <v>114</v>
      </c>
      <c r="D482" s="149"/>
      <c r="E482" s="63">
        <v>10.25</v>
      </c>
      <c r="F482" s="69"/>
      <c r="G482" s="151">
        <f t="shared" si="7"/>
        <v>0</v>
      </c>
    </row>
    <row r="483" spans="1:7" ht="21.2" customHeight="1" x14ac:dyDescent="0.25">
      <c r="A483" s="199">
        <v>9781338648058</v>
      </c>
      <c r="B483" s="200" t="s">
        <v>161</v>
      </c>
      <c r="C483" s="201" t="s">
        <v>114</v>
      </c>
      <c r="D483" s="149"/>
      <c r="E483" s="63">
        <v>17.75</v>
      </c>
      <c r="F483" s="69"/>
      <c r="G483" s="151">
        <f t="shared" si="7"/>
        <v>0</v>
      </c>
    </row>
    <row r="484" spans="1:7" ht="21.2" customHeight="1" x14ac:dyDescent="0.25">
      <c r="A484" s="199">
        <v>9781443193139</v>
      </c>
      <c r="B484" s="200" t="s">
        <v>663</v>
      </c>
      <c r="C484" s="201" t="s">
        <v>114</v>
      </c>
      <c r="D484" s="217" t="s">
        <v>5</v>
      </c>
      <c r="E484" s="63">
        <v>10</v>
      </c>
      <c r="F484" s="69"/>
      <c r="G484" s="151">
        <f t="shared" si="7"/>
        <v>0</v>
      </c>
    </row>
    <row r="485" spans="1:7" ht="21.2" customHeight="1" x14ac:dyDescent="0.25">
      <c r="A485" s="199">
        <v>9781338865127</v>
      </c>
      <c r="B485" s="200" t="s">
        <v>304</v>
      </c>
      <c r="C485" s="201" t="s">
        <v>114</v>
      </c>
      <c r="D485" s="217"/>
      <c r="E485" s="63">
        <v>17</v>
      </c>
      <c r="F485" s="69"/>
      <c r="G485" s="151">
        <f t="shared" si="7"/>
        <v>0</v>
      </c>
    </row>
    <row r="486" spans="1:7" ht="21.2" customHeight="1" x14ac:dyDescent="0.25">
      <c r="A486" s="199">
        <v>9781338877731</v>
      </c>
      <c r="B486" s="200" t="s">
        <v>213</v>
      </c>
      <c r="C486" s="201" t="s">
        <v>114</v>
      </c>
      <c r="D486" s="149"/>
      <c r="E486" s="63">
        <v>16</v>
      </c>
      <c r="F486" s="69"/>
      <c r="G486" s="151">
        <f t="shared" si="7"/>
        <v>0</v>
      </c>
    </row>
    <row r="487" spans="1:7" ht="21.2" customHeight="1" x14ac:dyDescent="0.25">
      <c r="A487" s="199">
        <v>9781338831986</v>
      </c>
      <c r="B487" s="200" t="s">
        <v>214</v>
      </c>
      <c r="C487" s="201" t="s">
        <v>114</v>
      </c>
      <c r="D487" s="149"/>
      <c r="E487" s="63">
        <v>10.25</v>
      </c>
      <c r="F487" s="69"/>
      <c r="G487" s="151">
        <f t="shared" si="7"/>
        <v>0</v>
      </c>
    </row>
    <row r="488" spans="1:7" ht="21.2" customHeight="1" x14ac:dyDescent="0.25">
      <c r="A488" s="199">
        <v>9781338745535</v>
      </c>
      <c r="B488" s="200" t="s">
        <v>305</v>
      </c>
      <c r="C488" s="201" t="s">
        <v>114</v>
      </c>
      <c r="D488" s="149"/>
      <c r="E488" s="63">
        <v>11.5</v>
      </c>
      <c r="F488" s="69"/>
      <c r="G488" s="151">
        <f t="shared" si="7"/>
        <v>0</v>
      </c>
    </row>
    <row r="489" spans="1:7" ht="21.2" customHeight="1" x14ac:dyDescent="0.25">
      <c r="A489" s="199">
        <v>9781536234794</v>
      </c>
      <c r="B489" s="200" t="s">
        <v>460</v>
      </c>
      <c r="C489" s="201" t="s">
        <v>115</v>
      </c>
      <c r="D489" s="217"/>
      <c r="E489" s="63">
        <v>25.5</v>
      </c>
      <c r="F489" s="69"/>
      <c r="G489" s="151">
        <f t="shared" si="7"/>
        <v>0</v>
      </c>
    </row>
    <row r="490" spans="1:7" ht="21.2" customHeight="1" x14ac:dyDescent="0.25">
      <c r="A490" s="199">
        <v>9781443193115</v>
      </c>
      <c r="B490" s="200" t="s">
        <v>462</v>
      </c>
      <c r="C490" s="201" t="s">
        <v>115</v>
      </c>
      <c r="D490" s="217" t="s">
        <v>5</v>
      </c>
      <c r="E490" s="63">
        <v>11.5</v>
      </c>
      <c r="F490" s="69"/>
      <c r="G490" s="151">
        <f t="shared" ref="G490:G515" si="8">+F490*E490</f>
        <v>0</v>
      </c>
    </row>
    <row r="491" spans="1:7" ht="21.2" customHeight="1" x14ac:dyDescent="0.25">
      <c r="A491" s="199">
        <v>9781339031880</v>
      </c>
      <c r="B491" s="200" t="s">
        <v>463</v>
      </c>
      <c r="C491" s="201" t="s">
        <v>115</v>
      </c>
      <c r="D491" s="149"/>
      <c r="E491" s="63">
        <v>14.5</v>
      </c>
      <c r="F491" s="69"/>
      <c r="G491" s="151">
        <f t="shared" si="8"/>
        <v>0</v>
      </c>
    </row>
    <row r="492" spans="1:7" ht="21.2" customHeight="1" x14ac:dyDescent="0.25">
      <c r="A492" s="199">
        <v>9780735266124</v>
      </c>
      <c r="B492" s="200" t="s">
        <v>306</v>
      </c>
      <c r="C492" s="201" t="s">
        <v>115</v>
      </c>
      <c r="D492" s="149"/>
      <c r="E492" s="63">
        <v>12.5</v>
      </c>
      <c r="F492" s="69"/>
      <c r="G492" s="151">
        <f t="shared" si="8"/>
        <v>0</v>
      </c>
    </row>
    <row r="493" spans="1:7" ht="21.2" customHeight="1" x14ac:dyDescent="0.25">
      <c r="A493" s="199">
        <v>9781338889055</v>
      </c>
      <c r="B493" s="200" t="s">
        <v>472</v>
      </c>
      <c r="C493" s="201" t="s">
        <v>115</v>
      </c>
      <c r="D493" s="217" t="s">
        <v>5</v>
      </c>
      <c r="E493" s="63">
        <v>17.75</v>
      </c>
      <c r="F493" s="69"/>
      <c r="G493" s="151">
        <f t="shared" si="8"/>
        <v>0</v>
      </c>
    </row>
    <row r="494" spans="1:7" ht="21.2" customHeight="1" x14ac:dyDescent="0.25">
      <c r="A494" s="199">
        <v>9781338268430</v>
      </c>
      <c r="B494" s="200" t="s">
        <v>45</v>
      </c>
      <c r="C494" s="201" t="s">
        <v>115</v>
      </c>
      <c r="D494" s="149"/>
      <c r="E494" s="63">
        <v>14</v>
      </c>
      <c r="F494" s="69"/>
      <c r="G494" s="151">
        <f t="shared" si="8"/>
        <v>0</v>
      </c>
    </row>
    <row r="495" spans="1:7" ht="21.2" customHeight="1" x14ac:dyDescent="0.25">
      <c r="A495" s="199">
        <v>9781338178340</v>
      </c>
      <c r="B495" s="200" t="s">
        <v>486</v>
      </c>
      <c r="C495" s="201" t="s">
        <v>115</v>
      </c>
      <c r="D495" s="217"/>
      <c r="E495" s="63">
        <v>5</v>
      </c>
      <c r="F495" s="69"/>
      <c r="G495" s="151">
        <f t="shared" si="8"/>
        <v>0</v>
      </c>
    </row>
    <row r="496" spans="1:7" ht="21.2" customHeight="1" x14ac:dyDescent="0.25">
      <c r="A496" s="199">
        <v>9781974705207</v>
      </c>
      <c r="B496" s="200" t="s">
        <v>497</v>
      </c>
      <c r="C496" s="201" t="s">
        <v>115</v>
      </c>
      <c r="D496" s="217"/>
      <c r="E496" s="63">
        <v>13.5</v>
      </c>
      <c r="F496" s="69"/>
      <c r="G496" s="151">
        <f t="shared" si="8"/>
        <v>0</v>
      </c>
    </row>
    <row r="497" spans="1:7" ht="21.2" customHeight="1" x14ac:dyDescent="0.25">
      <c r="A497" s="199">
        <v>9781338629347</v>
      </c>
      <c r="B497" s="200" t="s">
        <v>500</v>
      </c>
      <c r="C497" s="201" t="s">
        <v>115</v>
      </c>
      <c r="D497" s="217"/>
      <c r="E497" s="63">
        <v>10.5</v>
      </c>
      <c r="F497" s="69"/>
      <c r="G497" s="151">
        <f t="shared" si="8"/>
        <v>0</v>
      </c>
    </row>
    <row r="498" spans="1:7" ht="21.2" customHeight="1" x14ac:dyDescent="0.25">
      <c r="A498" s="199">
        <v>9781338601077</v>
      </c>
      <c r="B498" s="200" t="s">
        <v>584</v>
      </c>
      <c r="C498" s="201" t="s">
        <v>115</v>
      </c>
      <c r="D498" s="217"/>
      <c r="E498" s="63">
        <v>5</v>
      </c>
      <c r="F498" s="69"/>
      <c r="G498" s="151">
        <f t="shared" si="8"/>
        <v>0</v>
      </c>
    </row>
    <row r="499" spans="1:7" ht="21.2" customHeight="1" x14ac:dyDescent="0.25">
      <c r="A499" s="199">
        <v>9780735266155</v>
      </c>
      <c r="B499" s="200" t="s">
        <v>589</v>
      </c>
      <c r="C499" s="201" t="s">
        <v>115</v>
      </c>
      <c r="D499" s="217" t="s">
        <v>5</v>
      </c>
      <c r="E499" s="63">
        <v>13.5</v>
      </c>
      <c r="F499" s="69"/>
      <c r="G499" s="151">
        <f t="shared" si="8"/>
        <v>0</v>
      </c>
    </row>
    <row r="500" spans="1:7" ht="21.2" customHeight="1" x14ac:dyDescent="0.25">
      <c r="A500" s="199">
        <v>9781443192309</v>
      </c>
      <c r="B500" s="200" t="s">
        <v>215</v>
      </c>
      <c r="C500" s="201" t="s">
        <v>115</v>
      </c>
      <c r="D500" s="217" t="s">
        <v>5</v>
      </c>
      <c r="E500" s="63">
        <v>10</v>
      </c>
      <c r="F500" s="69"/>
      <c r="G500" s="151">
        <f t="shared" si="8"/>
        <v>0</v>
      </c>
    </row>
    <row r="501" spans="1:7" ht="21.2" customHeight="1" x14ac:dyDescent="0.25">
      <c r="A501" s="199">
        <v>9781338722529</v>
      </c>
      <c r="B501" s="200" t="s">
        <v>48</v>
      </c>
      <c r="C501" s="201" t="s">
        <v>115</v>
      </c>
      <c r="D501" s="217"/>
      <c r="E501" s="63">
        <v>13</v>
      </c>
      <c r="F501" s="69"/>
      <c r="G501" s="151">
        <f t="shared" si="8"/>
        <v>0</v>
      </c>
    </row>
    <row r="502" spans="1:7" ht="21.2" customHeight="1" x14ac:dyDescent="0.25">
      <c r="A502" s="199">
        <v>9781338649321</v>
      </c>
      <c r="B502" s="200" t="s">
        <v>49</v>
      </c>
      <c r="C502" s="201" t="s">
        <v>115</v>
      </c>
      <c r="D502" s="217"/>
      <c r="E502" s="63">
        <v>9</v>
      </c>
      <c r="F502" s="69"/>
      <c r="G502" s="151">
        <f t="shared" si="8"/>
        <v>0</v>
      </c>
    </row>
    <row r="503" spans="1:7" ht="21.2" customHeight="1" x14ac:dyDescent="0.25">
      <c r="A503" s="199">
        <v>9781339036557</v>
      </c>
      <c r="B503" s="200" t="s">
        <v>624</v>
      </c>
      <c r="C503" s="201" t="s">
        <v>115</v>
      </c>
      <c r="D503" s="149"/>
      <c r="E503" s="63">
        <v>10.5</v>
      </c>
      <c r="F503" s="69"/>
      <c r="G503" s="151">
        <f t="shared" si="8"/>
        <v>0</v>
      </c>
    </row>
    <row r="504" spans="1:7" ht="21.2" customHeight="1" x14ac:dyDescent="0.25">
      <c r="A504" s="199">
        <v>9781339039220</v>
      </c>
      <c r="B504" s="200" t="s">
        <v>630</v>
      </c>
      <c r="C504" s="201" t="s">
        <v>115</v>
      </c>
      <c r="D504" s="149"/>
      <c r="E504" s="63">
        <v>21</v>
      </c>
      <c r="F504" s="69"/>
      <c r="G504" s="151">
        <f t="shared" si="8"/>
        <v>0</v>
      </c>
    </row>
    <row r="505" spans="1:7" ht="21.2" customHeight="1" x14ac:dyDescent="0.25">
      <c r="A505" s="199">
        <v>9781626721623</v>
      </c>
      <c r="B505" s="200" t="s">
        <v>50</v>
      </c>
      <c r="C505" s="201" t="s">
        <v>115</v>
      </c>
      <c r="D505" s="217" t="s">
        <v>5</v>
      </c>
      <c r="E505" s="63">
        <v>24.5</v>
      </c>
      <c r="F505" s="69"/>
      <c r="G505" s="151">
        <f t="shared" si="8"/>
        <v>0</v>
      </c>
    </row>
    <row r="506" spans="1:7" ht="21.2" customHeight="1" x14ac:dyDescent="0.25">
      <c r="A506" s="199">
        <v>9781443182782</v>
      </c>
      <c r="B506" s="200" t="s">
        <v>84</v>
      </c>
      <c r="C506" s="201" t="s">
        <v>115</v>
      </c>
      <c r="D506" s="217" t="s">
        <v>5</v>
      </c>
      <c r="E506" s="63">
        <v>9</v>
      </c>
      <c r="F506" s="69"/>
      <c r="G506" s="151">
        <f t="shared" si="8"/>
        <v>0</v>
      </c>
    </row>
    <row r="507" spans="1:7" ht="21.2" customHeight="1" x14ac:dyDescent="0.25">
      <c r="A507" s="199">
        <v>9781338666366</v>
      </c>
      <c r="B507" s="200" t="s">
        <v>162</v>
      </c>
      <c r="C507" s="201" t="s">
        <v>115</v>
      </c>
      <c r="D507" s="149"/>
      <c r="E507" s="63">
        <v>8.75</v>
      </c>
      <c r="F507" s="69"/>
      <c r="G507" s="151">
        <f t="shared" si="8"/>
        <v>0</v>
      </c>
    </row>
    <row r="508" spans="1:7" ht="21.2" customHeight="1" x14ac:dyDescent="0.25">
      <c r="A508" s="199">
        <v>9781338891973</v>
      </c>
      <c r="B508" s="200" t="s">
        <v>664</v>
      </c>
      <c r="C508" s="201" t="s">
        <v>115</v>
      </c>
      <c r="D508" s="217"/>
      <c r="E508" s="63">
        <v>17.75</v>
      </c>
      <c r="F508" s="69"/>
      <c r="G508" s="151">
        <f t="shared" si="8"/>
        <v>0</v>
      </c>
    </row>
    <row r="509" spans="1:7" ht="21.2" customHeight="1" x14ac:dyDescent="0.25">
      <c r="A509" s="199">
        <v>9781338818796</v>
      </c>
      <c r="B509" s="200" t="s">
        <v>671</v>
      </c>
      <c r="C509" s="201" t="s">
        <v>115</v>
      </c>
      <c r="D509" s="149"/>
      <c r="E509" s="63">
        <v>23</v>
      </c>
      <c r="F509" s="69"/>
      <c r="G509" s="151">
        <f t="shared" si="8"/>
        <v>0</v>
      </c>
    </row>
    <row r="510" spans="1:7" ht="21.2" customHeight="1" x14ac:dyDescent="0.25">
      <c r="A510" s="199">
        <v>9780545803526</v>
      </c>
      <c r="B510" s="200" t="s">
        <v>307</v>
      </c>
      <c r="C510" s="201" t="s">
        <v>115</v>
      </c>
      <c r="D510" s="149"/>
      <c r="E510" s="63">
        <v>12.5</v>
      </c>
      <c r="F510" s="69"/>
      <c r="G510" s="151">
        <f t="shared" si="8"/>
        <v>0</v>
      </c>
    </row>
    <row r="511" spans="1:7" ht="21.2" customHeight="1" x14ac:dyDescent="0.25">
      <c r="A511" s="199">
        <v>9781338255751</v>
      </c>
      <c r="B511" s="200" t="s">
        <v>163</v>
      </c>
      <c r="C511" s="201" t="s">
        <v>115</v>
      </c>
      <c r="D511" s="149"/>
      <c r="E511" s="63">
        <v>14</v>
      </c>
      <c r="F511" s="69"/>
      <c r="G511" s="151">
        <f t="shared" si="8"/>
        <v>0</v>
      </c>
    </row>
    <row r="512" spans="1:7" ht="21.2" customHeight="1" x14ac:dyDescent="0.25">
      <c r="A512" s="199">
        <v>9780593405703</v>
      </c>
      <c r="B512" s="200" t="s">
        <v>216</v>
      </c>
      <c r="C512" s="201" t="s">
        <v>454</v>
      </c>
      <c r="D512" s="149"/>
      <c r="E512" s="63">
        <v>18.75</v>
      </c>
      <c r="F512" s="69"/>
      <c r="G512" s="151">
        <f t="shared" si="8"/>
        <v>0</v>
      </c>
    </row>
    <row r="513" spans="1:7" ht="21.2" customHeight="1" x14ac:dyDescent="0.25">
      <c r="A513" s="199">
        <v>9781338865851</v>
      </c>
      <c r="B513" s="200" t="s">
        <v>217</v>
      </c>
      <c r="C513" s="201" t="s">
        <v>454</v>
      </c>
      <c r="D513" s="217"/>
      <c r="E513" s="63">
        <v>13.5</v>
      </c>
      <c r="F513" s="69"/>
      <c r="G513" s="151">
        <f t="shared" si="8"/>
        <v>0</v>
      </c>
    </row>
    <row r="514" spans="1:7" ht="21.2" customHeight="1" x14ac:dyDescent="0.25">
      <c r="A514" s="199">
        <v>9780062498540</v>
      </c>
      <c r="B514" s="200" t="s">
        <v>218</v>
      </c>
      <c r="C514" s="201" t="s">
        <v>454</v>
      </c>
      <c r="D514" s="149"/>
      <c r="E514" s="63">
        <v>18.75</v>
      </c>
      <c r="F514" s="69"/>
      <c r="G514" s="151">
        <f t="shared" si="8"/>
        <v>0</v>
      </c>
    </row>
    <row r="515" spans="1:7" ht="21.2" customHeight="1" x14ac:dyDescent="0.25">
      <c r="A515" s="199">
        <v>9781338864922</v>
      </c>
      <c r="B515" s="200" t="s">
        <v>219</v>
      </c>
      <c r="C515" s="201" t="s">
        <v>454</v>
      </c>
      <c r="D515" s="217"/>
      <c r="E515" s="63">
        <v>14.5</v>
      </c>
      <c r="F515" s="69"/>
      <c r="G515" s="151">
        <f t="shared" si="8"/>
        <v>0</v>
      </c>
    </row>
    <row r="516" spans="1:7" ht="21.2" customHeight="1" thickBot="1" x14ac:dyDescent="0.45">
      <c r="A516" s="248" t="s">
        <v>166</v>
      </c>
      <c r="B516" s="249"/>
      <c r="C516" s="249"/>
      <c r="D516" s="249"/>
      <c r="E516" s="249"/>
      <c r="F516" s="249"/>
      <c r="G516" s="250"/>
    </row>
    <row r="517" spans="1:7" ht="21.2" customHeight="1" thickTop="1" x14ac:dyDescent="0.25">
      <c r="A517" s="199">
        <v>9781443180610</v>
      </c>
      <c r="B517" s="200" t="s">
        <v>574</v>
      </c>
      <c r="C517" s="201" t="s">
        <v>100</v>
      </c>
      <c r="D517" s="217"/>
      <c r="E517" s="63">
        <v>15.5</v>
      </c>
      <c r="F517" s="69"/>
      <c r="G517" s="151">
        <f t="shared" ref="G517:G613" si="9">+F517*E517</f>
        <v>0</v>
      </c>
    </row>
    <row r="518" spans="1:7" ht="21.2" customHeight="1" x14ac:dyDescent="0.25">
      <c r="A518" s="199">
        <v>9781443160964</v>
      </c>
      <c r="B518" s="200" t="s">
        <v>688</v>
      </c>
      <c r="C518" s="201" t="s">
        <v>120</v>
      </c>
      <c r="D518" s="217" t="s">
        <v>244</v>
      </c>
      <c r="E518" s="63">
        <v>17.75</v>
      </c>
      <c r="F518" s="69"/>
      <c r="G518" s="151">
        <f t="shared" si="9"/>
        <v>0</v>
      </c>
    </row>
    <row r="519" spans="1:7" ht="21.2" customHeight="1" x14ac:dyDescent="0.25">
      <c r="A519" s="199">
        <v>9781443187596</v>
      </c>
      <c r="B519" s="200" t="s">
        <v>539</v>
      </c>
      <c r="C519" s="201" t="s">
        <v>120</v>
      </c>
      <c r="D519" s="217"/>
      <c r="E519" s="63">
        <v>12.5</v>
      </c>
      <c r="F519" s="69"/>
      <c r="G519" s="151">
        <f t="shared" si="9"/>
        <v>0</v>
      </c>
    </row>
    <row r="520" spans="1:7" ht="21.2" customHeight="1" x14ac:dyDescent="0.25">
      <c r="A520" s="199">
        <v>9781443187992</v>
      </c>
      <c r="B520" s="200" t="s">
        <v>556</v>
      </c>
      <c r="C520" s="201" t="s">
        <v>120</v>
      </c>
      <c r="D520" s="217"/>
      <c r="E520" s="63">
        <v>13.5</v>
      </c>
      <c r="F520" s="69"/>
      <c r="G520" s="151">
        <f t="shared" si="9"/>
        <v>0</v>
      </c>
    </row>
    <row r="521" spans="1:7" ht="21.2" customHeight="1" x14ac:dyDescent="0.25">
      <c r="A521" s="199">
        <v>9781443189293</v>
      </c>
      <c r="B521" s="200" t="s">
        <v>558</v>
      </c>
      <c r="C521" s="201" t="s">
        <v>120</v>
      </c>
      <c r="D521" s="217"/>
      <c r="E521" s="63">
        <v>13.5</v>
      </c>
      <c r="F521" s="69"/>
      <c r="G521" s="151">
        <f t="shared" si="9"/>
        <v>0</v>
      </c>
    </row>
    <row r="522" spans="1:7" ht="21.2" customHeight="1" x14ac:dyDescent="0.25">
      <c r="A522" s="199">
        <v>9781443169585</v>
      </c>
      <c r="B522" s="200" t="s">
        <v>689</v>
      </c>
      <c r="C522" s="201" t="s">
        <v>120</v>
      </c>
      <c r="D522" s="217" t="s">
        <v>244</v>
      </c>
      <c r="E522" s="63">
        <v>7</v>
      </c>
      <c r="F522" s="69"/>
      <c r="G522" s="151">
        <f t="shared" si="9"/>
        <v>0</v>
      </c>
    </row>
    <row r="523" spans="1:7" ht="21.2" customHeight="1" x14ac:dyDescent="0.25">
      <c r="A523" s="199">
        <v>9781443189385</v>
      </c>
      <c r="B523" s="200" t="s">
        <v>575</v>
      </c>
      <c r="C523" s="201" t="s">
        <v>120</v>
      </c>
      <c r="D523" s="217"/>
      <c r="E523" s="63">
        <v>13.5</v>
      </c>
      <c r="F523" s="69"/>
      <c r="G523" s="151">
        <f t="shared" si="9"/>
        <v>0</v>
      </c>
    </row>
    <row r="524" spans="1:7" ht="21.2" customHeight="1" x14ac:dyDescent="0.25">
      <c r="A524" s="199">
        <v>9781443196499</v>
      </c>
      <c r="B524" s="200" t="s">
        <v>512</v>
      </c>
      <c r="C524" s="201" t="s">
        <v>101</v>
      </c>
      <c r="D524" s="217" t="s">
        <v>5</v>
      </c>
      <c r="E524" s="63">
        <v>17</v>
      </c>
      <c r="F524" s="69"/>
      <c r="G524" s="151">
        <f t="shared" si="9"/>
        <v>0</v>
      </c>
    </row>
    <row r="525" spans="1:7" ht="21.2" customHeight="1" x14ac:dyDescent="0.25">
      <c r="A525" s="199">
        <v>9781443195164</v>
      </c>
      <c r="B525" s="200" t="s">
        <v>515</v>
      </c>
      <c r="C525" s="201" t="s">
        <v>101</v>
      </c>
      <c r="D525" s="217"/>
      <c r="E525" s="63">
        <v>7.5</v>
      </c>
      <c r="F525" s="69"/>
      <c r="G525" s="151">
        <f t="shared" si="9"/>
        <v>0</v>
      </c>
    </row>
    <row r="526" spans="1:7" ht="21.2" customHeight="1" x14ac:dyDescent="0.25">
      <c r="A526" s="199">
        <v>9781443176132</v>
      </c>
      <c r="B526" s="200" t="s">
        <v>519</v>
      </c>
      <c r="C526" s="201" t="s">
        <v>101</v>
      </c>
      <c r="D526" s="217"/>
      <c r="E526" s="63">
        <v>5</v>
      </c>
      <c r="F526" s="69"/>
      <c r="G526" s="151">
        <f t="shared" si="9"/>
        <v>0</v>
      </c>
    </row>
    <row r="527" spans="1:7" ht="21.2" customHeight="1" x14ac:dyDescent="0.25">
      <c r="A527" s="199">
        <v>9781443177436</v>
      </c>
      <c r="B527" s="200" t="s">
        <v>520</v>
      </c>
      <c r="C527" s="201" t="s">
        <v>101</v>
      </c>
      <c r="D527" s="217" t="s">
        <v>5</v>
      </c>
      <c r="E527" s="63">
        <v>9</v>
      </c>
      <c r="F527" s="69"/>
      <c r="G527" s="151">
        <f t="shared" si="9"/>
        <v>0</v>
      </c>
    </row>
    <row r="528" spans="1:7" ht="21.2" customHeight="1" x14ac:dyDescent="0.25">
      <c r="A528" s="199">
        <v>9781443185837</v>
      </c>
      <c r="B528" s="200" t="s">
        <v>522</v>
      </c>
      <c r="C528" s="201" t="s">
        <v>101</v>
      </c>
      <c r="D528" s="217"/>
      <c r="E528" s="63">
        <v>9</v>
      </c>
      <c r="F528" s="69"/>
      <c r="G528" s="151">
        <f t="shared" si="9"/>
        <v>0</v>
      </c>
    </row>
    <row r="529" spans="1:7" ht="21.2" customHeight="1" x14ac:dyDescent="0.25">
      <c r="A529" s="199">
        <v>9781443164092</v>
      </c>
      <c r="B529" s="200" t="s">
        <v>524</v>
      </c>
      <c r="C529" s="201" t="s">
        <v>101</v>
      </c>
      <c r="D529" s="217"/>
      <c r="E529" s="63">
        <v>10</v>
      </c>
      <c r="F529" s="69"/>
      <c r="G529" s="151">
        <f t="shared" si="9"/>
        <v>0</v>
      </c>
    </row>
    <row r="530" spans="1:7" ht="21.2" customHeight="1" x14ac:dyDescent="0.25">
      <c r="A530" s="199">
        <v>9781443164047</v>
      </c>
      <c r="B530" s="200" t="s">
        <v>690</v>
      </c>
      <c r="C530" s="201" t="s">
        <v>101</v>
      </c>
      <c r="D530" s="217" t="s">
        <v>244</v>
      </c>
      <c r="E530" s="63">
        <v>12.5</v>
      </c>
      <c r="F530" s="69"/>
      <c r="G530" s="151">
        <f t="shared" si="9"/>
        <v>0</v>
      </c>
    </row>
    <row r="531" spans="1:7" ht="21.2" customHeight="1" x14ac:dyDescent="0.25">
      <c r="A531" s="199">
        <v>9781443199391</v>
      </c>
      <c r="B531" s="200" t="s">
        <v>525</v>
      </c>
      <c r="C531" s="201" t="s">
        <v>101</v>
      </c>
      <c r="D531" s="217"/>
      <c r="E531" s="63">
        <v>15.75</v>
      </c>
      <c r="F531" s="69"/>
      <c r="G531" s="151">
        <f t="shared" si="9"/>
        <v>0</v>
      </c>
    </row>
    <row r="532" spans="1:7" ht="21.2" customHeight="1" x14ac:dyDescent="0.25">
      <c r="A532" s="199">
        <v>9781443180313</v>
      </c>
      <c r="B532" s="200" t="s">
        <v>527</v>
      </c>
      <c r="C532" s="201" t="s">
        <v>101</v>
      </c>
      <c r="D532" s="217" t="s">
        <v>5</v>
      </c>
      <c r="E532" s="63">
        <v>13.5</v>
      </c>
      <c r="F532" s="69"/>
      <c r="G532" s="151">
        <f t="shared" si="9"/>
        <v>0</v>
      </c>
    </row>
    <row r="533" spans="1:7" ht="21.2" customHeight="1" x14ac:dyDescent="0.25">
      <c r="A533" s="199">
        <v>9781443194358</v>
      </c>
      <c r="B533" s="200" t="s">
        <v>528</v>
      </c>
      <c r="C533" s="201" t="s">
        <v>101</v>
      </c>
      <c r="D533" s="217" t="s">
        <v>5</v>
      </c>
      <c r="E533" s="63">
        <v>19</v>
      </c>
      <c r="F533" s="69"/>
      <c r="G533" s="151">
        <f t="shared" si="9"/>
        <v>0</v>
      </c>
    </row>
    <row r="534" spans="1:7" ht="21.2" customHeight="1" x14ac:dyDescent="0.25">
      <c r="A534" s="199">
        <v>9781443194686</v>
      </c>
      <c r="B534" s="200" t="s">
        <v>538</v>
      </c>
      <c r="C534" s="201" t="s">
        <v>101</v>
      </c>
      <c r="D534" s="217"/>
      <c r="E534" s="63">
        <v>13.5</v>
      </c>
      <c r="F534" s="69"/>
      <c r="G534" s="151">
        <f t="shared" si="9"/>
        <v>0</v>
      </c>
    </row>
    <row r="535" spans="1:7" ht="21.2" customHeight="1" x14ac:dyDescent="0.25">
      <c r="A535" s="199">
        <v>9781443193856</v>
      </c>
      <c r="B535" s="200" t="s">
        <v>543</v>
      </c>
      <c r="C535" s="201" t="s">
        <v>101</v>
      </c>
      <c r="D535" s="217" t="s">
        <v>5</v>
      </c>
      <c r="E535" s="63">
        <v>13.5</v>
      </c>
      <c r="F535" s="69"/>
      <c r="G535" s="151">
        <f t="shared" si="9"/>
        <v>0</v>
      </c>
    </row>
    <row r="536" spans="1:7" ht="21.2" customHeight="1" x14ac:dyDescent="0.25">
      <c r="A536" s="199">
        <v>9781443196703</v>
      </c>
      <c r="B536" s="200" t="s">
        <v>548</v>
      </c>
      <c r="C536" s="201" t="s">
        <v>101</v>
      </c>
      <c r="D536" s="217" t="s">
        <v>5</v>
      </c>
      <c r="E536" s="63">
        <v>9.5</v>
      </c>
      <c r="F536" s="69"/>
      <c r="G536" s="151">
        <f t="shared" si="9"/>
        <v>0</v>
      </c>
    </row>
    <row r="537" spans="1:7" ht="21.2" customHeight="1" x14ac:dyDescent="0.25">
      <c r="A537" s="199">
        <v>9781443190428</v>
      </c>
      <c r="B537" s="200" t="s">
        <v>225</v>
      </c>
      <c r="C537" s="201" t="s">
        <v>101</v>
      </c>
      <c r="D537" s="217"/>
      <c r="E537" s="63">
        <v>26</v>
      </c>
      <c r="F537" s="69"/>
      <c r="G537" s="151">
        <f t="shared" si="9"/>
        <v>0</v>
      </c>
    </row>
    <row r="538" spans="1:7" ht="21.2" customHeight="1" x14ac:dyDescent="0.25">
      <c r="A538" s="199">
        <v>9781039702141</v>
      </c>
      <c r="B538" s="200" t="s">
        <v>531</v>
      </c>
      <c r="C538" s="201" t="s">
        <v>101</v>
      </c>
      <c r="D538" s="217"/>
      <c r="E538" s="63">
        <v>13.5</v>
      </c>
      <c r="F538" s="69"/>
      <c r="G538" s="151">
        <f t="shared" si="9"/>
        <v>0</v>
      </c>
    </row>
    <row r="539" spans="1:7" ht="21.2" customHeight="1" x14ac:dyDescent="0.25">
      <c r="A539" s="199">
        <v>9781443199636</v>
      </c>
      <c r="B539" s="200" t="s">
        <v>554</v>
      </c>
      <c r="C539" s="201" t="s">
        <v>101</v>
      </c>
      <c r="D539" s="217"/>
      <c r="E539" s="63">
        <v>15.75</v>
      </c>
      <c r="F539" s="69"/>
      <c r="G539" s="151">
        <f t="shared" si="9"/>
        <v>0</v>
      </c>
    </row>
    <row r="540" spans="1:7" ht="21.2" customHeight="1" x14ac:dyDescent="0.25">
      <c r="A540" s="199">
        <v>9781443199087</v>
      </c>
      <c r="B540" s="200" t="s">
        <v>555</v>
      </c>
      <c r="C540" s="201" t="s">
        <v>101</v>
      </c>
      <c r="D540" s="217"/>
      <c r="E540" s="63">
        <v>13.5</v>
      </c>
      <c r="F540" s="69"/>
      <c r="G540" s="151">
        <f t="shared" si="9"/>
        <v>0</v>
      </c>
    </row>
    <row r="541" spans="1:7" ht="21.2" customHeight="1" x14ac:dyDescent="0.25">
      <c r="A541" s="199">
        <v>9781443199070</v>
      </c>
      <c r="B541" s="200" t="s">
        <v>557</v>
      </c>
      <c r="C541" s="201" t="s">
        <v>101</v>
      </c>
      <c r="D541" s="217" t="s">
        <v>5</v>
      </c>
      <c r="E541" s="63">
        <v>21</v>
      </c>
      <c r="F541" s="69"/>
      <c r="G541" s="151">
        <f t="shared" si="9"/>
        <v>0</v>
      </c>
    </row>
    <row r="542" spans="1:7" ht="21.2" customHeight="1" x14ac:dyDescent="0.25">
      <c r="A542" s="199">
        <v>9781443180320</v>
      </c>
      <c r="B542" s="200" t="s">
        <v>559</v>
      </c>
      <c r="C542" s="201" t="s">
        <v>101</v>
      </c>
      <c r="D542" s="217"/>
      <c r="E542" s="63">
        <v>11.5</v>
      </c>
      <c r="F542" s="69"/>
      <c r="G542" s="151">
        <f t="shared" si="9"/>
        <v>0</v>
      </c>
    </row>
    <row r="543" spans="1:7" ht="21.2" customHeight="1" x14ac:dyDescent="0.25">
      <c r="A543" s="199">
        <v>9781443193900</v>
      </c>
      <c r="B543" s="200" t="s">
        <v>560</v>
      </c>
      <c r="C543" s="201" t="s">
        <v>101</v>
      </c>
      <c r="D543" s="217"/>
      <c r="E543" s="63">
        <v>13.5</v>
      </c>
      <c r="F543" s="69"/>
      <c r="G543" s="151">
        <f t="shared" si="9"/>
        <v>0</v>
      </c>
    </row>
    <row r="544" spans="1:7" ht="21.2" customHeight="1" x14ac:dyDescent="0.25">
      <c r="A544" s="199">
        <v>9781443181419</v>
      </c>
      <c r="B544" s="200" t="s">
        <v>561</v>
      </c>
      <c r="C544" s="201" t="s">
        <v>101</v>
      </c>
      <c r="D544" s="217"/>
      <c r="E544" s="63">
        <v>23</v>
      </c>
      <c r="F544" s="69"/>
      <c r="G544" s="151">
        <f t="shared" si="9"/>
        <v>0</v>
      </c>
    </row>
    <row r="545" spans="1:7" ht="21.2" customHeight="1" x14ac:dyDescent="0.25">
      <c r="A545" s="199">
        <v>9781443195478</v>
      </c>
      <c r="B545" s="200" t="s">
        <v>564</v>
      </c>
      <c r="C545" s="201" t="s">
        <v>101</v>
      </c>
      <c r="D545" s="217"/>
      <c r="E545" s="63">
        <v>12.5</v>
      </c>
      <c r="F545" s="69"/>
      <c r="G545" s="151">
        <f t="shared" si="9"/>
        <v>0</v>
      </c>
    </row>
    <row r="546" spans="1:7" ht="21.2" customHeight="1" x14ac:dyDescent="0.25">
      <c r="A546" s="199">
        <v>9781443194662</v>
      </c>
      <c r="B546" s="200" t="s">
        <v>565</v>
      </c>
      <c r="C546" s="201" t="s">
        <v>101</v>
      </c>
      <c r="D546" s="217"/>
      <c r="E546" s="63">
        <v>13</v>
      </c>
      <c r="F546" s="69"/>
      <c r="G546" s="151">
        <f t="shared" si="9"/>
        <v>0</v>
      </c>
    </row>
    <row r="547" spans="1:7" ht="21.2" customHeight="1" x14ac:dyDescent="0.25">
      <c r="A547" s="199">
        <v>9781443195799</v>
      </c>
      <c r="B547" s="200" t="s">
        <v>566</v>
      </c>
      <c r="C547" s="201" t="s">
        <v>101</v>
      </c>
      <c r="D547" s="217"/>
      <c r="E547" s="63">
        <v>12.5</v>
      </c>
      <c r="F547" s="69"/>
      <c r="G547" s="151">
        <f t="shared" si="9"/>
        <v>0</v>
      </c>
    </row>
    <row r="548" spans="1:7" ht="21.2" customHeight="1" x14ac:dyDescent="0.25">
      <c r="A548" s="199">
        <v>9782897743840</v>
      </c>
      <c r="B548" s="200" t="s">
        <v>567</v>
      </c>
      <c r="C548" s="201" t="s">
        <v>101</v>
      </c>
      <c r="D548" s="217" t="s">
        <v>5</v>
      </c>
      <c r="E548" s="63">
        <v>19.75</v>
      </c>
      <c r="F548" s="69"/>
      <c r="G548" s="151">
        <f t="shared" si="9"/>
        <v>0</v>
      </c>
    </row>
    <row r="549" spans="1:7" ht="21.2" customHeight="1" x14ac:dyDescent="0.25">
      <c r="A549" s="199">
        <v>9781443193481</v>
      </c>
      <c r="B549" s="200" t="s">
        <v>220</v>
      </c>
      <c r="C549" s="201" t="s">
        <v>101</v>
      </c>
      <c r="D549" s="217" t="s">
        <v>5</v>
      </c>
      <c r="E549" s="63">
        <v>13.5</v>
      </c>
      <c r="F549" s="69"/>
      <c r="G549" s="151">
        <f t="shared" si="9"/>
        <v>0</v>
      </c>
    </row>
    <row r="550" spans="1:7" ht="21.2" customHeight="1" x14ac:dyDescent="0.25">
      <c r="A550" s="199">
        <v>9782924984550</v>
      </c>
      <c r="B550" s="200" t="s">
        <v>249</v>
      </c>
      <c r="C550" s="201" t="s">
        <v>101</v>
      </c>
      <c r="D550" s="217" t="s">
        <v>5</v>
      </c>
      <c r="E550" s="63">
        <v>23</v>
      </c>
      <c r="F550" s="69"/>
      <c r="G550" s="151">
        <f t="shared" si="9"/>
        <v>0</v>
      </c>
    </row>
    <row r="551" spans="1:7" ht="21.2" customHeight="1" x14ac:dyDescent="0.25">
      <c r="A551" s="199">
        <v>9781443196222</v>
      </c>
      <c r="B551" s="200" t="s">
        <v>570</v>
      </c>
      <c r="C551" s="201" t="s">
        <v>101</v>
      </c>
      <c r="D551" s="217"/>
      <c r="E551" s="63">
        <v>13.5</v>
      </c>
      <c r="F551" s="69"/>
      <c r="G551" s="151">
        <f t="shared" si="9"/>
        <v>0</v>
      </c>
    </row>
    <row r="552" spans="1:7" ht="21.2" customHeight="1" x14ac:dyDescent="0.25">
      <c r="A552" s="199">
        <v>9781443146180</v>
      </c>
      <c r="B552" s="200" t="s">
        <v>571</v>
      </c>
      <c r="C552" s="201" t="s">
        <v>101</v>
      </c>
      <c r="D552" s="217" t="s">
        <v>5</v>
      </c>
      <c r="E552" s="63">
        <v>9</v>
      </c>
      <c r="F552" s="69"/>
      <c r="G552" s="151">
        <f t="shared" si="9"/>
        <v>0</v>
      </c>
    </row>
    <row r="553" spans="1:7" ht="21.2" customHeight="1" x14ac:dyDescent="0.25">
      <c r="A553" s="199">
        <v>9781443193153</v>
      </c>
      <c r="B553" s="200" t="s">
        <v>309</v>
      </c>
      <c r="C553" s="201" t="s">
        <v>101</v>
      </c>
      <c r="D553" s="217"/>
      <c r="E553" s="63">
        <v>17</v>
      </c>
      <c r="F553" s="69"/>
      <c r="G553" s="151">
        <f t="shared" si="9"/>
        <v>0</v>
      </c>
    </row>
    <row r="554" spans="1:7" ht="21.2" customHeight="1" x14ac:dyDescent="0.25">
      <c r="A554" s="199">
        <v>9781039701908</v>
      </c>
      <c r="B554" s="200" t="s">
        <v>550</v>
      </c>
      <c r="C554" s="201" t="s">
        <v>102</v>
      </c>
      <c r="D554" s="217" t="s">
        <v>5</v>
      </c>
      <c r="E554" s="63">
        <v>29.25</v>
      </c>
      <c r="F554" s="69"/>
      <c r="G554" s="151">
        <f t="shared" si="9"/>
        <v>0</v>
      </c>
    </row>
    <row r="555" spans="1:7" ht="21.2" customHeight="1" x14ac:dyDescent="0.25">
      <c r="A555" s="199">
        <v>9781443187688</v>
      </c>
      <c r="B555" s="200" t="s">
        <v>310</v>
      </c>
      <c r="C555" s="201" t="s">
        <v>102</v>
      </c>
      <c r="D555" s="217" t="s">
        <v>5</v>
      </c>
      <c r="E555" s="63">
        <v>21</v>
      </c>
      <c r="F555" s="69"/>
      <c r="G555" s="151">
        <f t="shared" si="9"/>
        <v>0</v>
      </c>
    </row>
    <row r="556" spans="1:7" ht="21.2" customHeight="1" x14ac:dyDescent="0.25">
      <c r="A556" s="199">
        <v>9781443157599</v>
      </c>
      <c r="B556" s="200" t="s">
        <v>221</v>
      </c>
      <c r="C556" s="201" t="s">
        <v>102</v>
      </c>
      <c r="D556" s="217" t="s">
        <v>5</v>
      </c>
      <c r="E556" s="63">
        <v>10</v>
      </c>
      <c r="F556" s="69"/>
      <c r="G556" s="151">
        <f t="shared" si="9"/>
        <v>0</v>
      </c>
    </row>
    <row r="557" spans="1:7" ht="21.2" customHeight="1" x14ac:dyDescent="0.25">
      <c r="A557" s="199">
        <v>9781443198967</v>
      </c>
      <c r="B557" s="200" t="s">
        <v>508</v>
      </c>
      <c r="C557" s="201" t="s">
        <v>104</v>
      </c>
      <c r="D557" s="217" t="s">
        <v>5</v>
      </c>
      <c r="E557" s="63">
        <v>15.75</v>
      </c>
      <c r="F557" s="69"/>
      <c r="G557" s="151">
        <f t="shared" si="9"/>
        <v>0</v>
      </c>
    </row>
    <row r="558" spans="1:7" ht="21.2" customHeight="1" x14ac:dyDescent="0.25">
      <c r="A558" s="199">
        <v>9781039702370</v>
      </c>
      <c r="B558" s="200" t="s">
        <v>509</v>
      </c>
      <c r="C558" s="201" t="s">
        <v>104</v>
      </c>
      <c r="D558" s="217"/>
      <c r="E558" s="63">
        <v>17.75</v>
      </c>
      <c r="F558" s="69"/>
      <c r="G558" s="151">
        <f t="shared" si="9"/>
        <v>0</v>
      </c>
    </row>
    <row r="559" spans="1:7" ht="21.2" customHeight="1" x14ac:dyDescent="0.25">
      <c r="A559" s="199">
        <v>9781443181266</v>
      </c>
      <c r="B559" s="200" t="s">
        <v>691</v>
      </c>
      <c r="C559" s="201" t="s">
        <v>104</v>
      </c>
      <c r="D559" s="217" t="s">
        <v>244</v>
      </c>
      <c r="E559" s="63">
        <v>17.5</v>
      </c>
      <c r="F559" s="69"/>
      <c r="G559" s="151">
        <f t="shared" si="9"/>
        <v>0</v>
      </c>
    </row>
    <row r="560" spans="1:7" ht="21.2" customHeight="1" x14ac:dyDescent="0.25">
      <c r="A560" s="199">
        <v>9781443196093</v>
      </c>
      <c r="B560" s="200" t="s">
        <v>510</v>
      </c>
      <c r="C560" s="201" t="s">
        <v>104</v>
      </c>
      <c r="D560" s="217" t="s">
        <v>5</v>
      </c>
      <c r="E560" s="63">
        <v>12.5</v>
      </c>
      <c r="F560" s="69"/>
      <c r="G560" s="151">
        <f t="shared" si="9"/>
        <v>0</v>
      </c>
    </row>
    <row r="561" spans="1:7" ht="21.2" customHeight="1" x14ac:dyDescent="0.25">
      <c r="A561" s="199">
        <v>9781443182638</v>
      </c>
      <c r="B561" s="200" t="s">
        <v>576</v>
      </c>
      <c r="C561" s="201" t="s">
        <v>104</v>
      </c>
      <c r="D561" s="217" t="s">
        <v>5</v>
      </c>
      <c r="E561" s="63">
        <v>11.5</v>
      </c>
      <c r="F561" s="69"/>
      <c r="G561" s="151">
        <f t="shared" si="9"/>
        <v>0</v>
      </c>
    </row>
    <row r="562" spans="1:7" ht="21.2" customHeight="1" x14ac:dyDescent="0.25">
      <c r="A562" s="199">
        <v>9781443194464</v>
      </c>
      <c r="B562" s="200" t="s">
        <v>516</v>
      </c>
      <c r="C562" s="201" t="s">
        <v>104</v>
      </c>
      <c r="D562" s="217"/>
      <c r="E562" s="63">
        <v>16</v>
      </c>
      <c r="F562" s="69"/>
      <c r="G562" s="151">
        <f t="shared" si="9"/>
        <v>0</v>
      </c>
    </row>
    <row r="563" spans="1:7" ht="21.2" customHeight="1" x14ac:dyDescent="0.25">
      <c r="A563" s="199">
        <v>9781039702905</v>
      </c>
      <c r="B563" s="200" t="s">
        <v>523</v>
      </c>
      <c r="C563" s="201" t="s">
        <v>104</v>
      </c>
      <c r="D563" s="217"/>
      <c r="E563" s="63">
        <v>10.5</v>
      </c>
      <c r="F563" s="69"/>
      <c r="G563" s="151">
        <f t="shared" si="9"/>
        <v>0</v>
      </c>
    </row>
    <row r="564" spans="1:7" ht="21.2" customHeight="1" x14ac:dyDescent="0.25">
      <c r="A564" s="199">
        <v>9781443192774</v>
      </c>
      <c r="B564" s="200" t="s">
        <v>222</v>
      </c>
      <c r="C564" s="201" t="s">
        <v>104</v>
      </c>
      <c r="D564" s="217"/>
      <c r="E564" s="63">
        <v>10</v>
      </c>
      <c r="F564" s="69"/>
      <c r="G564" s="151">
        <f t="shared" si="9"/>
        <v>0</v>
      </c>
    </row>
    <row r="565" spans="1:7" ht="21.2" customHeight="1" x14ac:dyDescent="0.25">
      <c r="A565" s="199">
        <v>9781443194884</v>
      </c>
      <c r="B565" s="200" t="s">
        <v>224</v>
      </c>
      <c r="C565" s="201" t="s">
        <v>104</v>
      </c>
      <c r="D565" s="217"/>
      <c r="E565" s="63">
        <v>10</v>
      </c>
      <c r="F565" s="69"/>
      <c r="G565" s="151">
        <f t="shared" si="9"/>
        <v>0</v>
      </c>
    </row>
    <row r="566" spans="1:7" ht="21.2" customHeight="1" x14ac:dyDescent="0.25">
      <c r="A566" s="199">
        <v>9781443173957</v>
      </c>
      <c r="B566" s="200" t="s">
        <v>530</v>
      </c>
      <c r="C566" s="201" t="s">
        <v>104</v>
      </c>
      <c r="D566" s="217"/>
      <c r="E566" s="63">
        <v>10.25</v>
      </c>
      <c r="F566" s="69"/>
      <c r="G566" s="151">
        <f t="shared" si="9"/>
        <v>0</v>
      </c>
    </row>
    <row r="567" spans="1:7" ht="21.2" customHeight="1" x14ac:dyDescent="0.25">
      <c r="A567" s="199">
        <v>9781443185073</v>
      </c>
      <c r="B567" s="200" t="s">
        <v>534</v>
      </c>
      <c r="C567" s="201" t="s">
        <v>104</v>
      </c>
      <c r="D567" s="217"/>
      <c r="E567" s="63">
        <v>10</v>
      </c>
      <c r="F567" s="69"/>
      <c r="G567" s="151">
        <f t="shared" si="9"/>
        <v>0</v>
      </c>
    </row>
    <row r="568" spans="1:7" ht="21.2" customHeight="1" x14ac:dyDescent="0.25">
      <c r="A568" s="199">
        <v>9781443192767</v>
      </c>
      <c r="B568" s="200" t="s">
        <v>311</v>
      </c>
      <c r="C568" s="201" t="s">
        <v>104</v>
      </c>
      <c r="D568" s="217"/>
      <c r="E568" s="63">
        <v>8.5</v>
      </c>
      <c r="F568" s="69"/>
      <c r="G568" s="151">
        <f t="shared" si="9"/>
        <v>0</v>
      </c>
    </row>
    <row r="569" spans="1:7" ht="21.2" customHeight="1" x14ac:dyDescent="0.25">
      <c r="A569" s="199">
        <v>9781443197816</v>
      </c>
      <c r="B569" s="200" t="s">
        <v>312</v>
      </c>
      <c r="C569" s="201" t="s">
        <v>104</v>
      </c>
      <c r="D569" s="217"/>
      <c r="E569" s="63">
        <v>10.5</v>
      </c>
      <c r="F569" s="69"/>
      <c r="G569" s="151">
        <f t="shared" si="9"/>
        <v>0</v>
      </c>
    </row>
    <row r="570" spans="1:7" ht="21.2" customHeight="1" x14ac:dyDescent="0.25">
      <c r="A570" s="199">
        <v>9781443194891</v>
      </c>
      <c r="B570" s="200" t="s">
        <v>533</v>
      </c>
      <c r="C570" s="201" t="s">
        <v>104</v>
      </c>
      <c r="D570" s="217"/>
      <c r="E570" s="63">
        <v>8.5</v>
      </c>
      <c r="F570" s="69"/>
      <c r="G570" s="151">
        <f t="shared" si="9"/>
        <v>0</v>
      </c>
    </row>
    <row r="571" spans="1:7" ht="21.2" customHeight="1" x14ac:dyDescent="0.25">
      <c r="A571" s="199">
        <v>9781443197625</v>
      </c>
      <c r="B571" s="200" t="s">
        <v>313</v>
      </c>
      <c r="C571" s="201" t="s">
        <v>104</v>
      </c>
      <c r="D571" s="217"/>
      <c r="E571" s="63">
        <v>44</v>
      </c>
      <c r="F571" s="69"/>
      <c r="G571" s="151">
        <f t="shared" si="9"/>
        <v>0</v>
      </c>
    </row>
    <row r="572" spans="1:7" ht="21.2" customHeight="1" x14ac:dyDescent="0.25">
      <c r="A572" s="199">
        <v>9781443116466</v>
      </c>
      <c r="B572" s="200" t="s">
        <v>535</v>
      </c>
      <c r="C572" s="201" t="s">
        <v>104</v>
      </c>
      <c r="D572" s="217"/>
      <c r="E572" s="63">
        <v>20</v>
      </c>
      <c r="F572" s="69"/>
      <c r="G572" s="151">
        <f t="shared" si="9"/>
        <v>0</v>
      </c>
    </row>
    <row r="573" spans="1:7" ht="21.2" customHeight="1" x14ac:dyDescent="0.25">
      <c r="A573" s="199">
        <v>9781443177696</v>
      </c>
      <c r="B573" s="200" t="s">
        <v>536</v>
      </c>
      <c r="C573" s="201" t="s">
        <v>104</v>
      </c>
      <c r="D573" s="217"/>
      <c r="E573" s="63">
        <v>25</v>
      </c>
      <c r="F573" s="69"/>
      <c r="G573" s="151">
        <f t="shared" si="9"/>
        <v>0</v>
      </c>
    </row>
    <row r="574" spans="1:7" ht="21.2" customHeight="1" x14ac:dyDescent="0.25">
      <c r="A574" s="199">
        <v>9781443195300</v>
      </c>
      <c r="B574" s="200" t="s">
        <v>314</v>
      </c>
      <c r="C574" s="201" t="s">
        <v>104</v>
      </c>
      <c r="D574" s="217"/>
      <c r="E574" s="63">
        <v>17.75</v>
      </c>
      <c r="F574" s="69"/>
      <c r="G574" s="151">
        <f t="shared" si="9"/>
        <v>0</v>
      </c>
    </row>
    <row r="575" spans="1:7" ht="21.2" customHeight="1" x14ac:dyDescent="0.25">
      <c r="A575" s="199">
        <v>9781443181303</v>
      </c>
      <c r="B575" s="200" t="s">
        <v>541</v>
      </c>
      <c r="C575" s="201" t="s">
        <v>104</v>
      </c>
      <c r="D575" s="217"/>
      <c r="E575" s="63">
        <v>5</v>
      </c>
      <c r="F575" s="69"/>
      <c r="G575" s="151">
        <f t="shared" si="9"/>
        <v>0</v>
      </c>
    </row>
    <row r="576" spans="1:7" ht="21.2" customHeight="1" x14ac:dyDescent="0.25">
      <c r="A576" s="199">
        <v>9781443185790</v>
      </c>
      <c r="B576" s="200" t="s">
        <v>542</v>
      </c>
      <c r="C576" s="201" t="s">
        <v>104</v>
      </c>
      <c r="D576" s="217"/>
      <c r="E576" s="63">
        <v>12.5</v>
      </c>
      <c r="F576" s="69"/>
      <c r="G576" s="151">
        <f t="shared" si="9"/>
        <v>0</v>
      </c>
    </row>
    <row r="577" spans="1:7" ht="21.2" customHeight="1" x14ac:dyDescent="0.25">
      <c r="A577" s="199">
        <v>9781443187367</v>
      </c>
      <c r="B577" s="200" t="s">
        <v>544</v>
      </c>
      <c r="C577" s="201" t="s">
        <v>104</v>
      </c>
      <c r="D577" s="217"/>
      <c r="E577" s="63">
        <v>17.5</v>
      </c>
      <c r="F577" s="69"/>
      <c r="G577" s="151">
        <f t="shared" si="9"/>
        <v>0</v>
      </c>
    </row>
    <row r="578" spans="1:7" ht="21.2" customHeight="1" x14ac:dyDescent="0.25">
      <c r="A578" s="199">
        <v>9781773883618</v>
      </c>
      <c r="B578" s="200" t="s">
        <v>545</v>
      </c>
      <c r="C578" s="201" t="s">
        <v>104</v>
      </c>
      <c r="D578" s="217" t="s">
        <v>5</v>
      </c>
      <c r="E578" s="63">
        <v>26</v>
      </c>
      <c r="F578" s="69"/>
      <c r="G578" s="151">
        <f t="shared" si="9"/>
        <v>0</v>
      </c>
    </row>
    <row r="579" spans="1:7" ht="21.2" customHeight="1" x14ac:dyDescent="0.25">
      <c r="A579" s="199">
        <v>9781443160971</v>
      </c>
      <c r="B579" s="200" t="s">
        <v>511</v>
      </c>
      <c r="C579" s="201" t="s">
        <v>104</v>
      </c>
      <c r="D579" s="217"/>
      <c r="E579" s="63">
        <v>12.5</v>
      </c>
      <c r="F579" s="69"/>
      <c r="G579" s="151">
        <f t="shared" si="9"/>
        <v>0</v>
      </c>
    </row>
    <row r="580" spans="1:7" ht="21.2" customHeight="1" x14ac:dyDescent="0.25">
      <c r="A580" s="199">
        <v>9781443195294</v>
      </c>
      <c r="B580" s="200" t="s">
        <v>552</v>
      </c>
      <c r="C580" s="201" t="s">
        <v>104</v>
      </c>
      <c r="D580" s="217"/>
      <c r="E580" s="63">
        <v>12.25</v>
      </c>
      <c r="F580" s="69"/>
      <c r="G580" s="151">
        <f t="shared" si="9"/>
        <v>0</v>
      </c>
    </row>
    <row r="581" spans="1:7" ht="21.2" customHeight="1" x14ac:dyDescent="0.25">
      <c r="A581" s="199">
        <v>9781443189378</v>
      </c>
      <c r="B581" s="200" t="s">
        <v>546</v>
      </c>
      <c r="C581" s="201" t="s">
        <v>104</v>
      </c>
      <c r="D581" s="217"/>
      <c r="E581" s="63">
        <v>23</v>
      </c>
      <c r="F581" s="69"/>
      <c r="G581" s="151">
        <f t="shared" si="9"/>
        <v>0</v>
      </c>
    </row>
    <row r="582" spans="1:7" ht="21.2" customHeight="1" x14ac:dyDescent="0.25">
      <c r="A582" s="199">
        <v>9781443197755</v>
      </c>
      <c r="B582" s="200" t="s">
        <v>553</v>
      </c>
      <c r="C582" s="201" t="s">
        <v>104</v>
      </c>
      <c r="D582" s="217"/>
      <c r="E582" s="63">
        <v>13.5</v>
      </c>
      <c r="F582" s="69"/>
      <c r="G582" s="151">
        <f t="shared" si="9"/>
        <v>0</v>
      </c>
    </row>
    <row r="583" spans="1:7" ht="21.2" customHeight="1" x14ac:dyDescent="0.25">
      <c r="A583" s="199">
        <v>9781443181983</v>
      </c>
      <c r="B583" s="200" t="s">
        <v>226</v>
      </c>
      <c r="C583" s="201" t="s">
        <v>104</v>
      </c>
      <c r="D583" s="217"/>
      <c r="E583" s="63">
        <v>13.5</v>
      </c>
      <c r="F583" s="69"/>
      <c r="G583" s="151">
        <f t="shared" si="9"/>
        <v>0</v>
      </c>
    </row>
    <row r="584" spans="1:7" ht="21.2" customHeight="1" x14ac:dyDescent="0.25">
      <c r="A584" s="199">
        <v>9781443185882</v>
      </c>
      <c r="B584" s="200" t="s">
        <v>562</v>
      </c>
      <c r="C584" s="201" t="s">
        <v>104</v>
      </c>
      <c r="D584" s="217"/>
      <c r="E584" s="63">
        <v>10.25</v>
      </c>
      <c r="F584" s="69"/>
      <c r="G584" s="151">
        <f t="shared" si="9"/>
        <v>0</v>
      </c>
    </row>
    <row r="585" spans="1:7" ht="21.2" customHeight="1" x14ac:dyDescent="0.25">
      <c r="A585" s="199">
        <v>9781443185325</v>
      </c>
      <c r="B585" s="200" t="s">
        <v>563</v>
      </c>
      <c r="C585" s="201" t="s">
        <v>104</v>
      </c>
      <c r="D585" s="217"/>
      <c r="E585" s="63">
        <v>13.5</v>
      </c>
      <c r="F585" s="69"/>
      <c r="G585" s="151">
        <f t="shared" si="9"/>
        <v>0</v>
      </c>
    </row>
    <row r="586" spans="1:7" ht="21.2" customHeight="1" x14ac:dyDescent="0.25">
      <c r="A586" s="199">
        <v>9782897624248</v>
      </c>
      <c r="B586" s="200" t="s">
        <v>568</v>
      </c>
      <c r="C586" s="201" t="s">
        <v>104</v>
      </c>
      <c r="D586" s="217" t="s">
        <v>5</v>
      </c>
      <c r="E586" s="63">
        <v>15.5</v>
      </c>
      <c r="F586" s="69"/>
      <c r="G586" s="151">
        <f t="shared" si="9"/>
        <v>0</v>
      </c>
    </row>
    <row r="587" spans="1:7" ht="21.2" customHeight="1" x14ac:dyDescent="0.25">
      <c r="A587" s="199">
        <v>9781443180573</v>
      </c>
      <c r="B587" s="200" t="s">
        <v>223</v>
      </c>
      <c r="C587" s="201" t="s">
        <v>104</v>
      </c>
      <c r="D587" s="217"/>
      <c r="E587" s="63">
        <v>15</v>
      </c>
      <c r="F587" s="69"/>
      <c r="G587" s="151">
        <f t="shared" si="9"/>
        <v>0</v>
      </c>
    </row>
    <row r="588" spans="1:7" ht="21.2" customHeight="1" x14ac:dyDescent="0.25">
      <c r="A588" s="199">
        <v>9781443189675</v>
      </c>
      <c r="B588" s="200" t="s">
        <v>569</v>
      </c>
      <c r="C588" s="201" t="s">
        <v>104</v>
      </c>
      <c r="D588" s="217"/>
      <c r="E588" s="63">
        <v>16</v>
      </c>
      <c r="F588" s="69"/>
      <c r="G588" s="151">
        <f t="shared" si="9"/>
        <v>0</v>
      </c>
    </row>
    <row r="589" spans="1:7" ht="21.2" customHeight="1" x14ac:dyDescent="0.25">
      <c r="A589" s="199">
        <v>9781443181440</v>
      </c>
      <c r="B589" s="200" t="s">
        <v>572</v>
      </c>
      <c r="C589" s="201" t="s">
        <v>104</v>
      </c>
      <c r="D589" s="217"/>
      <c r="E589" s="63">
        <v>15.5</v>
      </c>
      <c r="F589" s="69"/>
      <c r="G589" s="151">
        <f t="shared" si="9"/>
        <v>0</v>
      </c>
    </row>
    <row r="590" spans="1:7" ht="21.2" customHeight="1" x14ac:dyDescent="0.25">
      <c r="A590" s="199">
        <v>9781443187312</v>
      </c>
      <c r="B590" s="200" t="s">
        <v>573</v>
      </c>
      <c r="C590" s="201" t="s">
        <v>104</v>
      </c>
      <c r="D590" s="217"/>
      <c r="E590" s="63">
        <v>15.5</v>
      </c>
      <c r="F590" s="69"/>
      <c r="G590" s="151">
        <f t="shared" si="9"/>
        <v>0</v>
      </c>
    </row>
    <row r="591" spans="1:7" ht="21.2" customHeight="1" x14ac:dyDescent="0.25">
      <c r="A591" s="199">
        <v>9781443195362</v>
      </c>
      <c r="B591" s="200" t="s">
        <v>315</v>
      </c>
      <c r="C591" s="201" t="s">
        <v>104</v>
      </c>
      <c r="D591" s="217"/>
      <c r="E591" s="63">
        <v>14</v>
      </c>
      <c r="F591" s="69"/>
      <c r="G591" s="151">
        <f t="shared" si="9"/>
        <v>0</v>
      </c>
    </row>
    <row r="592" spans="1:7" ht="21.2" customHeight="1" x14ac:dyDescent="0.25">
      <c r="A592" s="199">
        <v>9782896577378</v>
      </c>
      <c r="B592" s="200" t="s">
        <v>164</v>
      </c>
      <c r="C592" s="201" t="s">
        <v>104</v>
      </c>
      <c r="D592" s="217" t="s">
        <v>5</v>
      </c>
      <c r="E592" s="63">
        <v>5</v>
      </c>
      <c r="F592" s="69"/>
      <c r="G592" s="151">
        <f t="shared" si="9"/>
        <v>0</v>
      </c>
    </row>
    <row r="593" spans="1:7" ht="21.2" customHeight="1" x14ac:dyDescent="0.25">
      <c r="A593" s="199">
        <v>9781443195348</v>
      </c>
      <c r="B593" s="200" t="s">
        <v>227</v>
      </c>
      <c r="C593" s="201" t="s">
        <v>105</v>
      </c>
      <c r="D593" s="217"/>
      <c r="E593" s="63">
        <v>15.5</v>
      </c>
      <c r="F593" s="69"/>
      <c r="G593" s="151">
        <f t="shared" si="9"/>
        <v>0</v>
      </c>
    </row>
    <row r="594" spans="1:7" ht="21.2" customHeight="1" x14ac:dyDescent="0.25">
      <c r="A594" s="199">
        <v>9781443195331</v>
      </c>
      <c r="B594" s="200" t="s">
        <v>230</v>
      </c>
      <c r="C594" s="201" t="s">
        <v>105</v>
      </c>
      <c r="D594" s="217"/>
      <c r="E594" s="63">
        <v>17.75</v>
      </c>
      <c r="F594" s="69"/>
      <c r="G594" s="151">
        <f t="shared" si="9"/>
        <v>0</v>
      </c>
    </row>
    <row r="595" spans="1:7" ht="21.2" customHeight="1" x14ac:dyDescent="0.25">
      <c r="A595" s="199">
        <v>9781039700833</v>
      </c>
      <c r="B595" s="200" t="s">
        <v>513</v>
      </c>
      <c r="C595" s="201" t="s">
        <v>105</v>
      </c>
      <c r="D595" s="217"/>
      <c r="E595" s="63">
        <v>19.75</v>
      </c>
      <c r="F595" s="69"/>
      <c r="G595" s="151">
        <f t="shared" si="9"/>
        <v>0</v>
      </c>
    </row>
    <row r="596" spans="1:7" ht="21.2" customHeight="1" x14ac:dyDescent="0.25">
      <c r="A596" s="199">
        <v>9781443194693</v>
      </c>
      <c r="B596" s="200" t="s">
        <v>540</v>
      </c>
      <c r="C596" s="201" t="s">
        <v>105</v>
      </c>
      <c r="D596" s="217"/>
      <c r="E596" s="63">
        <v>17.75</v>
      </c>
      <c r="F596" s="69"/>
      <c r="G596" s="151">
        <f t="shared" si="9"/>
        <v>0</v>
      </c>
    </row>
    <row r="597" spans="1:7" ht="21.2" customHeight="1" x14ac:dyDescent="0.25">
      <c r="A597" s="199">
        <v>9781803706993</v>
      </c>
      <c r="B597" s="200" t="s">
        <v>547</v>
      </c>
      <c r="C597" s="201" t="s">
        <v>105</v>
      </c>
      <c r="D597" s="217"/>
      <c r="E597" s="63">
        <v>19.75</v>
      </c>
      <c r="F597" s="69"/>
      <c r="G597" s="151">
        <f t="shared" si="9"/>
        <v>0</v>
      </c>
    </row>
    <row r="598" spans="1:7" ht="21.2" customHeight="1" x14ac:dyDescent="0.25">
      <c r="A598" s="199">
        <v>9781443192514</v>
      </c>
      <c r="B598" s="200" t="s">
        <v>229</v>
      </c>
      <c r="C598" s="201" t="s">
        <v>105</v>
      </c>
      <c r="D598" s="217" t="s">
        <v>5</v>
      </c>
      <c r="E598" s="63">
        <v>17.75</v>
      </c>
      <c r="F598" s="69"/>
      <c r="G598" s="151">
        <f t="shared" si="9"/>
        <v>0</v>
      </c>
    </row>
    <row r="599" spans="1:7" ht="21.2" customHeight="1" x14ac:dyDescent="0.25">
      <c r="A599" s="199">
        <v>9781443197786</v>
      </c>
      <c r="B599" s="200" t="s">
        <v>228</v>
      </c>
      <c r="C599" s="201" t="s">
        <v>105</v>
      </c>
      <c r="D599" s="217" t="s">
        <v>5</v>
      </c>
      <c r="E599" s="63">
        <v>19.5</v>
      </c>
      <c r="F599" s="69"/>
      <c r="G599" s="151">
        <f t="shared" si="9"/>
        <v>0</v>
      </c>
    </row>
    <row r="600" spans="1:7" ht="21.2" customHeight="1" x14ac:dyDescent="0.25">
      <c r="A600" s="199">
        <v>9781773883175</v>
      </c>
      <c r="B600" s="200" t="s">
        <v>518</v>
      </c>
      <c r="C600" s="201" t="s">
        <v>447</v>
      </c>
      <c r="D600" s="217" t="s">
        <v>5</v>
      </c>
      <c r="E600" s="63">
        <v>31.5</v>
      </c>
      <c r="F600" s="69"/>
      <c r="G600" s="151">
        <f t="shared" si="9"/>
        <v>0</v>
      </c>
    </row>
    <row r="601" spans="1:7" ht="21.2" customHeight="1" x14ac:dyDescent="0.25">
      <c r="A601" s="199">
        <v>9781443189941</v>
      </c>
      <c r="B601" s="200" t="s">
        <v>521</v>
      </c>
      <c r="C601" s="201" t="s">
        <v>107</v>
      </c>
      <c r="D601" s="217"/>
      <c r="E601" s="63">
        <v>13.5</v>
      </c>
      <c r="F601" s="69"/>
      <c r="G601" s="151">
        <f t="shared" si="9"/>
        <v>0</v>
      </c>
    </row>
    <row r="602" spans="1:7" ht="21.2" customHeight="1" x14ac:dyDescent="0.25">
      <c r="A602" s="199">
        <v>9781773885001</v>
      </c>
      <c r="B602" s="200" t="s">
        <v>526</v>
      </c>
      <c r="C602" s="201" t="s">
        <v>107</v>
      </c>
      <c r="D602" s="217" t="s">
        <v>5</v>
      </c>
      <c r="E602" s="63">
        <v>31.25</v>
      </c>
      <c r="F602" s="69"/>
      <c r="G602" s="151">
        <f t="shared" si="9"/>
        <v>0</v>
      </c>
    </row>
    <row r="603" spans="1:7" ht="21.2" customHeight="1" x14ac:dyDescent="0.25">
      <c r="A603" s="199">
        <v>9781039703933</v>
      </c>
      <c r="B603" s="200" t="s">
        <v>529</v>
      </c>
      <c r="C603" s="201" t="s">
        <v>107</v>
      </c>
      <c r="D603" s="217"/>
      <c r="E603" s="63">
        <v>29.25</v>
      </c>
      <c r="F603" s="69"/>
      <c r="G603" s="151">
        <f t="shared" si="9"/>
        <v>0</v>
      </c>
    </row>
    <row r="604" spans="1:7" ht="21.2" customHeight="1" x14ac:dyDescent="0.25">
      <c r="A604" s="199">
        <v>9781443193771</v>
      </c>
      <c r="B604" s="200" t="s">
        <v>549</v>
      </c>
      <c r="C604" s="201" t="s">
        <v>107</v>
      </c>
      <c r="D604" s="217"/>
      <c r="E604" s="63">
        <v>16</v>
      </c>
      <c r="F604" s="69"/>
      <c r="G604" s="151">
        <f t="shared" si="9"/>
        <v>0</v>
      </c>
    </row>
    <row r="605" spans="1:7" ht="21.2" customHeight="1" x14ac:dyDescent="0.25">
      <c r="A605" s="199">
        <v>9781443196956</v>
      </c>
      <c r="B605" s="200" t="s">
        <v>517</v>
      </c>
      <c r="C605" s="201" t="s">
        <v>108</v>
      </c>
      <c r="D605" s="217"/>
      <c r="E605" s="63">
        <v>17.75</v>
      </c>
      <c r="F605" s="69"/>
      <c r="G605" s="151">
        <f t="shared" si="9"/>
        <v>0</v>
      </c>
    </row>
    <row r="606" spans="1:7" ht="21.2" customHeight="1" x14ac:dyDescent="0.25">
      <c r="A606" s="199">
        <v>9781443138673</v>
      </c>
      <c r="B606" s="200" t="s">
        <v>532</v>
      </c>
      <c r="C606" s="201" t="s">
        <v>108</v>
      </c>
      <c r="D606" s="217" t="s">
        <v>5</v>
      </c>
      <c r="E606" s="63">
        <v>17.5</v>
      </c>
      <c r="F606" s="69"/>
      <c r="G606" s="151">
        <f t="shared" si="9"/>
        <v>0</v>
      </c>
    </row>
    <row r="607" spans="1:7" ht="21.2" customHeight="1" x14ac:dyDescent="0.25">
      <c r="A607" s="199">
        <v>9781443187183</v>
      </c>
      <c r="B607" s="200" t="s">
        <v>507</v>
      </c>
      <c r="C607" s="201" t="s">
        <v>109</v>
      </c>
      <c r="D607" s="217"/>
      <c r="E607" s="63">
        <v>18.5</v>
      </c>
      <c r="F607" s="69"/>
      <c r="G607" s="151">
        <f t="shared" si="9"/>
        <v>0</v>
      </c>
    </row>
    <row r="608" spans="1:7" ht="21.2" customHeight="1" x14ac:dyDescent="0.25">
      <c r="A608" s="199">
        <v>9791023514896</v>
      </c>
      <c r="B608" s="200" t="s">
        <v>232</v>
      </c>
      <c r="C608" s="201" t="s">
        <v>109</v>
      </c>
      <c r="D608" s="217"/>
      <c r="E608" s="63">
        <v>20.5</v>
      </c>
      <c r="F608" s="69"/>
      <c r="G608" s="151">
        <f t="shared" si="9"/>
        <v>0</v>
      </c>
    </row>
    <row r="609" spans="1:7" ht="21.2" customHeight="1" x14ac:dyDescent="0.25">
      <c r="A609" s="199">
        <v>9781443156004</v>
      </c>
      <c r="B609" s="200" t="s">
        <v>514</v>
      </c>
      <c r="C609" s="201" t="s">
        <v>109</v>
      </c>
      <c r="D609" s="217" t="s">
        <v>5</v>
      </c>
      <c r="E609" s="63">
        <v>19</v>
      </c>
      <c r="F609" s="69"/>
      <c r="G609" s="151">
        <f t="shared" si="9"/>
        <v>0</v>
      </c>
    </row>
    <row r="610" spans="1:7" ht="21.2" customHeight="1" x14ac:dyDescent="0.25">
      <c r="A610" s="199">
        <v>9791023512359</v>
      </c>
      <c r="B610" s="200" t="s">
        <v>233</v>
      </c>
      <c r="C610" s="201" t="s">
        <v>109</v>
      </c>
      <c r="D610" s="217"/>
      <c r="E610" s="63">
        <v>20.5</v>
      </c>
      <c r="F610" s="69"/>
      <c r="G610" s="151">
        <f t="shared" si="9"/>
        <v>0</v>
      </c>
    </row>
    <row r="611" spans="1:7" ht="21.2" customHeight="1" x14ac:dyDescent="0.25">
      <c r="A611" s="199">
        <v>9781443159708</v>
      </c>
      <c r="B611" s="200" t="s">
        <v>537</v>
      </c>
      <c r="C611" s="201" t="s">
        <v>109</v>
      </c>
      <c r="D611" s="217"/>
      <c r="E611" s="63">
        <v>33.75</v>
      </c>
      <c r="F611" s="69"/>
      <c r="G611" s="151">
        <f t="shared" si="9"/>
        <v>0</v>
      </c>
    </row>
    <row r="612" spans="1:7" ht="21.2" customHeight="1" x14ac:dyDescent="0.25">
      <c r="A612" s="199">
        <v>9781443199186</v>
      </c>
      <c r="B612" s="200" t="s">
        <v>551</v>
      </c>
      <c r="C612" s="201" t="s">
        <v>109</v>
      </c>
      <c r="D612" s="217"/>
      <c r="E612" s="63">
        <v>18.75</v>
      </c>
      <c r="F612" s="69"/>
      <c r="G612" s="151">
        <f t="shared" si="9"/>
        <v>0</v>
      </c>
    </row>
    <row r="613" spans="1:7" ht="21.2" customHeight="1" x14ac:dyDescent="0.25">
      <c r="A613" s="199">
        <v>9781443106931</v>
      </c>
      <c r="B613" s="200" t="s">
        <v>231</v>
      </c>
      <c r="C613" s="201" t="s">
        <v>109</v>
      </c>
      <c r="D613" s="217"/>
      <c r="E613" s="63">
        <v>18.5</v>
      </c>
      <c r="F613" s="69"/>
      <c r="G613" s="151">
        <f t="shared" si="9"/>
        <v>0</v>
      </c>
    </row>
    <row r="614" spans="1:7" ht="21.2" customHeight="1" x14ac:dyDescent="0.25"/>
    <row r="615" spans="1:7" ht="21.2" customHeight="1" x14ac:dyDescent="0.25"/>
    <row r="616" spans="1:7" ht="21.2" customHeight="1" x14ac:dyDescent="0.35">
      <c r="A616" s="251" t="s">
        <v>234</v>
      </c>
      <c r="B616" s="251"/>
      <c r="C616" s="251"/>
      <c r="D616" s="251"/>
      <c r="E616" s="251"/>
      <c r="F616" s="251"/>
      <c r="G616" s="251"/>
    </row>
    <row r="617" spans="1:7" ht="21.2" customHeight="1" x14ac:dyDescent="0.25"/>
    <row r="618" spans="1:7" ht="21.2" customHeight="1" x14ac:dyDescent="0.25"/>
    <row r="619" spans="1:7" ht="21.2" customHeight="1" x14ac:dyDescent="0.25"/>
    <row r="620" spans="1:7" ht="21.2" customHeight="1" x14ac:dyDescent="0.25"/>
    <row r="621" spans="1:7" ht="21.2" customHeight="1" x14ac:dyDescent="0.25"/>
    <row r="622" spans="1:7" ht="21.2" customHeight="1" x14ac:dyDescent="0.25"/>
    <row r="623" spans="1:7" ht="21.2" customHeight="1" x14ac:dyDescent="0.25"/>
    <row r="624" spans="1:7" ht="21.2" customHeight="1" x14ac:dyDescent="0.25"/>
    <row r="625" ht="21.2" customHeight="1" x14ac:dyDescent="0.25"/>
    <row r="626" ht="21.2" customHeight="1" x14ac:dyDescent="0.25"/>
    <row r="627" ht="21.2" customHeight="1" x14ac:dyDescent="0.25"/>
    <row r="628" ht="21.2" customHeight="1" x14ac:dyDescent="0.25"/>
    <row r="629" ht="21.2" customHeight="1" x14ac:dyDescent="0.25"/>
    <row r="630" ht="21.2" customHeight="1" x14ac:dyDescent="0.25"/>
    <row r="631" ht="21.2" customHeight="1" x14ac:dyDescent="0.25"/>
    <row r="632" ht="21.2" customHeight="1" x14ac:dyDescent="0.25"/>
    <row r="633" ht="21.2" customHeight="1" x14ac:dyDescent="0.25"/>
    <row r="634" ht="21.2" customHeight="1" x14ac:dyDescent="0.25"/>
    <row r="635" ht="21.2" customHeight="1" x14ac:dyDescent="0.25"/>
    <row r="636" ht="21.2" customHeight="1" x14ac:dyDescent="0.25"/>
    <row r="637" ht="21.2" customHeight="1" x14ac:dyDescent="0.25"/>
    <row r="638" ht="21.2" customHeight="1" x14ac:dyDescent="0.25"/>
    <row r="639" ht="21.2" customHeight="1" x14ac:dyDescent="0.25"/>
    <row r="640" ht="21.2" customHeight="1" x14ac:dyDescent="0.25"/>
    <row r="641" ht="21.2" customHeight="1" x14ac:dyDescent="0.25"/>
    <row r="642" ht="21.2" customHeight="1" x14ac:dyDescent="0.25"/>
  </sheetData>
  <sheetProtection algorithmName="SHA-512" hashValue="crMsceq+Io/8GNrI47K1d5jQQAdifdNhmw5pXYlGM08VB9kCKx6/nw6BCilG1EH7dNIPimgFQFr8xsvYcaAlYw==" saltValue="uIgdN7KDxJBYulm7os9a5A==" spinCount="100000" sheet="1" autoFilter="0"/>
  <protectedRanges>
    <protectedRange sqref="F86" name="OrderQty_1"/>
    <protectedRange sqref="F87:F115" name="OrderQty"/>
    <protectedRange sqref="F131:F184" name="OrderQty_3"/>
  </protectedRanges>
  <customSheetViews>
    <customSheetView guid="{0DD695E2-E0D1-449E-A7F8-DCD56F3E02B4}" showPageBreaks="1" showGridLines="0" fitToPage="1" printArea="1" view="pageLayout" topLeftCell="A427">
      <selection activeCell="A437" sqref="A437"/>
      <pageMargins left="0.7" right="0.7" top="0.75" bottom="0.75" header="0.3" footer="0.3"/>
      <pageSetup scale="85" fitToHeight="0" orientation="portrait"/>
      <headerFooter>
        <oddHeader>&amp;L
A&amp;"-,Bold"ll retail prices includes GST and will be reduced by 50% on the last page.&amp;C&amp;"-,Bold"&amp;14REMOTE REORDER LIST (CALGARY)&amp;R&amp;"-,Bold"
Fax to 403-219-3198 or
email to jely@scholastic.ca</oddHeader>
        <oddFooter>&amp;CPage &amp;P of &amp;N&amp;R27 November 2015</oddFooter>
      </headerFooter>
    </customSheetView>
  </customSheetViews>
  <mergeCells count="66">
    <mergeCell ref="B74:D74"/>
    <mergeCell ref="A86:G86"/>
    <mergeCell ref="A82:G82"/>
    <mergeCell ref="A54:B54"/>
    <mergeCell ref="A53:B53"/>
    <mergeCell ref="C56:E56"/>
    <mergeCell ref="A65:G65"/>
    <mergeCell ref="B73:E73"/>
    <mergeCell ref="C68:G70"/>
    <mergeCell ref="A58:G58"/>
    <mergeCell ref="A67:G67"/>
    <mergeCell ref="C66:G66"/>
    <mergeCell ref="C59:G59"/>
    <mergeCell ref="D63:F63"/>
    <mergeCell ref="D62:F62"/>
    <mergeCell ref="A5:G5"/>
    <mergeCell ref="A6:G6"/>
    <mergeCell ref="A8:G8"/>
    <mergeCell ref="A9:G9"/>
    <mergeCell ref="A12:G12"/>
    <mergeCell ref="A15:G16"/>
    <mergeCell ref="A17:G17"/>
    <mergeCell ref="A18:G18"/>
    <mergeCell ref="A19:G19"/>
    <mergeCell ref="F40:G42"/>
    <mergeCell ref="A29:G29"/>
    <mergeCell ref="A31:G31"/>
    <mergeCell ref="A20:G20"/>
    <mergeCell ref="A21:G21"/>
    <mergeCell ref="A22:G22"/>
    <mergeCell ref="A25:G26"/>
    <mergeCell ref="A27:G27"/>
    <mergeCell ref="A34:G34"/>
    <mergeCell ref="A36:G36"/>
    <mergeCell ref="A44:G44"/>
    <mergeCell ref="A45:G45"/>
    <mergeCell ref="A57:G57"/>
    <mergeCell ref="A48:G48"/>
    <mergeCell ref="C72:G72"/>
    <mergeCell ref="A46:G46"/>
    <mergeCell ref="D49:F49"/>
    <mergeCell ref="A50:B50"/>
    <mergeCell ref="A49:B49"/>
    <mergeCell ref="D50:F50"/>
    <mergeCell ref="A68:A70"/>
    <mergeCell ref="B68:B70"/>
    <mergeCell ref="A64:G64"/>
    <mergeCell ref="D53:E53"/>
    <mergeCell ref="C71:G71"/>
    <mergeCell ref="C55:D55"/>
    <mergeCell ref="A516:G516"/>
    <mergeCell ref="A616:G616"/>
    <mergeCell ref="B75:D75"/>
    <mergeCell ref="A117:G117"/>
    <mergeCell ref="A116:G116"/>
    <mergeCell ref="A185:G185"/>
    <mergeCell ref="D95:G98"/>
    <mergeCell ref="D100:G104"/>
    <mergeCell ref="E106:G109"/>
    <mergeCell ref="C83:D83"/>
    <mergeCell ref="E83:G83"/>
    <mergeCell ref="B77:D77"/>
    <mergeCell ref="A80:G81"/>
    <mergeCell ref="B79:D79"/>
    <mergeCell ref="B78:D78"/>
    <mergeCell ref="E111:G115"/>
  </mergeCells>
  <phoneticPr fontId="18" type="noConversion"/>
  <dataValidations xWindow="1158" yWindow="662" count="8">
    <dataValidation type="list" showErrorMessage="1" errorTitle="Yes or No?" error="Please select Yes or No" sqref="B66" xr:uid="{00000000-0002-0000-0000-000000000000}">
      <formula1>"&lt;select&gt;, Yes, No"</formula1>
    </dataValidation>
    <dataValidation type="list" showInputMessage="1" showErrorMessage="1" sqref="A44:C44 E44:G44" xr:uid="{00000000-0002-0000-0000-000001000000}">
      <formula1>"BROCKVILLE,CALGARY,MONCTON,SASKATOON,SURREY,TORONTO"</formula1>
    </dataValidation>
    <dataValidation type="whole" showInputMessage="1" showErrorMessage="1" errorTitle="Account Number Required" error="Please enter your school's account number with Scholastic Book Fair." sqref="G50" xr:uid="{00000000-0002-0000-0000-000002000000}">
      <formula1>100</formula1>
      <formula2>9999999999</formula2>
    </dataValidation>
    <dataValidation type="decimal" allowBlank="1" showInputMessage="1" showErrorMessage="1" prompt="Enter order quantity here." sqref="F88:F94 F99 F105 F110 F131:F184" xr:uid="{00000000-0002-0000-0000-000004000000}">
      <formula1>0</formula1>
      <formula2>200</formula2>
    </dataValidation>
    <dataValidation type="decimal" allowBlank="1" showInputMessage="1" showErrorMessage="1" errorTitle="STOP" error="Do not enter any information here. " sqref="B71" xr:uid="{00000000-0002-0000-0000-000005000000}">
      <formula1>0.01</formula1>
      <formula2>0.09</formula2>
    </dataValidation>
    <dataValidation type="whole" allowBlank="1" showInputMessage="1" showErrorMessage="1" errorTitle="Numbers only" error="Please enter only whole numbers" sqref="F87" xr:uid="{00000000-0002-0000-0000-000006000000}">
      <formula1>1</formula1>
      <formula2>200</formula2>
    </dataValidation>
    <dataValidation allowBlank="1" showInputMessage="1" showErrorMessage="1" error="do not enter_x000a_" sqref="G99:G110 G88:G94" xr:uid="{00000000-0002-0000-0000-000007000000}"/>
    <dataValidation allowBlank="1" showInputMessage="1" showErrorMessage="1" promptTitle="Do not modify!" prompt="This field calculates your total per title." sqref="G517:G613 G186:G515" xr:uid="{00000000-0002-0000-0000-000008000000}"/>
  </dataValidations>
  <hyperlinks>
    <hyperlink ref="D90" location="era_smart_phone" tooltip="click to view image" display="see image" xr:uid="{00000000-0004-0000-0000-000000000000}"/>
    <hyperlink ref="D91" location="era_sweettreats" tooltip="click to view image" display="see image" xr:uid="{00000000-0004-0000-0000-000001000000}"/>
    <hyperlink ref="D92" location="era_candy" tooltip="click to view image" display="see image" xr:uid="{00000000-0004-0000-0000-000002000000}"/>
    <hyperlink ref="D93" location="Sch_Tools_Bundles_Imgs!D5" tooltip="click to view image" display="see image" xr:uid="{00000000-0004-0000-0000-000003000000}"/>
    <hyperlink ref="D106" location="Sch_Tools_Bundles_Imgs!B11" tooltip="click to view image" display="see image" xr:uid="{00000000-0004-0000-0000-000004000000}"/>
    <hyperlink ref="D107" location="Sch_Tools_Bundles_Imgs!C11" tooltip="click to view image" display="see image" xr:uid="{00000000-0004-0000-0000-000005000000}"/>
    <hyperlink ref="D108" location="Sch_Tools_Bundles_Imgs!D11" tooltip="click to view image" display="see image" xr:uid="{00000000-0004-0000-0000-000006000000}"/>
    <hyperlink ref="D109" location="Sch_Tools_Bundles_Imgs!A11" tooltip="click to view image" display="see image" xr:uid="{00000000-0004-0000-0000-000007000000}"/>
    <hyperlink ref="D111" location="Sch_Tools_Bundles_Imgs!A12" tooltip="click to view image" display="see image" xr:uid="{00000000-0004-0000-0000-000008000000}"/>
    <hyperlink ref="D112" location="Sch_Tools_Bundles_Imgs!B12" tooltip="click to view image" display="see image" xr:uid="{00000000-0004-0000-0000-000009000000}"/>
    <hyperlink ref="D113" location="Sch_Tools_Bundles_Imgs!D12" tooltip="click to view image" display="see image" xr:uid="{00000000-0004-0000-0000-00000A000000}"/>
    <hyperlink ref="D114" location="Sch_Tools_Bundles_Imgs!A14" tooltip="click to view image" display="see image" xr:uid="{00000000-0004-0000-0000-00000B000000}"/>
    <hyperlink ref="D115" location="Sch_Tools_Bundles_Imgs!C12" tooltip="click to view image" display="see image" xr:uid="{00000000-0004-0000-0000-00000C000000}"/>
  </hyperlinks>
  <pageMargins left="0.511811023622047" right="0.511811023622047" top="0.31496062992126" bottom="0.31496063000000002" header="0.31496062992126" footer="0.118110236220472"/>
  <pageSetup scale="70" firstPageNumber="0" fitToHeight="0" orientation="portrait" useFirstPageNumber="1" r:id="rId1"/>
  <headerFooter differentFirst="1">
    <oddHeader xml:space="preserve">&amp;R&amp;"-,Bold"
</oddHeader>
    <oddFooter>&amp;CPage &amp;P of &amp;N</oddFooter>
  </headerFooter>
  <rowBreaks count="3" manualBreakCount="3">
    <brk id="39" max="16383" man="1"/>
    <brk id="84" max="16383" man="1"/>
    <brk id="18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158" yWindow="662" count="2">
        <x14:dataValidation type="list" showInputMessage="1" showErrorMessage="1" error="Please select one" xr:uid="{00000000-0002-0000-0000-000009000000}">
          <x14:formula1>
            <xm:f>'drop-down lists'!$A$12:$A$15</xm:f>
          </x14:formula1>
          <xm:sqref>B59</xm:sqref>
        </x14:dataValidation>
        <x14:dataValidation type="list" showErrorMessage="1" errorTitle="Payment method required" error="Please select a payment method." prompt="Select a payment method" xr:uid="{00000000-0002-0000-0000-00000A000000}">
          <x14:formula1>
            <xm:f>'drop-down lists'!$A$1:$A$6</xm:f>
          </x14:formula1>
          <xm:sqref>B68:B70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15"/>
  <sheetViews>
    <sheetView view="pageLayout" zoomScale="115" zoomScaleNormal="100" zoomScalePageLayoutView="115" workbookViewId="0">
      <selection activeCell="G10" sqref="G10"/>
    </sheetView>
  </sheetViews>
  <sheetFormatPr defaultColWidth="9" defaultRowHeight="15" x14ac:dyDescent="0.25"/>
  <cols>
    <col min="1" max="1" width="10.140625" style="240" customWidth="1"/>
    <col min="2" max="2" width="16.42578125" style="220" customWidth="1"/>
    <col min="3" max="3" width="43.28515625" customWidth="1"/>
    <col min="4" max="4" width="8.28515625" style="225" customWidth="1"/>
    <col min="5" max="5" width="9.42578125" style="176" customWidth="1"/>
    <col min="6" max="6" width="11.28515625" style="176" customWidth="1"/>
  </cols>
  <sheetData>
    <row r="1" spans="1:6" ht="16.5" thickBot="1" x14ac:dyDescent="0.3">
      <c r="A1" s="340" t="s">
        <v>12</v>
      </c>
      <c r="B1" s="341"/>
      <c r="C1" s="191" t="str">
        <f>IF(customername="","",customername)</f>
        <v/>
      </c>
      <c r="D1" s="345" t="str">
        <f>IF(delivery="Curbside Pickup at Warehouse / Cueillette à l'auto à l'entrepôt","Curbside Pickup",IF(delivery="Ship to School / Livraison à l’école","Ship to School",IF(delivery="Ship to home / Livraison à domicile","Ship to Home","")))</f>
        <v/>
      </c>
      <c r="E1" s="346"/>
      <c r="F1" s="347"/>
    </row>
    <row r="2" spans="1:6" ht="16.5" thickBot="1" x14ac:dyDescent="0.3">
      <c r="A2" s="340" t="s">
        <v>13</v>
      </c>
      <c r="B2" s="341"/>
      <c r="C2" s="192" t="str">
        <f>IF(school_name="","",school_name)</f>
        <v/>
      </c>
      <c r="D2" s="221" t="s">
        <v>19</v>
      </c>
      <c r="E2" s="342" t="str">
        <f>IF(acct_num="","",acct_num)</f>
        <v/>
      </c>
      <c r="F2" s="342"/>
    </row>
    <row r="3" spans="1:6" ht="16.5" thickBot="1" x14ac:dyDescent="0.3">
      <c r="A3" s="343" t="s">
        <v>14</v>
      </c>
      <c r="B3" s="344"/>
      <c r="C3" s="193" t="str">
        <f>IF(chairperson="","",chairperson)</f>
        <v/>
      </c>
      <c r="D3" s="222" t="s">
        <v>87</v>
      </c>
      <c r="E3" s="173">
        <f>SUM(E7:E818)</f>
        <v>0</v>
      </c>
      <c r="F3" s="194" t="str">
        <f>final_due</f>
        <v/>
      </c>
    </row>
    <row r="4" spans="1:6" ht="17.649999999999999" customHeight="1" x14ac:dyDescent="0.35">
      <c r="A4" s="239"/>
      <c r="B4" s="219"/>
      <c r="C4" s="195"/>
      <c r="D4" s="223"/>
      <c r="E4" s="174"/>
      <c r="F4" s="174"/>
    </row>
    <row r="5" spans="1:6" ht="21" x14ac:dyDescent="0.35">
      <c r="A5" s="241"/>
      <c r="B5" s="219"/>
      <c r="C5" s="195" t="str">
        <f>IF(payment="Rewards Redemption / Utiliser les récompenses en produits","REWARDS REDEMPTION","")</f>
        <v/>
      </c>
      <c r="D5" s="223"/>
      <c r="E5" s="174"/>
      <c r="F5" s="174"/>
    </row>
    <row r="6" spans="1:6" x14ac:dyDescent="0.25">
      <c r="A6" s="242" t="s">
        <v>18</v>
      </c>
      <c r="B6" s="214" t="s">
        <v>17</v>
      </c>
      <c r="C6" s="196" t="s">
        <v>16</v>
      </c>
      <c r="D6" s="224" t="s">
        <v>0</v>
      </c>
      <c r="E6" s="197" t="s">
        <v>15</v>
      </c>
      <c r="F6" s="198" t="s">
        <v>62</v>
      </c>
    </row>
    <row r="7" spans="1:6" x14ac:dyDescent="0.25">
      <c r="A7" s="243">
        <v>45055624</v>
      </c>
      <c r="B7" s="215">
        <v>9781803372204</v>
      </c>
      <c r="C7" s="212" t="s">
        <v>254</v>
      </c>
      <c r="D7" s="218">
        <v>9014</v>
      </c>
      <c r="E7" s="175" t="str">
        <f>IF(VLOOKUP($B:$B,'S24 Warehouse Sale Product List'!$A:$F,6,FALSE)="","",VLOOKUP($B:$B,'S24 Warehouse Sale Product List'!$A:$F,6,FALSE))</f>
        <v/>
      </c>
      <c r="F7" s="213"/>
    </row>
    <row r="8" spans="1:6" x14ac:dyDescent="0.25">
      <c r="A8" s="243">
        <v>18564312</v>
      </c>
      <c r="B8" s="215">
        <v>9780829454413</v>
      </c>
      <c r="C8" s="212" t="s">
        <v>432</v>
      </c>
      <c r="D8" s="218">
        <v>9081</v>
      </c>
      <c r="E8" s="175" t="str">
        <f>IF(VLOOKUP($B:$B,'S24 Warehouse Sale Product List'!$A:$F,6,FALSE)="","",VLOOKUP($B:$B,'S24 Warehouse Sale Product List'!$A:$F,6,FALSE))</f>
        <v/>
      </c>
      <c r="F8" s="213"/>
    </row>
    <row r="9" spans="1:6" x14ac:dyDescent="0.25">
      <c r="A9" s="243">
        <v>60488164</v>
      </c>
      <c r="B9" s="215">
        <v>9781338805819</v>
      </c>
      <c r="C9" s="212" t="s">
        <v>455</v>
      </c>
      <c r="D9" s="218">
        <v>3013</v>
      </c>
      <c r="E9" s="175" t="str">
        <f>IF(VLOOKUP($B:$B,'S24 Warehouse Sale Product List'!$A:$F,6,FALSE)="","",VLOOKUP($B:$B,'S24 Warehouse Sale Product List'!$A:$F,6,FALSE))</f>
        <v/>
      </c>
      <c r="F9" s="213"/>
    </row>
    <row r="10" spans="1:6" x14ac:dyDescent="0.25">
      <c r="A10" s="243">
        <v>18845857</v>
      </c>
      <c r="B10" s="215">
        <v>9781338805888</v>
      </c>
      <c r="C10" s="212" t="s">
        <v>456</v>
      </c>
      <c r="D10" s="218">
        <v>7072</v>
      </c>
      <c r="E10" s="175" t="str">
        <f>IF(VLOOKUP($B:$B,'S24 Warehouse Sale Product List'!$A:$F,6,FALSE)="","",VLOOKUP($B:$B,'S24 Warehouse Sale Product List'!$A:$F,6,FALSE))</f>
        <v/>
      </c>
      <c r="F10" s="213"/>
    </row>
    <row r="11" spans="1:6" x14ac:dyDescent="0.25">
      <c r="A11" s="243">
        <v>80895752</v>
      </c>
      <c r="B11" s="215">
        <v>9781338865394</v>
      </c>
      <c r="C11" s="212" t="s">
        <v>457</v>
      </c>
      <c r="D11" s="218">
        <v>5012</v>
      </c>
      <c r="E11" s="175" t="str">
        <f>IF(VLOOKUP($B:$B,'S24 Warehouse Sale Product List'!$A:$F,6,FALSE)="","",VLOOKUP($B:$B,'S24 Warehouse Sale Product List'!$A:$F,6,FALSE))</f>
        <v/>
      </c>
      <c r="F11" s="213"/>
    </row>
    <row r="12" spans="1:6" x14ac:dyDescent="0.25">
      <c r="A12" s="243">
        <v>63315489</v>
      </c>
      <c r="B12" s="215">
        <v>9781368099264</v>
      </c>
      <c r="C12" s="212" t="s">
        <v>458</v>
      </c>
      <c r="D12" s="218">
        <v>13052</v>
      </c>
      <c r="E12" s="175" t="str">
        <f>IF(VLOOKUP($B:$B,'S24 Warehouse Sale Product List'!$A:$F,6,FALSE)="","",VLOOKUP($B:$B,'S24 Warehouse Sale Product List'!$A:$F,6,FALSE))</f>
        <v/>
      </c>
      <c r="F12" s="213"/>
    </row>
    <row r="13" spans="1:6" x14ac:dyDescent="0.25">
      <c r="A13" s="244">
        <v>3250016</v>
      </c>
      <c r="B13" s="245">
        <v>9781443139700</v>
      </c>
      <c r="C13" s="246" t="s">
        <v>383</v>
      </c>
      <c r="D13" s="247" t="s">
        <v>704</v>
      </c>
      <c r="E13" s="175" t="str">
        <f>IF(VLOOKUP($B:$B,'S24 Warehouse Sale Product List'!$A:$F,6,FALSE)="","",VLOOKUP($B:$B,'S24 Warehouse Sale Product List'!$A:$F,6,FALSE))</f>
        <v/>
      </c>
      <c r="F13" s="213"/>
    </row>
    <row r="14" spans="1:6" x14ac:dyDescent="0.25">
      <c r="A14" s="243">
        <v>55372400</v>
      </c>
      <c r="B14" s="215">
        <v>9781368078689</v>
      </c>
      <c r="C14" s="212" t="s">
        <v>459</v>
      </c>
      <c r="D14" s="218">
        <v>9061</v>
      </c>
      <c r="E14" s="175" t="str">
        <f>IF(VLOOKUP($B:$B,'S24 Warehouse Sale Product List'!$A:$F,6,FALSE)="","",VLOOKUP($B:$B,'S24 Warehouse Sale Product List'!$A:$F,6,FALSE))</f>
        <v/>
      </c>
      <c r="F14" s="213"/>
    </row>
    <row r="15" spans="1:6" x14ac:dyDescent="0.25">
      <c r="A15" s="243">
        <v>81549498</v>
      </c>
      <c r="B15" s="215">
        <v>9780593429983</v>
      </c>
      <c r="C15" s="212" t="s">
        <v>258</v>
      </c>
      <c r="D15" s="218">
        <v>13061</v>
      </c>
      <c r="E15" s="175" t="str">
        <f>IF(VLOOKUP($B:$B,'S24 Warehouse Sale Product List'!$A:$F,6,FALSE)="","",VLOOKUP($B:$B,'S24 Warehouse Sale Product List'!$A:$F,6,FALSE))</f>
        <v/>
      </c>
      <c r="F15" s="213"/>
    </row>
    <row r="16" spans="1:6" x14ac:dyDescent="0.25">
      <c r="A16" s="243">
        <v>22905000</v>
      </c>
      <c r="B16" s="215">
        <v>9781536234794</v>
      </c>
      <c r="C16" s="212" t="s">
        <v>460</v>
      </c>
      <c r="D16" s="218">
        <v>1042</v>
      </c>
      <c r="E16" s="175" t="str">
        <f>IF(VLOOKUP($B:$B,'S24 Warehouse Sale Product List'!$A:$F,6,FALSE)="","",VLOOKUP($B:$B,'S24 Warehouse Sale Product List'!$A:$F,6,FALSE))</f>
        <v/>
      </c>
      <c r="F16" s="213"/>
    </row>
    <row r="17" spans="1:6" x14ac:dyDescent="0.25">
      <c r="A17" s="243">
        <v>3606582</v>
      </c>
      <c r="B17" s="215">
        <v>9781338568905</v>
      </c>
      <c r="C17" s="212" t="s">
        <v>196</v>
      </c>
      <c r="D17" s="218">
        <v>6062</v>
      </c>
      <c r="E17" s="175" t="str">
        <f>IF(VLOOKUP($B:$B,'S24 Warehouse Sale Product List'!$A:$F,6,FALSE)="","",VLOOKUP($B:$B,'S24 Warehouse Sale Product List'!$A:$F,6,FALSE))</f>
        <v/>
      </c>
      <c r="F17" s="213"/>
    </row>
    <row r="18" spans="1:6" x14ac:dyDescent="0.25">
      <c r="A18" s="243">
        <v>65052315</v>
      </c>
      <c r="B18" s="215">
        <v>9781338862553</v>
      </c>
      <c r="C18" s="212" t="s">
        <v>461</v>
      </c>
      <c r="D18" s="218">
        <v>7102</v>
      </c>
      <c r="E18" s="175" t="str">
        <f>IF(VLOOKUP($B:$B,'S24 Warehouse Sale Product List'!$A:$F,6,FALSE)="","",VLOOKUP($B:$B,'S24 Warehouse Sale Product List'!$A:$F,6,FALSE))</f>
        <v/>
      </c>
      <c r="F18" s="213"/>
    </row>
    <row r="19" spans="1:6" x14ac:dyDescent="0.25">
      <c r="A19" s="244">
        <v>3559898</v>
      </c>
      <c r="B19" s="245">
        <v>9781338608908</v>
      </c>
      <c r="C19" s="246" t="s">
        <v>401</v>
      </c>
      <c r="D19" s="247" t="s">
        <v>704</v>
      </c>
      <c r="E19" s="175" t="str">
        <f>IF(VLOOKUP($B:$B,'S24 Warehouse Sale Product List'!$A:$F,6,FALSE)="","",VLOOKUP($B:$B,'S24 Warehouse Sale Product List'!$A:$F,6,FALSE))</f>
        <v/>
      </c>
      <c r="F19" s="213"/>
    </row>
    <row r="20" spans="1:6" x14ac:dyDescent="0.25">
      <c r="A20" s="243">
        <v>33231517</v>
      </c>
      <c r="B20" s="215">
        <v>9781338832853</v>
      </c>
      <c r="C20" s="212" t="s">
        <v>202</v>
      </c>
      <c r="D20" s="218">
        <v>1042</v>
      </c>
      <c r="E20" s="175" t="str">
        <f>IF(VLOOKUP($B:$B,'S24 Warehouse Sale Product List'!$A:$F,6,FALSE)="","",VLOOKUP($B:$B,'S24 Warehouse Sale Product List'!$A:$F,6,FALSE))</f>
        <v/>
      </c>
      <c r="F20" s="213"/>
    </row>
    <row r="21" spans="1:6" x14ac:dyDescent="0.25">
      <c r="A21" s="243">
        <v>18214344</v>
      </c>
      <c r="B21" s="215">
        <v>9780711280427</v>
      </c>
      <c r="C21" s="212" t="s">
        <v>273</v>
      </c>
      <c r="D21" s="218">
        <v>14072</v>
      </c>
      <c r="E21" s="175" t="str">
        <f>IF(VLOOKUP($B:$B,'S24 Warehouse Sale Product List'!$A:$F,6,FALSE)="","",VLOOKUP($B:$B,'S24 Warehouse Sale Product List'!$A:$F,6,FALSE))</f>
        <v/>
      </c>
      <c r="F21" s="213"/>
    </row>
    <row r="22" spans="1:6" x14ac:dyDescent="0.25">
      <c r="A22" s="244" t="s">
        <v>701</v>
      </c>
      <c r="B22" s="245" t="s">
        <v>324</v>
      </c>
      <c r="C22" s="246" t="s">
        <v>325</v>
      </c>
      <c r="D22" s="247" t="s">
        <v>695</v>
      </c>
      <c r="E22" s="175" t="str">
        <f>IF(VLOOKUP($B:$B,'S24 Warehouse Sale Product List'!$A:$F,6,FALSE)="","",VLOOKUP($B:$B,'S24 Warehouse Sale Product List'!$A:$F,6,FALSE))</f>
        <v/>
      </c>
      <c r="F22" s="213"/>
    </row>
    <row r="23" spans="1:6" x14ac:dyDescent="0.25">
      <c r="A23" s="243">
        <v>71193509</v>
      </c>
      <c r="B23" s="215">
        <v>9781338753677</v>
      </c>
      <c r="C23" s="212" t="s">
        <v>197</v>
      </c>
      <c r="D23" s="218">
        <v>8012</v>
      </c>
      <c r="E23" s="175" t="str">
        <f>IF(VLOOKUP($B:$B,'S24 Warehouse Sale Product List'!$A:$F,6,FALSE)="","",VLOOKUP($B:$B,'S24 Warehouse Sale Product List'!$A:$F,6,FALSE))</f>
        <v/>
      </c>
      <c r="F23" s="213"/>
    </row>
    <row r="24" spans="1:6" x14ac:dyDescent="0.25">
      <c r="A24" s="243">
        <v>3577006</v>
      </c>
      <c r="B24" s="215">
        <v>9781338538090</v>
      </c>
      <c r="C24" s="212" t="s">
        <v>150</v>
      </c>
      <c r="D24" s="218">
        <v>9023</v>
      </c>
      <c r="E24" s="175" t="str">
        <f>IF(VLOOKUP($B:$B,'S24 Warehouse Sale Product List'!$A:$F,6,FALSE)="","",VLOOKUP($B:$B,'S24 Warehouse Sale Product List'!$A:$F,6,FALSE))</f>
        <v/>
      </c>
      <c r="F24" s="213"/>
    </row>
    <row r="25" spans="1:6" x14ac:dyDescent="0.25">
      <c r="A25" s="243">
        <v>60033996</v>
      </c>
      <c r="B25" s="215">
        <v>9780545497619</v>
      </c>
      <c r="C25" s="212" t="s">
        <v>199</v>
      </c>
      <c r="D25" s="218">
        <v>6082</v>
      </c>
      <c r="E25" s="175" t="str">
        <f>IF(VLOOKUP($B:$B,'S24 Warehouse Sale Product List'!$A:$F,6,FALSE)="","",VLOOKUP($B:$B,'S24 Warehouse Sale Product List'!$A:$F,6,FALSE))</f>
        <v/>
      </c>
      <c r="F25" s="213"/>
    </row>
    <row r="26" spans="1:6" x14ac:dyDescent="0.25">
      <c r="A26" s="243">
        <v>80259328</v>
      </c>
      <c r="B26" s="215">
        <v>9781443193115</v>
      </c>
      <c r="C26" s="212" t="s">
        <v>462</v>
      </c>
      <c r="D26" s="218">
        <v>1032</v>
      </c>
      <c r="E26" s="175" t="str">
        <f>IF(VLOOKUP($B:$B,'S24 Warehouse Sale Product List'!$A:$F,6,FALSE)="","",VLOOKUP($B:$B,'S24 Warehouse Sale Product List'!$A:$F,6,FALSE))</f>
        <v/>
      </c>
      <c r="F26" s="213"/>
    </row>
    <row r="27" spans="1:6" x14ac:dyDescent="0.25">
      <c r="A27" s="243">
        <v>21163472</v>
      </c>
      <c r="B27" s="215">
        <v>9781339031880</v>
      </c>
      <c r="C27" s="212" t="s">
        <v>463</v>
      </c>
      <c r="D27" s="218">
        <v>2022</v>
      </c>
      <c r="E27" s="175" t="str">
        <f>IF(VLOOKUP($B:$B,'S24 Warehouse Sale Product List'!$A:$F,6,FALSE)="","",VLOOKUP($B:$B,'S24 Warehouse Sale Product List'!$A:$F,6,FALSE))</f>
        <v/>
      </c>
      <c r="F27" s="213"/>
    </row>
    <row r="28" spans="1:6" x14ac:dyDescent="0.25">
      <c r="A28" s="243">
        <v>99726452</v>
      </c>
      <c r="B28" s="215">
        <v>9781338845679</v>
      </c>
      <c r="C28" s="212" t="s">
        <v>464</v>
      </c>
      <c r="D28" s="218">
        <v>5051</v>
      </c>
      <c r="E28" s="175" t="str">
        <f>IF(VLOOKUP($B:$B,'S24 Warehouse Sale Product List'!$A:$F,6,FALSE)="","",VLOOKUP($B:$B,'S24 Warehouse Sale Product List'!$A:$F,6,FALSE))</f>
        <v/>
      </c>
      <c r="F28" s="213"/>
    </row>
    <row r="29" spans="1:6" x14ac:dyDescent="0.25">
      <c r="A29" s="243">
        <v>41238312</v>
      </c>
      <c r="B29" s="215">
        <v>9781338616040</v>
      </c>
      <c r="C29" s="212" t="s">
        <v>142</v>
      </c>
      <c r="D29" s="218">
        <v>9033</v>
      </c>
      <c r="E29" s="175" t="str">
        <f>IF(VLOOKUP($B:$B,'S24 Warehouse Sale Product List'!$A:$F,6,FALSE)="","",VLOOKUP($B:$B,'S24 Warehouse Sale Product List'!$A:$F,6,FALSE))</f>
        <v/>
      </c>
      <c r="F29" s="213"/>
    </row>
    <row r="30" spans="1:6" x14ac:dyDescent="0.25">
      <c r="A30" s="243">
        <v>39493788</v>
      </c>
      <c r="B30" s="215">
        <v>9781338888232</v>
      </c>
      <c r="C30" s="212" t="s">
        <v>285</v>
      </c>
      <c r="D30" s="218">
        <v>13052</v>
      </c>
      <c r="E30" s="175" t="str">
        <f>IF(VLOOKUP($B:$B,'S24 Warehouse Sale Product List'!$A:$F,6,FALSE)="","",VLOOKUP($B:$B,'S24 Warehouse Sale Product List'!$A:$F,6,FALSE))</f>
        <v/>
      </c>
      <c r="F30" s="213"/>
    </row>
    <row r="31" spans="1:6" x14ac:dyDescent="0.25">
      <c r="A31" s="243">
        <v>77665185</v>
      </c>
      <c r="B31" s="215">
        <v>9781338762587</v>
      </c>
      <c r="C31" s="212" t="s">
        <v>465</v>
      </c>
      <c r="D31" s="218">
        <v>6081</v>
      </c>
      <c r="E31" s="175" t="str">
        <f>IF(VLOOKUP($B:$B,'S24 Warehouse Sale Product List'!$A:$F,6,FALSE)="","",VLOOKUP($B:$B,'S24 Warehouse Sale Product List'!$A:$F,6,FALSE))</f>
        <v/>
      </c>
      <c r="F31" s="213"/>
    </row>
    <row r="32" spans="1:6" x14ac:dyDescent="0.25">
      <c r="A32" s="243">
        <v>35046221</v>
      </c>
      <c r="B32" s="215">
        <v>9781338857887</v>
      </c>
      <c r="C32" s="212" t="s">
        <v>466</v>
      </c>
      <c r="D32" s="218">
        <v>13012</v>
      </c>
      <c r="E32" s="175" t="str">
        <f>IF(VLOOKUP($B:$B,'S24 Warehouse Sale Product List'!$A:$F,6,FALSE)="","",VLOOKUP($B:$B,'S24 Warehouse Sale Product List'!$A:$F,6,FALSE))</f>
        <v/>
      </c>
      <c r="F32" s="213"/>
    </row>
    <row r="33" spans="1:6" x14ac:dyDescent="0.25">
      <c r="A33" s="243">
        <v>83811322</v>
      </c>
      <c r="B33" s="215">
        <v>9781338749267</v>
      </c>
      <c r="C33" s="212" t="s">
        <v>184</v>
      </c>
      <c r="D33" s="218">
        <v>13064</v>
      </c>
      <c r="E33" s="175" t="str">
        <f>IF(VLOOKUP($B:$B,'S24 Warehouse Sale Product List'!$A:$F,6,FALSE)="","",VLOOKUP($B:$B,'S24 Warehouse Sale Product List'!$A:$F,6,FALSE))</f>
        <v/>
      </c>
      <c r="F33" s="213"/>
    </row>
    <row r="34" spans="1:6" x14ac:dyDescent="0.25">
      <c r="A34" s="243">
        <v>45591289</v>
      </c>
      <c r="B34" s="215">
        <v>9781338835427</v>
      </c>
      <c r="C34" s="212" t="s">
        <v>274</v>
      </c>
      <c r="D34" s="218">
        <v>8092</v>
      </c>
      <c r="E34" s="175" t="str">
        <f>IF(VLOOKUP($B:$B,'S24 Warehouse Sale Product List'!$A:$F,6,FALSE)="","",VLOOKUP($B:$B,'S24 Warehouse Sale Product List'!$A:$F,6,FALSE))</f>
        <v/>
      </c>
      <c r="F34" s="213"/>
    </row>
    <row r="35" spans="1:6" x14ac:dyDescent="0.25">
      <c r="A35" s="243">
        <v>72867930</v>
      </c>
      <c r="B35" s="215">
        <v>9781338859171</v>
      </c>
      <c r="C35" s="212" t="s">
        <v>467</v>
      </c>
      <c r="D35" s="218">
        <v>8102</v>
      </c>
      <c r="E35" s="175" t="str">
        <f>IF(VLOOKUP($B:$B,'S24 Warehouse Sale Product List'!$A:$F,6,FALSE)="","",VLOOKUP($B:$B,'S24 Warehouse Sale Product List'!$A:$F,6,FALSE))</f>
        <v/>
      </c>
      <c r="F35" s="213"/>
    </row>
    <row r="36" spans="1:6" x14ac:dyDescent="0.25">
      <c r="A36" s="243">
        <v>82422887</v>
      </c>
      <c r="B36" s="215">
        <v>9781338833140</v>
      </c>
      <c r="C36" s="212" t="s">
        <v>468</v>
      </c>
      <c r="D36" s="218">
        <v>14012</v>
      </c>
      <c r="E36" s="175" t="str">
        <f>IF(VLOOKUP($B:$B,'S24 Warehouse Sale Product List'!$A:$F,6,FALSE)="","",VLOOKUP($B:$B,'S24 Warehouse Sale Product List'!$A:$F,6,FALSE))</f>
        <v/>
      </c>
      <c r="F36" s="213"/>
    </row>
    <row r="37" spans="1:6" x14ac:dyDescent="0.25">
      <c r="A37" s="243">
        <v>42018139</v>
      </c>
      <c r="B37" s="215">
        <v>9781338736595</v>
      </c>
      <c r="C37" s="212" t="s">
        <v>131</v>
      </c>
      <c r="D37" s="218">
        <v>9022</v>
      </c>
      <c r="E37" s="175" t="str">
        <f>IF(VLOOKUP($B:$B,'S24 Warehouse Sale Product List'!$A:$F,6,FALSE)="","",VLOOKUP($B:$B,'S24 Warehouse Sale Product List'!$A:$F,6,FALSE))</f>
        <v/>
      </c>
      <c r="F37" s="213"/>
    </row>
    <row r="38" spans="1:6" x14ac:dyDescent="0.25">
      <c r="A38" s="243">
        <v>41605223</v>
      </c>
      <c r="B38" s="215">
        <v>9781338881653</v>
      </c>
      <c r="C38" s="212" t="s">
        <v>469</v>
      </c>
      <c r="D38" s="218">
        <v>13032</v>
      </c>
      <c r="E38" s="175" t="str">
        <f>IF(VLOOKUP($B:$B,'S24 Warehouse Sale Product List'!$A:$F,6,FALSE)="","",VLOOKUP($B:$B,'S24 Warehouse Sale Product List'!$A:$F,6,FALSE))</f>
        <v/>
      </c>
      <c r="F38" s="213"/>
    </row>
    <row r="39" spans="1:6" x14ac:dyDescent="0.25">
      <c r="A39" s="243">
        <v>16850530</v>
      </c>
      <c r="B39" s="215">
        <v>9781338660548</v>
      </c>
      <c r="C39" s="212" t="s">
        <v>439</v>
      </c>
      <c r="D39" s="218">
        <v>14032</v>
      </c>
      <c r="E39" s="175" t="str">
        <f>IF(VLOOKUP($B:$B,'S24 Warehouse Sale Product List'!$A:$F,6,FALSE)="","",VLOOKUP($B:$B,'S24 Warehouse Sale Product List'!$A:$F,6,FALSE))</f>
        <v/>
      </c>
      <c r="F39" s="213"/>
    </row>
    <row r="40" spans="1:6" x14ac:dyDescent="0.25">
      <c r="A40" s="243">
        <v>90819311</v>
      </c>
      <c r="B40" s="215">
        <v>9781338702088</v>
      </c>
      <c r="C40" s="212" t="s">
        <v>286</v>
      </c>
      <c r="D40" s="218">
        <v>13022</v>
      </c>
      <c r="E40" s="175" t="str">
        <f>IF(VLOOKUP($B:$B,'S24 Warehouse Sale Product List'!$A:$F,6,FALSE)="","",VLOOKUP($B:$B,'S24 Warehouse Sale Product List'!$A:$F,6,FALSE))</f>
        <v/>
      </c>
      <c r="F40" s="213"/>
    </row>
    <row r="41" spans="1:6" x14ac:dyDescent="0.25">
      <c r="A41" s="243">
        <v>45470483</v>
      </c>
      <c r="B41" s="215">
        <v>9780593571149</v>
      </c>
      <c r="C41" s="212" t="s">
        <v>470</v>
      </c>
      <c r="D41" s="218">
        <v>7091</v>
      </c>
      <c r="E41" s="175" t="str">
        <f>IF(VLOOKUP($B:$B,'S24 Warehouse Sale Product List'!$A:$F,6,FALSE)="","",VLOOKUP($B:$B,'S24 Warehouse Sale Product List'!$A:$F,6,FALSE))</f>
        <v/>
      </c>
      <c r="F41" s="213"/>
    </row>
    <row r="42" spans="1:6" x14ac:dyDescent="0.25">
      <c r="A42" s="243">
        <v>30156848</v>
      </c>
      <c r="B42" s="215">
        <v>9780735266124</v>
      </c>
      <c r="C42" s="212" t="s">
        <v>306</v>
      </c>
      <c r="D42" s="218">
        <v>2012</v>
      </c>
      <c r="E42" s="175" t="str">
        <f>IF(VLOOKUP($B:$B,'S24 Warehouse Sale Product List'!$A:$F,6,FALSE)="","",VLOOKUP($B:$B,'S24 Warehouse Sale Product List'!$A:$F,6,FALSE))</f>
        <v/>
      </c>
      <c r="F42" s="213"/>
    </row>
    <row r="43" spans="1:6" x14ac:dyDescent="0.25">
      <c r="A43" s="243">
        <v>89869123</v>
      </c>
      <c r="B43" s="215">
        <v>9781338640502</v>
      </c>
      <c r="C43" s="212" t="s">
        <v>157</v>
      </c>
      <c r="D43" s="218">
        <v>14062</v>
      </c>
      <c r="E43" s="175" t="str">
        <f>IF(VLOOKUP($B:$B,'S24 Warehouse Sale Product List'!$A:$F,6,FALSE)="","",VLOOKUP($B:$B,'S24 Warehouse Sale Product List'!$A:$F,6,FALSE))</f>
        <v/>
      </c>
      <c r="F43" s="213"/>
    </row>
    <row r="44" spans="1:6" x14ac:dyDescent="0.25">
      <c r="A44" s="243">
        <v>60437680</v>
      </c>
      <c r="B44" s="215">
        <v>9781338716580</v>
      </c>
      <c r="C44" s="212" t="s">
        <v>200</v>
      </c>
      <c r="D44" s="218">
        <v>14061</v>
      </c>
      <c r="E44" s="175" t="str">
        <f>IF(VLOOKUP($B:$B,'S24 Warehouse Sale Product List'!$A:$F,6,FALSE)="","",VLOOKUP($B:$B,'S24 Warehouse Sale Product List'!$A:$F,6,FALSE))</f>
        <v/>
      </c>
      <c r="F44" s="213"/>
    </row>
    <row r="45" spans="1:6" x14ac:dyDescent="0.25">
      <c r="A45" s="243">
        <v>25065588</v>
      </c>
      <c r="B45" s="215">
        <v>9781339022338</v>
      </c>
      <c r="C45" s="212" t="s">
        <v>471</v>
      </c>
      <c r="D45" s="218">
        <v>9013</v>
      </c>
      <c r="E45" s="175" t="str">
        <f>IF(VLOOKUP($B:$B,'S24 Warehouse Sale Product List'!$A:$F,6,FALSE)="","",VLOOKUP($B:$B,'S24 Warehouse Sale Product List'!$A:$F,6,FALSE))</f>
        <v/>
      </c>
      <c r="F45" s="213"/>
    </row>
    <row r="46" spans="1:6" x14ac:dyDescent="0.25">
      <c r="A46" s="243">
        <v>51399816</v>
      </c>
      <c r="B46" s="215">
        <v>9780593405703</v>
      </c>
      <c r="C46" s="212" t="s">
        <v>216</v>
      </c>
      <c r="D46" s="218">
        <v>2032</v>
      </c>
      <c r="E46" s="175" t="str">
        <f>IF(VLOOKUP($B:$B,'S24 Warehouse Sale Product List'!$A:$F,6,FALSE)="","",VLOOKUP($B:$B,'S24 Warehouse Sale Product List'!$A:$F,6,FALSE))</f>
        <v/>
      </c>
      <c r="F46" s="213"/>
    </row>
    <row r="47" spans="1:6" x14ac:dyDescent="0.25">
      <c r="A47" s="243">
        <v>3606863</v>
      </c>
      <c r="B47" s="215">
        <v>9781338713572</v>
      </c>
      <c r="C47" s="212" t="s">
        <v>44</v>
      </c>
      <c r="D47" s="218">
        <v>9022</v>
      </c>
      <c r="E47" s="175" t="str">
        <f>IF(VLOOKUP($B:$B,'S24 Warehouse Sale Product List'!$A:$F,6,FALSE)="","",VLOOKUP($B:$B,'S24 Warehouse Sale Product List'!$A:$F,6,FALSE))</f>
        <v/>
      </c>
      <c r="F47" s="213"/>
    </row>
    <row r="48" spans="1:6" x14ac:dyDescent="0.25">
      <c r="A48" s="244">
        <v>3446730</v>
      </c>
      <c r="B48" s="245">
        <v>9781338343946</v>
      </c>
      <c r="C48" s="246" t="s">
        <v>412</v>
      </c>
      <c r="D48" s="247" t="s">
        <v>704</v>
      </c>
      <c r="E48" s="175" t="str">
        <f>IF(VLOOKUP($B:$B,'S24 Warehouse Sale Product List'!$A:$F,6,FALSE)="","",VLOOKUP($B:$B,'S24 Warehouse Sale Product List'!$A:$F,6,FALSE))</f>
        <v/>
      </c>
      <c r="F48" s="213"/>
    </row>
    <row r="49" spans="1:6" x14ac:dyDescent="0.25">
      <c r="A49" s="243">
        <v>78401726</v>
      </c>
      <c r="B49" s="215">
        <v>9781338889055</v>
      </c>
      <c r="C49" s="212" t="s">
        <v>472</v>
      </c>
      <c r="D49" s="218">
        <v>1032</v>
      </c>
      <c r="E49" s="175" t="str">
        <f>IF(VLOOKUP($B:$B,'S24 Warehouse Sale Product List'!$A:$F,6,FALSE)="","",VLOOKUP($B:$B,'S24 Warehouse Sale Product List'!$A:$F,6,FALSE))</f>
        <v/>
      </c>
      <c r="F49" s="213"/>
    </row>
    <row r="50" spans="1:6" x14ac:dyDescent="0.25">
      <c r="A50" s="243">
        <v>3521128</v>
      </c>
      <c r="B50" s="215">
        <v>9781338572216</v>
      </c>
      <c r="C50" s="212" t="s">
        <v>158</v>
      </c>
      <c r="D50" s="218">
        <v>1032</v>
      </c>
      <c r="E50" s="175" t="str">
        <f>IF(VLOOKUP($B:$B,'S24 Warehouse Sale Product List'!$A:$F,6,FALSE)="","",VLOOKUP($B:$B,'S24 Warehouse Sale Product List'!$A:$F,6,FALSE))</f>
        <v/>
      </c>
      <c r="F50" s="213"/>
    </row>
    <row r="51" spans="1:6" x14ac:dyDescent="0.25">
      <c r="A51" s="243">
        <v>50946713</v>
      </c>
      <c r="B51" s="215">
        <v>9781338865578</v>
      </c>
      <c r="C51" s="212" t="s">
        <v>473</v>
      </c>
      <c r="D51" s="218">
        <v>7072</v>
      </c>
      <c r="E51" s="175" t="str">
        <f>IF(VLOOKUP($B:$B,'S24 Warehouse Sale Product List'!$A:$F,6,FALSE)="","",VLOOKUP($B:$B,'S24 Warehouse Sale Product List'!$A:$F,6,FALSE))</f>
        <v/>
      </c>
      <c r="F51" s="213"/>
    </row>
    <row r="52" spans="1:6" x14ac:dyDescent="0.25">
      <c r="A52" s="243">
        <v>58010253</v>
      </c>
      <c r="B52" s="215">
        <v>9780063329508</v>
      </c>
      <c r="C52" s="212" t="s">
        <v>474</v>
      </c>
      <c r="D52" s="218">
        <v>10082</v>
      </c>
      <c r="E52" s="175" t="str">
        <f>IF(VLOOKUP($B:$B,'S24 Warehouse Sale Product List'!$A:$F,6,FALSE)="","",VLOOKUP($B:$B,'S24 Warehouse Sale Product List'!$A:$F,6,FALSE))</f>
        <v/>
      </c>
      <c r="F52" s="213"/>
    </row>
    <row r="53" spans="1:6" x14ac:dyDescent="0.25">
      <c r="A53" s="244">
        <v>3597351</v>
      </c>
      <c r="B53" s="245">
        <v>9781338712865</v>
      </c>
      <c r="C53" s="246" t="s">
        <v>413</v>
      </c>
      <c r="D53" s="247" t="s">
        <v>704</v>
      </c>
      <c r="E53" s="175" t="str">
        <f>IF(VLOOKUP($B:$B,'S24 Warehouse Sale Product List'!$A:$F,6,FALSE)="","",VLOOKUP($B:$B,'S24 Warehouse Sale Product List'!$A:$F,6,FALSE))</f>
        <v/>
      </c>
      <c r="F53" s="213"/>
    </row>
    <row r="54" spans="1:6" x14ac:dyDescent="0.25">
      <c r="A54" s="243">
        <v>3517458</v>
      </c>
      <c r="B54" s="215">
        <v>9781338620672</v>
      </c>
      <c r="C54" s="212" t="s">
        <v>437</v>
      </c>
      <c r="D54" s="218">
        <v>8012</v>
      </c>
      <c r="E54" s="175" t="str">
        <f>IF(VLOOKUP($B:$B,'S24 Warehouse Sale Product List'!$A:$F,6,FALSE)="","",VLOOKUP($B:$B,'S24 Warehouse Sale Product List'!$A:$F,6,FALSE))</f>
        <v/>
      </c>
      <c r="F54" s="213"/>
    </row>
    <row r="55" spans="1:6" x14ac:dyDescent="0.25">
      <c r="A55" s="243">
        <v>96382574</v>
      </c>
      <c r="B55" s="215">
        <v>9781338726381</v>
      </c>
      <c r="C55" s="212" t="s">
        <v>475</v>
      </c>
      <c r="D55" s="218">
        <v>6082</v>
      </c>
      <c r="E55" s="175" t="str">
        <f>IF(VLOOKUP($B:$B,'S24 Warehouse Sale Product List'!$A:$F,6,FALSE)="","",VLOOKUP($B:$B,'S24 Warehouse Sale Product List'!$A:$F,6,FALSE))</f>
        <v/>
      </c>
      <c r="F55" s="213"/>
    </row>
    <row r="56" spans="1:6" x14ac:dyDescent="0.25">
      <c r="A56" s="243">
        <v>97907045</v>
      </c>
      <c r="B56" s="215">
        <v>9780358161820</v>
      </c>
      <c r="C56" s="212" t="s">
        <v>207</v>
      </c>
      <c r="D56" s="218">
        <v>1012</v>
      </c>
      <c r="E56" s="175" t="str">
        <f>IF(VLOOKUP($B:$B,'S24 Warehouse Sale Product List'!$A:$F,6,FALSE)="","",VLOOKUP($B:$B,'S24 Warehouse Sale Product List'!$A:$F,6,FALSE))</f>
        <v/>
      </c>
      <c r="F56" s="213"/>
    </row>
    <row r="57" spans="1:6" x14ac:dyDescent="0.25">
      <c r="A57" s="244" t="s">
        <v>694</v>
      </c>
      <c r="B57" s="245" t="s">
        <v>694</v>
      </c>
      <c r="C57" s="246" t="s">
        <v>355</v>
      </c>
      <c r="D57" s="247" t="s">
        <v>695</v>
      </c>
      <c r="E57" s="175" t="str">
        <f>IF(VLOOKUP($B:$B,'S24 Warehouse Sale Product List'!$A:$F,6,FALSE)="","",VLOOKUP($B:$B,'S24 Warehouse Sale Product List'!$A:$F,6,FALSE))</f>
        <v/>
      </c>
      <c r="F57" s="213"/>
    </row>
    <row r="58" spans="1:6" x14ac:dyDescent="0.25">
      <c r="A58" s="244" t="s">
        <v>693</v>
      </c>
      <c r="B58" s="245" t="s">
        <v>693</v>
      </c>
      <c r="C58" s="246" t="s">
        <v>356</v>
      </c>
      <c r="D58" s="247" t="s">
        <v>695</v>
      </c>
      <c r="E58" s="175" t="str">
        <f>IF(VLOOKUP($B:$B,'S24 Warehouse Sale Product List'!$A:$F,6,FALSE)="","",VLOOKUP($B:$B,'S24 Warehouse Sale Product List'!$A:$F,6,FALSE))</f>
        <v/>
      </c>
      <c r="F58" s="213"/>
    </row>
    <row r="59" spans="1:6" x14ac:dyDescent="0.25">
      <c r="A59" s="243">
        <v>29056767</v>
      </c>
      <c r="B59" s="215">
        <v>9781338861440</v>
      </c>
      <c r="C59" s="212" t="s">
        <v>476</v>
      </c>
      <c r="D59" s="218">
        <v>5051</v>
      </c>
      <c r="E59" s="175" t="str">
        <f>IF(VLOOKUP($B:$B,'S24 Warehouse Sale Product List'!$A:$F,6,FALSE)="","",VLOOKUP($B:$B,'S24 Warehouse Sale Product List'!$A:$F,6,FALSE))</f>
        <v/>
      </c>
      <c r="F59" s="213"/>
    </row>
    <row r="60" spans="1:6" x14ac:dyDescent="0.25">
      <c r="A60" s="243">
        <v>3529924</v>
      </c>
      <c r="B60" s="215">
        <v>9781443182171</v>
      </c>
      <c r="C60" s="212" t="s">
        <v>433</v>
      </c>
      <c r="D60" s="218">
        <v>3023</v>
      </c>
      <c r="E60" s="175" t="str">
        <f>IF(VLOOKUP($B:$B,'S24 Warehouse Sale Product List'!$A:$F,6,FALSE)="","",VLOOKUP($B:$B,'S24 Warehouse Sale Product List'!$A:$F,6,FALSE))</f>
        <v/>
      </c>
      <c r="F60" s="213"/>
    </row>
    <row r="61" spans="1:6" x14ac:dyDescent="0.25">
      <c r="A61" s="243">
        <v>3123859</v>
      </c>
      <c r="B61" s="215">
        <v>9781443157582</v>
      </c>
      <c r="C61" s="212" t="s">
        <v>180</v>
      </c>
      <c r="D61" s="218">
        <v>14052</v>
      </c>
      <c r="E61" s="175" t="str">
        <f>IF(VLOOKUP($B:$B,'S24 Warehouse Sale Product List'!$A:$F,6,FALSE)="","",VLOOKUP($B:$B,'S24 Warehouse Sale Product List'!$A:$F,6,FALSE))</f>
        <v/>
      </c>
      <c r="F61" s="213"/>
    </row>
    <row r="62" spans="1:6" x14ac:dyDescent="0.25">
      <c r="A62" s="243">
        <v>37478393</v>
      </c>
      <c r="B62" s="215">
        <v>9781443192798</v>
      </c>
      <c r="C62" s="212" t="s">
        <v>477</v>
      </c>
      <c r="D62" s="218">
        <v>14012</v>
      </c>
      <c r="E62" s="175" t="str">
        <f>IF(VLOOKUP($B:$B,'S24 Warehouse Sale Product List'!$A:$F,6,FALSE)="","",VLOOKUP($B:$B,'S24 Warehouse Sale Product List'!$A:$F,6,FALSE))</f>
        <v/>
      </c>
      <c r="F62" s="213"/>
    </row>
    <row r="63" spans="1:6" x14ac:dyDescent="0.25">
      <c r="A63" s="243">
        <v>3560118</v>
      </c>
      <c r="B63" s="215">
        <v>9781338646825</v>
      </c>
      <c r="C63" s="212" t="s">
        <v>438</v>
      </c>
      <c r="D63" s="218">
        <v>7102</v>
      </c>
      <c r="E63" s="175" t="str">
        <f>IF(VLOOKUP($B:$B,'S24 Warehouse Sale Product List'!$A:$F,6,FALSE)="","",VLOOKUP($B:$B,'S24 Warehouse Sale Product List'!$A:$F,6,FALSE))</f>
        <v/>
      </c>
      <c r="F63" s="213"/>
    </row>
    <row r="64" spans="1:6" x14ac:dyDescent="0.25">
      <c r="A64" s="243">
        <v>3573179</v>
      </c>
      <c r="B64" s="215">
        <v>9781443182645</v>
      </c>
      <c r="C64" s="212" t="s">
        <v>384</v>
      </c>
      <c r="D64" s="218">
        <v>14092</v>
      </c>
      <c r="E64" s="175" t="str">
        <f>IF(VLOOKUP($B:$B,'S24 Warehouse Sale Product List'!$A:$F,6,FALSE)="","",VLOOKUP($B:$B,'S24 Warehouse Sale Product List'!$A:$F,6,FALSE))</f>
        <v/>
      </c>
      <c r="F64" s="213"/>
    </row>
    <row r="65" spans="1:6" x14ac:dyDescent="0.25">
      <c r="A65" s="243">
        <v>3385988</v>
      </c>
      <c r="B65" s="215">
        <v>9781443170437</v>
      </c>
      <c r="C65" s="212" t="s">
        <v>126</v>
      </c>
      <c r="D65" s="218">
        <v>3023</v>
      </c>
      <c r="E65" s="175" t="str">
        <f>IF(VLOOKUP($B:$B,'S24 Warehouse Sale Product List'!$A:$F,6,FALSE)="","",VLOOKUP($B:$B,'S24 Warehouse Sale Product List'!$A:$F,6,FALSE))</f>
        <v/>
      </c>
      <c r="F65" s="213"/>
    </row>
    <row r="66" spans="1:6" x14ac:dyDescent="0.25">
      <c r="A66" s="243">
        <v>27147534</v>
      </c>
      <c r="B66" s="215">
        <v>9781338865561</v>
      </c>
      <c r="C66" s="212" t="s">
        <v>478</v>
      </c>
      <c r="D66" s="218">
        <v>5012</v>
      </c>
      <c r="E66" s="175" t="str">
        <f>IF(VLOOKUP($B:$B,'S24 Warehouse Sale Product List'!$A:$F,6,FALSE)="","",VLOOKUP($B:$B,'S24 Warehouse Sale Product List'!$A:$F,6,FALSE))</f>
        <v/>
      </c>
      <c r="F66" s="213"/>
    </row>
    <row r="67" spans="1:6" x14ac:dyDescent="0.25">
      <c r="A67" s="243">
        <v>48993081</v>
      </c>
      <c r="B67" s="215">
        <v>9781338775891</v>
      </c>
      <c r="C67" s="212" t="s">
        <v>296</v>
      </c>
      <c r="D67" s="218">
        <v>2042</v>
      </c>
      <c r="E67" s="175" t="str">
        <f>IF(VLOOKUP($B:$B,'S24 Warehouse Sale Product List'!$A:$F,6,FALSE)="","",VLOOKUP($B:$B,'S24 Warehouse Sale Product List'!$A:$F,6,FALSE))</f>
        <v/>
      </c>
      <c r="F67" s="213"/>
    </row>
    <row r="68" spans="1:6" x14ac:dyDescent="0.25">
      <c r="A68" s="243">
        <v>65107209</v>
      </c>
      <c r="B68" s="215">
        <v>9781338814491</v>
      </c>
      <c r="C68" s="212" t="s">
        <v>284</v>
      </c>
      <c r="D68" s="218">
        <v>5012</v>
      </c>
      <c r="E68" s="175" t="str">
        <f>IF(VLOOKUP($B:$B,'S24 Warehouse Sale Product List'!$A:$F,6,FALSE)="","",VLOOKUP($B:$B,'S24 Warehouse Sale Product List'!$A:$F,6,FALSE))</f>
        <v/>
      </c>
      <c r="F68" s="213"/>
    </row>
    <row r="69" spans="1:6" x14ac:dyDescent="0.25">
      <c r="A69" s="243">
        <v>3601649</v>
      </c>
      <c r="B69" s="215">
        <v>9781338712766</v>
      </c>
      <c r="C69" s="212" t="s">
        <v>143</v>
      </c>
      <c r="D69" s="218">
        <v>9033</v>
      </c>
      <c r="E69" s="175" t="str">
        <f>IF(VLOOKUP($B:$B,'S24 Warehouse Sale Product List'!$A:$F,6,FALSE)="","",VLOOKUP($B:$B,'S24 Warehouse Sale Product List'!$A:$F,6,FALSE))</f>
        <v/>
      </c>
      <c r="F69" s="213"/>
    </row>
    <row r="70" spans="1:6" x14ac:dyDescent="0.25">
      <c r="A70" s="243">
        <v>51234206</v>
      </c>
      <c r="B70" s="215">
        <v>9781338801941</v>
      </c>
      <c r="C70" s="212" t="s">
        <v>132</v>
      </c>
      <c r="D70" s="218">
        <v>5011</v>
      </c>
      <c r="E70" s="175" t="str">
        <f>IF(VLOOKUP($B:$B,'S24 Warehouse Sale Product List'!$A:$F,6,FALSE)="","",VLOOKUP($B:$B,'S24 Warehouse Sale Product List'!$A:$F,6,FALSE))</f>
        <v/>
      </c>
      <c r="F70" s="213"/>
    </row>
    <row r="71" spans="1:6" x14ac:dyDescent="0.25">
      <c r="A71" s="243">
        <v>66567743</v>
      </c>
      <c r="B71" s="215">
        <v>9781338846621</v>
      </c>
      <c r="C71" s="212" t="s">
        <v>479</v>
      </c>
      <c r="D71" s="218">
        <v>5012</v>
      </c>
      <c r="E71" s="175" t="str">
        <f>IF(VLOOKUP($B:$B,'S24 Warehouse Sale Product List'!$A:$F,6,FALSE)="","",VLOOKUP($B:$B,'S24 Warehouse Sale Product List'!$A:$F,6,FALSE))</f>
        <v/>
      </c>
      <c r="F71" s="213"/>
    </row>
    <row r="72" spans="1:6" x14ac:dyDescent="0.25">
      <c r="A72" s="243">
        <v>98989855</v>
      </c>
      <c r="B72" s="215">
        <v>9780593203224</v>
      </c>
      <c r="C72" s="212" t="s">
        <v>480</v>
      </c>
      <c r="D72" s="218">
        <v>13063</v>
      </c>
      <c r="E72" s="175" t="str">
        <f>IF(VLOOKUP($B:$B,'S24 Warehouse Sale Product List'!$A:$F,6,FALSE)="","",VLOOKUP($B:$B,'S24 Warehouse Sale Product List'!$A:$F,6,FALSE))</f>
        <v/>
      </c>
      <c r="F72" s="213"/>
    </row>
    <row r="73" spans="1:6" x14ac:dyDescent="0.25">
      <c r="A73" s="243">
        <v>89206221</v>
      </c>
      <c r="B73" s="215">
        <v>9781338747249</v>
      </c>
      <c r="C73" s="212" t="s">
        <v>434</v>
      </c>
      <c r="D73" s="218">
        <v>3012</v>
      </c>
      <c r="E73" s="175" t="str">
        <f>IF(VLOOKUP($B:$B,'S24 Warehouse Sale Product List'!$A:$F,6,FALSE)="","",VLOOKUP($B:$B,'S24 Warehouse Sale Product List'!$A:$F,6,FALSE))</f>
        <v/>
      </c>
      <c r="F73" s="213"/>
    </row>
    <row r="74" spans="1:6" x14ac:dyDescent="0.25">
      <c r="A74" s="243">
        <v>26706409</v>
      </c>
      <c r="B74" s="215">
        <v>9781338660456</v>
      </c>
      <c r="C74" s="212" t="s">
        <v>481</v>
      </c>
      <c r="D74" s="218">
        <v>13032</v>
      </c>
      <c r="E74" s="175" t="str">
        <f>IF(VLOOKUP($B:$B,'S24 Warehouse Sale Product List'!$A:$F,6,FALSE)="","",VLOOKUP($B:$B,'S24 Warehouse Sale Product List'!$A:$F,6,FALSE))</f>
        <v/>
      </c>
      <c r="F74" s="213"/>
    </row>
    <row r="75" spans="1:6" x14ac:dyDescent="0.25">
      <c r="A75" s="243">
        <v>3586685</v>
      </c>
      <c r="B75" s="215">
        <v>9781338574890</v>
      </c>
      <c r="C75" s="212" t="s">
        <v>297</v>
      </c>
      <c r="D75" s="218">
        <v>13064</v>
      </c>
      <c r="E75" s="175" t="str">
        <f>IF(VLOOKUP($B:$B,'S24 Warehouse Sale Product List'!$A:$F,6,FALSE)="","",VLOOKUP($B:$B,'S24 Warehouse Sale Product List'!$A:$F,6,FALSE))</f>
        <v/>
      </c>
      <c r="F75" s="213"/>
    </row>
    <row r="76" spans="1:6" x14ac:dyDescent="0.25">
      <c r="A76" s="243">
        <v>14391099</v>
      </c>
      <c r="B76" s="215">
        <v>9781338896862</v>
      </c>
      <c r="C76" s="212" t="s">
        <v>482</v>
      </c>
      <c r="D76" s="218">
        <v>9062</v>
      </c>
      <c r="E76" s="175" t="str">
        <f>IF(VLOOKUP($B:$B,'S24 Warehouse Sale Product List'!$A:$F,6,FALSE)="","",VLOOKUP($B:$B,'S24 Warehouse Sale Product List'!$A:$F,6,FALSE))</f>
        <v/>
      </c>
      <c r="F76" s="213"/>
    </row>
    <row r="77" spans="1:6" x14ac:dyDescent="0.25">
      <c r="A77" s="243">
        <v>14226045</v>
      </c>
      <c r="B77" s="215">
        <v>9781338850062</v>
      </c>
      <c r="C77" s="212" t="s">
        <v>255</v>
      </c>
      <c r="D77" s="218">
        <v>13061</v>
      </c>
      <c r="E77" s="175" t="str">
        <f>IF(VLOOKUP($B:$B,'S24 Warehouse Sale Product List'!$A:$F,6,FALSE)="","",VLOOKUP($B:$B,'S24 Warehouse Sale Product List'!$A:$F,6,FALSE))</f>
        <v/>
      </c>
      <c r="F77" s="213"/>
    </row>
    <row r="78" spans="1:6" x14ac:dyDescent="0.25">
      <c r="A78" s="244">
        <v>3496660</v>
      </c>
      <c r="B78" s="245">
        <v>9780545840767</v>
      </c>
      <c r="C78" s="246" t="s">
        <v>414</v>
      </c>
      <c r="D78" s="247" t="s">
        <v>704</v>
      </c>
      <c r="E78" s="175" t="str">
        <f>IF(VLOOKUP($B:$B,'S24 Warehouse Sale Product List'!$A:$F,6,FALSE)="","",VLOOKUP($B:$B,'S24 Warehouse Sale Product List'!$A:$F,6,FALSE))</f>
        <v/>
      </c>
      <c r="F78" s="213"/>
    </row>
    <row r="79" spans="1:6" x14ac:dyDescent="0.25">
      <c r="A79" s="244">
        <v>3560316</v>
      </c>
      <c r="B79" s="245">
        <v>9781338620702</v>
      </c>
      <c r="C79" s="246" t="s">
        <v>415</v>
      </c>
      <c r="D79" s="247" t="s">
        <v>704</v>
      </c>
      <c r="E79" s="175" t="str">
        <f>IF(VLOOKUP($B:$B,'S24 Warehouse Sale Product List'!$A:$F,6,FALSE)="","",VLOOKUP($B:$B,'S24 Warehouse Sale Product List'!$A:$F,6,FALSE))</f>
        <v/>
      </c>
      <c r="F79" s="213"/>
    </row>
    <row r="80" spans="1:6" x14ac:dyDescent="0.25">
      <c r="A80" s="243">
        <v>3556745</v>
      </c>
      <c r="B80" s="215">
        <v>9781338268430</v>
      </c>
      <c r="C80" s="212" t="s">
        <v>45</v>
      </c>
      <c r="D80" s="218">
        <v>14061</v>
      </c>
      <c r="E80" s="175" t="str">
        <f>IF(VLOOKUP($B:$B,'S24 Warehouse Sale Product List'!$A:$F,6,FALSE)="","",VLOOKUP($B:$B,'S24 Warehouse Sale Product List'!$A:$F,6,FALSE))</f>
        <v/>
      </c>
      <c r="F80" s="213"/>
    </row>
    <row r="81" spans="1:6" x14ac:dyDescent="0.25">
      <c r="A81" s="244">
        <v>3597450</v>
      </c>
      <c r="B81" s="245">
        <v>9781338714579</v>
      </c>
      <c r="C81" s="246" t="s">
        <v>416</v>
      </c>
      <c r="D81" s="247" t="s">
        <v>704</v>
      </c>
      <c r="E81" s="175" t="str">
        <f>IF(VLOOKUP($B:$B,'S24 Warehouse Sale Product List'!$A:$F,6,FALSE)="","",VLOOKUP($B:$B,'S24 Warehouse Sale Product List'!$A:$F,6,FALSE))</f>
        <v/>
      </c>
      <c r="F81" s="213"/>
    </row>
    <row r="82" spans="1:6" x14ac:dyDescent="0.25">
      <c r="A82" s="243">
        <v>54141149</v>
      </c>
      <c r="B82" s="215">
        <v>9781338776065</v>
      </c>
      <c r="C82" s="212" t="s">
        <v>208</v>
      </c>
      <c r="D82" s="218">
        <v>1012</v>
      </c>
      <c r="E82" s="175" t="str">
        <f>IF(VLOOKUP($B:$B,'S24 Warehouse Sale Product List'!$A:$F,6,FALSE)="","",VLOOKUP($B:$B,'S24 Warehouse Sale Product List'!$A:$F,6,FALSE))</f>
        <v/>
      </c>
      <c r="F82" s="213"/>
    </row>
    <row r="83" spans="1:6" x14ac:dyDescent="0.25">
      <c r="A83" s="244">
        <v>84744014</v>
      </c>
      <c r="B83" s="245" t="s">
        <v>359</v>
      </c>
      <c r="C83" s="246" t="s">
        <v>698</v>
      </c>
      <c r="D83" s="247" t="s">
        <v>695</v>
      </c>
      <c r="E83" s="175" t="str">
        <f>IF(VLOOKUP($B:$B,'S24 Warehouse Sale Product List'!$A:$F,6,FALSE)="","",VLOOKUP($B:$B,'S24 Warehouse Sale Product List'!$A:$F,6,FALSE))</f>
        <v/>
      </c>
      <c r="F83" s="213"/>
    </row>
    <row r="84" spans="1:6" x14ac:dyDescent="0.25">
      <c r="A84" s="243">
        <v>90129543</v>
      </c>
      <c r="B84" s="215">
        <v>9781338757293</v>
      </c>
      <c r="C84" s="212" t="s">
        <v>483</v>
      </c>
      <c r="D84" s="218">
        <v>10032</v>
      </c>
      <c r="E84" s="175" t="str">
        <f>IF(VLOOKUP($B:$B,'S24 Warehouse Sale Product List'!$A:$F,6,FALSE)="","",VLOOKUP($B:$B,'S24 Warehouse Sale Product List'!$A:$F,6,FALSE))</f>
        <v/>
      </c>
      <c r="F84" s="213"/>
    </row>
    <row r="85" spans="1:6" x14ac:dyDescent="0.25">
      <c r="A85" s="243">
        <v>32828815</v>
      </c>
      <c r="B85" s="215">
        <v>9781443189613</v>
      </c>
      <c r="C85" s="212" t="s">
        <v>152</v>
      </c>
      <c r="D85" s="218">
        <v>14061</v>
      </c>
      <c r="E85" s="175" t="str">
        <f>IF(VLOOKUP($B:$B,'S24 Warehouse Sale Product List'!$A:$F,6,FALSE)="","",VLOOKUP($B:$B,'S24 Warehouse Sale Product List'!$A:$F,6,FALSE))</f>
        <v/>
      </c>
      <c r="F85" s="213"/>
    </row>
    <row r="86" spans="1:6" x14ac:dyDescent="0.25">
      <c r="A86" s="243">
        <v>93771422</v>
      </c>
      <c r="B86" s="215">
        <v>9781443198868</v>
      </c>
      <c r="C86" s="212" t="s">
        <v>484</v>
      </c>
      <c r="D86" s="218">
        <v>13032</v>
      </c>
      <c r="E86" s="175" t="str">
        <f>IF(VLOOKUP($B:$B,'S24 Warehouse Sale Product List'!$A:$F,6,FALSE)="","",VLOOKUP($B:$B,'S24 Warehouse Sale Product List'!$A:$F,6,FALSE))</f>
        <v/>
      </c>
      <c r="F86" s="213"/>
    </row>
    <row r="87" spans="1:6" x14ac:dyDescent="0.25">
      <c r="A87" s="243">
        <v>69849741</v>
      </c>
      <c r="B87" s="215">
        <v>9781338767940</v>
      </c>
      <c r="C87" s="212" t="s">
        <v>259</v>
      </c>
      <c r="D87" s="218">
        <v>14071</v>
      </c>
      <c r="E87" s="175" t="str">
        <f>IF(VLOOKUP($B:$B,'S24 Warehouse Sale Product List'!$A:$F,6,FALSE)="","",VLOOKUP($B:$B,'S24 Warehouse Sale Product List'!$A:$F,6,FALSE))</f>
        <v/>
      </c>
      <c r="F87" s="213"/>
    </row>
    <row r="88" spans="1:6" x14ac:dyDescent="0.25">
      <c r="A88" s="243">
        <v>75817846</v>
      </c>
      <c r="B88" s="215">
        <v>9781534465886</v>
      </c>
      <c r="C88" s="212" t="s">
        <v>260</v>
      </c>
      <c r="D88" s="218">
        <v>13061</v>
      </c>
      <c r="E88" s="175" t="str">
        <f>IF(VLOOKUP($B:$B,'S24 Warehouse Sale Product List'!$A:$F,6,FALSE)="","",VLOOKUP($B:$B,'S24 Warehouse Sale Product List'!$A:$F,6,FALSE))</f>
        <v/>
      </c>
      <c r="F88" s="213"/>
    </row>
    <row r="89" spans="1:6" x14ac:dyDescent="0.25">
      <c r="A89" s="243">
        <v>91309456</v>
      </c>
      <c r="B89" s="215">
        <v>9781443199698</v>
      </c>
      <c r="C89" s="212" t="s">
        <v>485</v>
      </c>
      <c r="D89" s="218">
        <v>9082</v>
      </c>
      <c r="E89" s="175" t="str">
        <f>IF(VLOOKUP($B:$B,'S24 Warehouse Sale Product List'!$A:$F,6,FALSE)="","",VLOOKUP($B:$B,'S24 Warehouse Sale Product List'!$A:$F,6,FALSE))</f>
        <v/>
      </c>
      <c r="F89" s="213"/>
    </row>
    <row r="90" spans="1:6" x14ac:dyDescent="0.25">
      <c r="A90" s="243">
        <v>93573202</v>
      </c>
      <c r="B90" s="215">
        <v>9781338865851</v>
      </c>
      <c r="C90" s="212" t="s">
        <v>217</v>
      </c>
      <c r="D90" s="218">
        <v>2022</v>
      </c>
      <c r="E90" s="175" t="str">
        <f>IF(VLOOKUP($B:$B,'S24 Warehouse Sale Product List'!$A:$F,6,FALSE)="","",VLOOKUP($B:$B,'S24 Warehouse Sale Product List'!$A:$F,6,FALSE))</f>
        <v/>
      </c>
      <c r="F90" s="213"/>
    </row>
    <row r="91" spans="1:6" x14ac:dyDescent="0.25">
      <c r="A91" s="243">
        <v>60430927</v>
      </c>
      <c r="B91" s="215">
        <v>9781338847086</v>
      </c>
      <c r="C91" s="212" t="s">
        <v>275</v>
      </c>
      <c r="D91" s="218">
        <v>8092</v>
      </c>
      <c r="E91" s="175" t="str">
        <f>IF(VLOOKUP($B:$B,'S24 Warehouse Sale Product List'!$A:$F,6,FALSE)="","",VLOOKUP($B:$B,'S24 Warehouse Sale Product List'!$A:$F,6,FALSE))</f>
        <v/>
      </c>
      <c r="F91" s="213"/>
    </row>
    <row r="92" spans="1:6" x14ac:dyDescent="0.25">
      <c r="A92" s="243">
        <v>42629814</v>
      </c>
      <c r="B92" s="215">
        <v>9781338854046</v>
      </c>
      <c r="C92" s="212" t="s">
        <v>247</v>
      </c>
      <c r="D92" s="218">
        <v>9081</v>
      </c>
      <c r="E92" s="175" t="str">
        <f>IF(VLOOKUP($B:$B,'S24 Warehouse Sale Product List'!$A:$F,6,FALSE)="","",VLOOKUP($B:$B,'S24 Warehouse Sale Product List'!$A:$F,6,FALSE))</f>
        <v/>
      </c>
      <c r="F92" s="213"/>
    </row>
    <row r="93" spans="1:6" x14ac:dyDescent="0.25">
      <c r="A93" s="244">
        <v>3484574</v>
      </c>
      <c r="B93" s="245">
        <v>9781338592726</v>
      </c>
      <c r="C93" s="246" t="s">
        <v>417</v>
      </c>
      <c r="D93" s="247" t="s">
        <v>704</v>
      </c>
      <c r="E93" s="175" t="str">
        <f>IF(VLOOKUP($B:$B,'S24 Warehouse Sale Product List'!$A:$F,6,FALSE)="","",VLOOKUP($B:$B,'S24 Warehouse Sale Product List'!$A:$F,6,FALSE))</f>
        <v/>
      </c>
      <c r="F93" s="213"/>
    </row>
    <row r="94" spans="1:6" x14ac:dyDescent="0.25">
      <c r="A94" s="243">
        <v>15560576</v>
      </c>
      <c r="B94" s="215">
        <v>9781338807332</v>
      </c>
      <c r="C94" s="212" t="s">
        <v>209</v>
      </c>
      <c r="D94" s="218">
        <v>2022</v>
      </c>
      <c r="E94" s="175" t="str">
        <f>IF(VLOOKUP($B:$B,'S24 Warehouse Sale Product List'!$A:$F,6,FALSE)="","",VLOOKUP($B:$B,'S24 Warehouse Sale Product List'!$A:$F,6,FALSE))</f>
        <v/>
      </c>
      <c r="F94" s="213"/>
    </row>
    <row r="95" spans="1:6" x14ac:dyDescent="0.25">
      <c r="A95" s="243">
        <v>3586693</v>
      </c>
      <c r="B95" s="215">
        <v>9781338178340</v>
      </c>
      <c r="C95" s="212" t="s">
        <v>486</v>
      </c>
      <c r="D95" s="218">
        <v>3012</v>
      </c>
      <c r="E95" s="175" t="str">
        <f>IF(VLOOKUP($B:$B,'S24 Warehouse Sale Product List'!$A:$F,6,FALSE)="","",VLOOKUP($B:$B,'S24 Warehouse Sale Product List'!$A:$F,6,FALSE))</f>
        <v/>
      </c>
      <c r="F95" s="213"/>
    </row>
    <row r="96" spans="1:6" x14ac:dyDescent="0.25">
      <c r="A96" s="243">
        <v>3560746</v>
      </c>
      <c r="B96" s="215">
        <v>9781779504074</v>
      </c>
      <c r="C96" s="212" t="s">
        <v>46</v>
      </c>
      <c r="D96" s="218">
        <v>5042</v>
      </c>
      <c r="E96" s="175" t="str">
        <f>IF(VLOOKUP($B:$B,'S24 Warehouse Sale Product List'!$A:$F,6,FALSE)="","",VLOOKUP($B:$B,'S24 Warehouse Sale Product List'!$A:$F,6,FALSE))</f>
        <v/>
      </c>
      <c r="F96" s="213"/>
    </row>
    <row r="97" spans="1:6" x14ac:dyDescent="0.25">
      <c r="A97" s="243">
        <v>28988806</v>
      </c>
      <c r="B97" s="215">
        <v>9781338713534</v>
      </c>
      <c r="C97" s="212" t="s">
        <v>487</v>
      </c>
      <c r="D97" s="218">
        <v>8082</v>
      </c>
      <c r="E97" s="175" t="str">
        <f>IF(VLOOKUP($B:$B,'S24 Warehouse Sale Product List'!$A:$F,6,FALSE)="","",VLOOKUP($B:$B,'S24 Warehouse Sale Product List'!$A:$F,6,FALSE))</f>
        <v/>
      </c>
      <c r="F97" s="213"/>
    </row>
    <row r="98" spans="1:6" x14ac:dyDescent="0.25">
      <c r="A98" s="243">
        <v>18961177</v>
      </c>
      <c r="B98" s="215">
        <v>9781339008608</v>
      </c>
      <c r="C98" s="212" t="s">
        <v>488</v>
      </c>
      <c r="D98" s="218">
        <v>5042</v>
      </c>
      <c r="E98" s="175" t="str">
        <f>IF(VLOOKUP($B:$B,'S24 Warehouse Sale Product List'!$A:$F,6,FALSE)="","",VLOOKUP($B:$B,'S24 Warehouse Sale Product List'!$A:$F,6,FALSE))</f>
        <v/>
      </c>
      <c r="F98" s="213"/>
    </row>
    <row r="99" spans="1:6" x14ac:dyDescent="0.25">
      <c r="A99" s="243">
        <v>79550907</v>
      </c>
      <c r="B99" s="215">
        <v>9781419760921</v>
      </c>
      <c r="C99" s="212" t="s">
        <v>489</v>
      </c>
      <c r="D99" s="218">
        <v>5051</v>
      </c>
      <c r="E99" s="175" t="str">
        <f>IF(VLOOKUP($B:$B,'S24 Warehouse Sale Product List'!$A:$F,6,FALSE)="","",VLOOKUP($B:$B,'S24 Warehouse Sale Product List'!$A:$F,6,FALSE))</f>
        <v/>
      </c>
      <c r="F99" s="213"/>
    </row>
    <row r="100" spans="1:6" x14ac:dyDescent="0.25">
      <c r="A100" s="243">
        <v>41686658</v>
      </c>
      <c r="B100" s="215">
        <v>9781419766510</v>
      </c>
      <c r="C100" s="212" t="s">
        <v>185</v>
      </c>
      <c r="D100" s="218">
        <v>14072</v>
      </c>
      <c r="E100" s="175" t="str">
        <f>IF(VLOOKUP($B:$B,'S24 Warehouse Sale Product List'!$A:$F,6,FALSE)="","",VLOOKUP($B:$B,'S24 Warehouse Sale Product List'!$A:$F,6,FALSE))</f>
        <v/>
      </c>
      <c r="F100" s="213"/>
    </row>
    <row r="101" spans="1:6" x14ac:dyDescent="0.25">
      <c r="A101" s="243">
        <v>3601954</v>
      </c>
      <c r="B101" s="215">
        <v>9781419753312</v>
      </c>
      <c r="C101" s="212" t="s">
        <v>146</v>
      </c>
      <c r="D101" s="218">
        <v>9023</v>
      </c>
      <c r="E101" s="175" t="str">
        <f>IF(VLOOKUP($B:$B,'S24 Warehouse Sale Product List'!$A:$F,6,FALSE)="","",VLOOKUP($B:$B,'S24 Warehouse Sale Product List'!$A:$F,6,FALSE))</f>
        <v/>
      </c>
      <c r="F101" s="213"/>
    </row>
    <row r="102" spans="1:6" x14ac:dyDescent="0.25">
      <c r="A102" s="243">
        <v>39389701</v>
      </c>
      <c r="B102" s="215">
        <v>9781419772962</v>
      </c>
      <c r="C102" s="212" t="s">
        <v>490</v>
      </c>
      <c r="D102" s="218">
        <v>6062</v>
      </c>
      <c r="E102" s="175" t="str">
        <f>IF(VLOOKUP($B:$B,'S24 Warehouse Sale Product List'!$A:$F,6,FALSE)="","",VLOOKUP($B:$B,'S24 Warehouse Sale Product List'!$A:$F,6,FALSE))</f>
        <v/>
      </c>
      <c r="F102" s="213"/>
    </row>
    <row r="103" spans="1:6" x14ac:dyDescent="0.25">
      <c r="A103" s="243">
        <v>3482255</v>
      </c>
      <c r="B103" s="215">
        <v>9781419744211</v>
      </c>
      <c r="C103" s="212" t="s">
        <v>147</v>
      </c>
      <c r="D103" s="218">
        <v>9023</v>
      </c>
      <c r="E103" s="175" t="str">
        <f>IF(VLOOKUP($B:$B,'S24 Warehouse Sale Product List'!$A:$F,6,FALSE)="","",VLOOKUP($B:$B,'S24 Warehouse Sale Product List'!$A:$F,6,FALSE))</f>
        <v/>
      </c>
      <c r="F103" s="213"/>
    </row>
    <row r="104" spans="1:6" x14ac:dyDescent="0.25">
      <c r="A104" s="243">
        <v>3371002</v>
      </c>
      <c r="B104" s="215">
        <v>9781338347227</v>
      </c>
      <c r="C104" s="212" t="s">
        <v>435</v>
      </c>
      <c r="D104" s="218">
        <v>13061</v>
      </c>
      <c r="E104" s="175" t="str">
        <f>IF(VLOOKUP($B:$B,'S24 Warehouse Sale Product List'!$A:$F,6,FALSE)="","",VLOOKUP($B:$B,'S24 Warehouse Sale Product List'!$A:$F,6,FALSE))</f>
        <v/>
      </c>
      <c r="F104" s="213"/>
    </row>
    <row r="105" spans="1:6" x14ac:dyDescent="0.25">
      <c r="A105" s="243">
        <v>64022452</v>
      </c>
      <c r="B105" s="215">
        <v>9781338896718</v>
      </c>
      <c r="C105" s="212" t="s">
        <v>491</v>
      </c>
      <c r="D105" s="218">
        <v>9092</v>
      </c>
      <c r="E105" s="175" t="str">
        <f>IF(VLOOKUP($B:$B,'S24 Warehouse Sale Product List'!$A:$F,6,FALSE)="","",VLOOKUP($B:$B,'S24 Warehouse Sale Product List'!$A:$F,6,FALSE))</f>
        <v/>
      </c>
      <c r="F105" s="213"/>
    </row>
    <row r="106" spans="1:6" x14ac:dyDescent="0.25">
      <c r="A106" s="243">
        <v>19820498</v>
      </c>
      <c r="B106" s="215">
        <v>9781427856753</v>
      </c>
      <c r="C106" s="212" t="s">
        <v>492</v>
      </c>
      <c r="D106" s="218">
        <v>14032</v>
      </c>
      <c r="E106" s="175" t="str">
        <f>IF(VLOOKUP($B:$B,'S24 Warehouse Sale Product List'!$A:$F,6,FALSE)="","",VLOOKUP($B:$B,'S24 Warehouse Sale Product List'!$A:$F,6,FALSE))</f>
        <v/>
      </c>
      <c r="F106" s="213"/>
    </row>
    <row r="107" spans="1:6" x14ac:dyDescent="0.25">
      <c r="A107" s="243">
        <v>53736543</v>
      </c>
      <c r="B107" s="215">
        <v>9781338864830</v>
      </c>
      <c r="C107" s="212" t="s">
        <v>261</v>
      </c>
      <c r="D107" s="218">
        <v>7081</v>
      </c>
      <c r="E107" s="175" t="str">
        <f>IF(VLOOKUP($B:$B,'S24 Warehouse Sale Product List'!$A:$F,6,FALSE)="","",VLOOKUP($B:$B,'S24 Warehouse Sale Product List'!$A:$F,6,FALSE))</f>
        <v/>
      </c>
      <c r="F107" s="213"/>
    </row>
    <row r="108" spans="1:6" x14ac:dyDescent="0.25">
      <c r="A108" s="244">
        <v>3317311</v>
      </c>
      <c r="B108" s="245">
        <v>9780545935173</v>
      </c>
      <c r="C108" s="246" t="s">
        <v>389</v>
      </c>
      <c r="D108" s="247" t="s">
        <v>704</v>
      </c>
      <c r="E108" s="175" t="str">
        <f>IF(VLOOKUP($B:$B,'S24 Warehouse Sale Product List'!$A:$F,6,FALSE)="","",VLOOKUP($B:$B,'S24 Warehouse Sale Product List'!$A:$F,6,FALSE))</f>
        <v/>
      </c>
      <c r="F108" s="213"/>
    </row>
    <row r="109" spans="1:6" x14ac:dyDescent="0.25">
      <c r="A109" s="243">
        <v>3030715</v>
      </c>
      <c r="B109" s="215">
        <v>9780545581608</v>
      </c>
      <c r="C109" s="212" t="s">
        <v>133</v>
      </c>
      <c r="D109" s="218">
        <v>14102</v>
      </c>
      <c r="E109" s="175" t="str">
        <f>IF(VLOOKUP($B:$B,'S24 Warehouse Sale Product List'!$A:$F,6,FALSE)="","",VLOOKUP($B:$B,'S24 Warehouse Sale Product List'!$A:$F,6,FALSE))</f>
        <v/>
      </c>
      <c r="F109" s="213"/>
    </row>
    <row r="110" spans="1:6" x14ac:dyDescent="0.25">
      <c r="A110" s="243">
        <v>3443869</v>
      </c>
      <c r="B110" s="215">
        <v>9781338236590</v>
      </c>
      <c r="C110" s="212" t="s">
        <v>134</v>
      </c>
      <c r="D110" s="218">
        <v>9033</v>
      </c>
      <c r="E110" s="175" t="str">
        <f>IF(VLOOKUP($B:$B,'S24 Warehouse Sale Product List'!$A:$F,6,FALSE)="","",VLOOKUP($B:$B,'S24 Warehouse Sale Product List'!$A:$F,6,FALSE))</f>
        <v/>
      </c>
      <c r="F110" s="213"/>
    </row>
    <row r="111" spans="1:6" x14ac:dyDescent="0.25">
      <c r="A111" s="243">
        <v>3484300</v>
      </c>
      <c r="B111" s="215">
        <v>9781338323214</v>
      </c>
      <c r="C111" s="212" t="s">
        <v>135</v>
      </c>
      <c r="D111" s="218">
        <v>14102</v>
      </c>
      <c r="E111" s="175" t="str">
        <f>IF(VLOOKUP($B:$B,'S24 Warehouse Sale Product List'!$A:$F,6,FALSE)="","",VLOOKUP($B:$B,'S24 Warehouse Sale Product List'!$A:$F,6,FALSE))</f>
        <v/>
      </c>
      <c r="F111" s="213"/>
    </row>
    <row r="112" spans="1:6" x14ac:dyDescent="0.25">
      <c r="A112" s="243">
        <v>3521722</v>
      </c>
      <c r="B112" s="215">
        <v>9781338535624</v>
      </c>
      <c r="C112" s="212" t="s">
        <v>144</v>
      </c>
      <c r="D112" s="218">
        <v>9033</v>
      </c>
      <c r="E112" s="175" t="str">
        <f>IF(VLOOKUP($B:$B,'S24 Warehouse Sale Product List'!$A:$F,6,FALSE)="","",VLOOKUP($B:$B,'S24 Warehouse Sale Product List'!$A:$F,6,FALSE))</f>
        <v/>
      </c>
      <c r="F112" s="213"/>
    </row>
    <row r="113" spans="1:6" x14ac:dyDescent="0.25">
      <c r="A113" s="243">
        <v>62194151</v>
      </c>
      <c r="B113" s="215">
        <v>9781338801910</v>
      </c>
      <c r="C113" s="212" t="s">
        <v>493</v>
      </c>
      <c r="D113" s="218">
        <v>5012</v>
      </c>
      <c r="E113" s="175" t="str">
        <f>IF(VLOOKUP($B:$B,'S24 Warehouse Sale Product List'!$A:$F,6,FALSE)="","",VLOOKUP($B:$B,'S24 Warehouse Sale Product List'!$A:$F,6,FALSE))</f>
        <v/>
      </c>
      <c r="F113" s="213"/>
    </row>
    <row r="114" spans="1:6" x14ac:dyDescent="0.25">
      <c r="A114" s="243">
        <v>82522296</v>
      </c>
      <c r="B114" s="215">
        <v>9781338864878</v>
      </c>
      <c r="C114" s="212" t="s">
        <v>168</v>
      </c>
      <c r="D114" s="218">
        <v>9092</v>
      </c>
      <c r="E114" s="175" t="str">
        <f>IF(VLOOKUP($B:$B,'S24 Warehouse Sale Product List'!$A:$F,6,FALSE)="","",VLOOKUP($B:$B,'S24 Warehouse Sale Product List'!$A:$F,6,FALSE))</f>
        <v/>
      </c>
      <c r="F114" s="213"/>
    </row>
    <row r="115" spans="1:6" x14ac:dyDescent="0.25">
      <c r="A115" s="243">
        <v>83642438</v>
      </c>
      <c r="B115" s="215">
        <v>9781338828719</v>
      </c>
      <c r="C115" s="212" t="s">
        <v>494</v>
      </c>
      <c r="D115" s="218">
        <v>9013</v>
      </c>
      <c r="E115" s="175" t="str">
        <f>IF(VLOOKUP($B:$B,'S24 Warehouse Sale Product List'!$A:$F,6,FALSE)="","",VLOOKUP($B:$B,'S24 Warehouse Sale Product List'!$A:$F,6,FALSE))</f>
        <v/>
      </c>
      <c r="F115" s="213"/>
    </row>
    <row r="116" spans="1:6" x14ac:dyDescent="0.25">
      <c r="A116" s="244">
        <v>3514967</v>
      </c>
      <c r="B116" s="245">
        <v>9781338606041</v>
      </c>
      <c r="C116" s="246" t="s">
        <v>409</v>
      </c>
      <c r="D116" s="247" t="s">
        <v>704</v>
      </c>
      <c r="E116" s="175" t="str">
        <f>IF(VLOOKUP($B:$B,'S24 Warehouse Sale Product List'!$A:$F,6,FALSE)="","",VLOOKUP($B:$B,'S24 Warehouse Sale Product List'!$A:$F,6,FALSE))</f>
        <v/>
      </c>
      <c r="F116" s="213"/>
    </row>
    <row r="117" spans="1:6" x14ac:dyDescent="0.25">
      <c r="A117" s="243">
        <v>86861181</v>
      </c>
      <c r="B117" s="215">
        <v>9781338831979</v>
      </c>
      <c r="C117" s="212" t="s">
        <v>287</v>
      </c>
      <c r="D117" s="218">
        <v>14062</v>
      </c>
      <c r="E117" s="175" t="str">
        <f>IF(VLOOKUP($B:$B,'S24 Warehouse Sale Product List'!$A:$F,6,FALSE)="","",VLOOKUP($B:$B,'S24 Warehouse Sale Product List'!$A:$F,6,FALSE))</f>
        <v/>
      </c>
      <c r="F117" s="213"/>
    </row>
    <row r="118" spans="1:6" x14ac:dyDescent="0.25">
      <c r="A118" s="243">
        <v>3613115</v>
      </c>
      <c r="B118" s="215">
        <v>9781534480483</v>
      </c>
      <c r="C118" s="212" t="s">
        <v>495</v>
      </c>
      <c r="D118" s="218">
        <v>6062</v>
      </c>
      <c r="E118" s="175" t="str">
        <f>IF(VLOOKUP($B:$B,'S24 Warehouse Sale Product List'!$A:$F,6,FALSE)="","",VLOOKUP($B:$B,'S24 Warehouse Sale Product List'!$A:$F,6,FALSE))</f>
        <v/>
      </c>
      <c r="F118" s="213"/>
    </row>
    <row r="119" spans="1:6" x14ac:dyDescent="0.25">
      <c r="A119" s="244">
        <v>3516070</v>
      </c>
      <c r="B119" s="245">
        <v>9781338587661</v>
      </c>
      <c r="C119" s="246" t="s">
        <v>402</v>
      </c>
      <c r="D119" s="247" t="s">
        <v>704</v>
      </c>
      <c r="E119" s="175" t="str">
        <f>IF(VLOOKUP($B:$B,'S24 Warehouse Sale Product List'!$A:$F,6,FALSE)="","",VLOOKUP($B:$B,'S24 Warehouse Sale Product List'!$A:$F,6,FALSE))</f>
        <v/>
      </c>
      <c r="F119" s="213"/>
    </row>
    <row r="120" spans="1:6" x14ac:dyDescent="0.25">
      <c r="A120" s="243">
        <v>84442917</v>
      </c>
      <c r="B120" s="215">
        <v>9781974701445</v>
      </c>
      <c r="C120" s="212" t="s">
        <v>496</v>
      </c>
      <c r="D120" s="218">
        <v>3011</v>
      </c>
      <c r="E120" s="175" t="str">
        <f>IF(VLOOKUP($B:$B,'S24 Warehouse Sale Product List'!$A:$F,6,FALSE)="","",VLOOKUP($B:$B,'S24 Warehouse Sale Product List'!$A:$F,6,FALSE))</f>
        <v/>
      </c>
      <c r="F120" s="213"/>
    </row>
    <row r="121" spans="1:6" x14ac:dyDescent="0.25">
      <c r="A121" s="243">
        <v>88276412</v>
      </c>
      <c r="B121" s="215">
        <v>9781974705207</v>
      </c>
      <c r="C121" s="212" t="s">
        <v>497</v>
      </c>
      <c r="D121" s="218">
        <v>2042</v>
      </c>
      <c r="E121" s="175" t="str">
        <f>IF(VLOOKUP($B:$B,'S24 Warehouse Sale Product List'!$A:$F,6,FALSE)="","",VLOOKUP($B:$B,'S24 Warehouse Sale Product List'!$A:$F,6,FALSE))</f>
        <v/>
      </c>
      <c r="F121" s="213"/>
    </row>
    <row r="122" spans="1:6" x14ac:dyDescent="0.25">
      <c r="A122" s="243">
        <v>41982453</v>
      </c>
      <c r="B122" s="215">
        <v>9781338680638</v>
      </c>
      <c r="C122" s="212" t="s">
        <v>195</v>
      </c>
      <c r="D122" s="218">
        <v>14022</v>
      </c>
      <c r="E122" s="175" t="str">
        <f>IF(VLOOKUP($B:$B,'S24 Warehouse Sale Product List'!$A:$F,6,FALSE)="","",VLOOKUP($B:$B,'S24 Warehouse Sale Product List'!$A:$F,6,FALSE))</f>
        <v/>
      </c>
      <c r="F122" s="213"/>
    </row>
    <row r="123" spans="1:6" x14ac:dyDescent="0.25">
      <c r="A123" s="243">
        <v>65129455</v>
      </c>
      <c r="B123" s="215">
        <v>9781338875492</v>
      </c>
      <c r="C123" s="212" t="s">
        <v>498</v>
      </c>
      <c r="D123" s="218">
        <v>14022</v>
      </c>
      <c r="E123" s="175" t="str">
        <f>IF(VLOOKUP($B:$B,'S24 Warehouse Sale Product List'!$A:$F,6,FALSE)="","",VLOOKUP($B:$B,'S24 Warehouse Sale Product List'!$A:$F,6,FALSE))</f>
        <v/>
      </c>
      <c r="F123" s="213"/>
    </row>
    <row r="124" spans="1:6" x14ac:dyDescent="0.25">
      <c r="A124" s="243">
        <v>33989375</v>
      </c>
      <c r="B124" s="215">
        <v>9781338776874</v>
      </c>
      <c r="C124" s="212" t="s">
        <v>186</v>
      </c>
      <c r="D124" s="218">
        <v>13062</v>
      </c>
      <c r="E124" s="175" t="str">
        <f>IF(VLOOKUP($B:$B,'S24 Warehouse Sale Product List'!$A:$F,6,FALSE)="","",VLOOKUP($B:$B,'S24 Warehouse Sale Product List'!$A:$F,6,FALSE))</f>
        <v/>
      </c>
      <c r="F124" s="213"/>
    </row>
    <row r="125" spans="1:6" x14ac:dyDescent="0.25">
      <c r="A125" s="243">
        <v>19804669</v>
      </c>
      <c r="B125" s="215">
        <v>9781338776942</v>
      </c>
      <c r="C125" s="212" t="s">
        <v>276</v>
      </c>
      <c r="D125" s="218">
        <v>8072</v>
      </c>
      <c r="E125" s="175" t="str">
        <f>IF(VLOOKUP($B:$B,'S24 Warehouse Sale Product List'!$A:$F,6,FALSE)="","",VLOOKUP($B:$B,'S24 Warehouse Sale Product List'!$A:$F,6,FALSE))</f>
        <v/>
      </c>
      <c r="F125" s="213"/>
    </row>
    <row r="126" spans="1:6" x14ac:dyDescent="0.25">
      <c r="A126" s="243">
        <v>3559864</v>
      </c>
      <c r="B126" s="215">
        <v>9781338716061</v>
      </c>
      <c r="C126" s="212" t="s">
        <v>47</v>
      </c>
      <c r="D126" s="218">
        <v>7022</v>
      </c>
      <c r="E126" s="175" t="str">
        <f>IF(VLOOKUP($B:$B,'S24 Warehouse Sale Product List'!$A:$F,6,FALSE)="","",VLOOKUP($B:$B,'S24 Warehouse Sale Product List'!$A:$F,6,FALSE))</f>
        <v/>
      </c>
      <c r="F126" s="213"/>
    </row>
    <row r="127" spans="1:6" x14ac:dyDescent="0.25">
      <c r="A127" s="243">
        <v>65944367</v>
      </c>
      <c r="B127" s="215">
        <v>9781443190022</v>
      </c>
      <c r="C127" s="212" t="s">
        <v>159</v>
      </c>
      <c r="D127" s="218">
        <v>2012</v>
      </c>
      <c r="E127" s="175" t="str">
        <f>IF(VLOOKUP($B:$B,'S24 Warehouse Sale Product List'!$A:$F,6,FALSE)="","",VLOOKUP($B:$B,'S24 Warehouse Sale Product List'!$A:$F,6,FALSE))</f>
        <v/>
      </c>
      <c r="F127" s="213"/>
    </row>
    <row r="128" spans="1:6" x14ac:dyDescent="0.25">
      <c r="A128" s="243">
        <v>24127393</v>
      </c>
      <c r="B128" s="215">
        <v>9780736442343</v>
      </c>
      <c r="C128" s="212" t="s">
        <v>499</v>
      </c>
      <c r="D128" s="218">
        <v>3024</v>
      </c>
      <c r="E128" s="175" t="str">
        <f>IF(VLOOKUP($B:$B,'S24 Warehouse Sale Product List'!$A:$F,6,FALSE)="","",VLOOKUP($B:$B,'S24 Warehouse Sale Product List'!$A:$F,6,FALSE))</f>
        <v/>
      </c>
      <c r="F128" s="213"/>
    </row>
    <row r="129" spans="1:6" x14ac:dyDescent="0.25">
      <c r="A129" s="244" t="s">
        <v>703</v>
      </c>
      <c r="B129" s="245" t="s">
        <v>341</v>
      </c>
      <c r="C129" s="246" t="s">
        <v>371</v>
      </c>
      <c r="D129" s="247" t="s">
        <v>695</v>
      </c>
      <c r="E129" s="175" t="str">
        <f>IF(VLOOKUP($B:$B,'S24 Warehouse Sale Product List'!$A:$F,6,FALSE)="","",VLOOKUP($B:$B,'S24 Warehouse Sale Product List'!$A:$F,6,FALSE))</f>
        <v/>
      </c>
      <c r="F129" s="213"/>
    </row>
    <row r="130" spans="1:6" x14ac:dyDescent="0.25">
      <c r="A130" s="243">
        <v>91620968</v>
      </c>
      <c r="B130" s="215">
        <v>9781338832044</v>
      </c>
      <c r="C130" s="212" t="s">
        <v>210</v>
      </c>
      <c r="D130" s="218">
        <v>1022</v>
      </c>
      <c r="E130" s="175" t="str">
        <f>IF(VLOOKUP($B:$B,'S24 Warehouse Sale Product List'!$A:$F,6,FALSE)="","",VLOOKUP($B:$B,'S24 Warehouse Sale Product List'!$A:$F,6,FALSE))</f>
        <v/>
      </c>
      <c r="F130" s="213"/>
    </row>
    <row r="131" spans="1:6" x14ac:dyDescent="0.25">
      <c r="A131" s="243">
        <v>1074476</v>
      </c>
      <c r="B131" s="215">
        <v>9780439120425</v>
      </c>
      <c r="C131" s="212" t="s">
        <v>442</v>
      </c>
      <c r="D131" s="218">
        <v>13012</v>
      </c>
      <c r="E131" s="175" t="str">
        <f>IF(VLOOKUP($B:$B,'S24 Warehouse Sale Product List'!$A:$F,6,FALSE)="","",VLOOKUP($B:$B,'S24 Warehouse Sale Product List'!$A:$F,6,FALSE))</f>
        <v/>
      </c>
      <c r="F131" s="213"/>
    </row>
    <row r="132" spans="1:6" x14ac:dyDescent="0.25">
      <c r="A132" s="243">
        <v>3560465</v>
      </c>
      <c r="B132" s="215">
        <v>9781338629347</v>
      </c>
      <c r="C132" s="212" t="s">
        <v>500</v>
      </c>
      <c r="D132" s="218">
        <v>1022</v>
      </c>
      <c r="E132" s="175" t="str">
        <f>IF(VLOOKUP($B:$B,'S24 Warehouse Sale Product List'!$A:$F,6,FALSE)="","",VLOOKUP($B:$B,'S24 Warehouse Sale Product List'!$A:$F,6,FALSE))</f>
        <v/>
      </c>
      <c r="F132" s="213"/>
    </row>
    <row r="133" spans="1:6" x14ac:dyDescent="0.25">
      <c r="A133" s="243">
        <v>43286130</v>
      </c>
      <c r="B133" s="215">
        <v>9780736443937</v>
      </c>
      <c r="C133" s="212" t="s">
        <v>501</v>
      </c>
      <c r="D133" s="218">
        <v>9011</v>
      </c>
      <c r="E133" s="175" t="str">
        <f>IF(VLOOKUP($B:$B,'S24 Warehouse Sale Product List'!$A:$F,6,FALSE)="","",VLOOKUP($B:$B,'S24 Warehouse Sale Product List'!$A:$F,6,FALSE))</f>
        <v/>
      </c>
      <c r="F133" s="213"/>
    </row>
    <row r="134" spans="1:6" x14ac:dyDescent="0.25">
      <c r="A134" s="243">
        <v>3511046</v>
      </c>
      <c r="B134" s="215">
        <v>9781338610970</v>
      </c>
      <c r="C134" s="212" t="s">
        <v>130</v>
      </c>
      <c r="D134" s="218">
        <v>8081</v>
      </c>
      <c r="E134" s="175" t="str">
        <f>IF(VLOOKUP($B:$B,'S24 Warehouse Sale Product List'!$A:$F,6,FALSE)="","",VLOOKUP($B:$B,'S24 Warehouse Sale Product List'!$A:$F,6,FALSE))</f>
        <v/>
      </c>
      <c r="F134" s="213"/>
    </row>
    <row r="135" spans="1:6" x14ac:dyDescent="0.25">
      <c r="A135" s="243">
        <v>74736779</v>
      </c>
      <c r="B135" s="215">
        <v>9781338890280</v>
      </c>
      <c r="C135" s="212" t="s">
        <v>262</v>
      </c>
      <c r="D135" s="218">
        <v>10092</v>
      </c>
      <c r="E135" s="175" t="str">
        <f>IF(VLOOKUP($B:$B,'S24 Warehouse Sale Product List'!$A:$F,6,FALSE)="","",VLOOKUP($B:$B,'S24 Warehouse Sale Product List'!$A:$F,6,FALSE))</f>
        <v/>
      </c>
      <c r="F135" s="213"/>
    </row>
    <row r="136" spans="1:6" x14ac:dyDescent="0.25">
      <c r="A136" s="244">
        <v>3449734</v>
      </c>
      <c r="B136" s="245">
        <v>9781338239492</v>
      </c>
      <c r="C136" s="246" t="s">
        <v>418</v>
      </c>
      <c r="D136" s="247" t="s">
        <v>704</v>
      </c>
      <c r="E136" s="175" t="str">
        <f>IF(VLOOKUP($B:$B,'S24 Warehouse Sale Product List'!$A:$F,6,FALSE)="","",VLOOKUP($B:$B,'S24 Warehouse Sale Product List'!$A:$F,6,FALSE))</f>
        <v/>
      </c>
      <c r="F136" s="213"/>
    </row>
    <row r="137" spans="1:6" x14ac:dyDescent="0.25">
      <c r="A137" s="243">
        <v>49470935</v>
      </c>
      <c r="B137" s="215">
        <v>9780063251335</v>
      </c>
      <c r="C137" s="212" t="s">
        <v>502</v>
      </c>
      <c r="D137" s="218">
        <v>5051</v>
      </c>
      <c r="E137" s="175" t="str">
        <f>IF(VLOOKUP($B:$B,'S24 Warehouse Sale Product List'!$A:$F,6,FALSE)="","",VLOOKUP($B:$B,'S24 Warehouse Sale Product List'!$A:$F,6,FALSE))</f>
        <v/>
      </c>
      <c r="F137" s="213"/>
    </row>
    <row r="138" spans="1:6" x14ac:dyDescent="0.25">
      <c r="A138" s="243">
        <v>82349463</v>
      </c>
      <c r="B138" s="215">
        <v>9781803372907</v>
      </c>
      <c r="C138" s="212" t="s">
        <v>503</v>
      </c>
      <c r="D138" s="218">
        <v>9014</v>
      </c>
      <c r="E138" s="175" t="str">
        <f>IF(VLOOKUP($B:$B,'S24 Warehouse Sale Product List'!$A:$F,6,FALSE)="","",VLOOKUP($B:$B,'S24 Warehouse Sale Product List'!$A:$F,6,FALSE))</f>
        <v/>
      </c>
      <c r="F138" s="213"/>
    </row>
    <row r="139" spans="1:6" x14ac:dyDescent="0.25">
      <c r="A139" s="244">
        <v>3600873</v>
      </c>
      <c r="B139" s="245" t="s">
        <v>358</v>
      </c>
      <c r="C139" s="246" t="s">
        <v>696</v>
      </c>
      <c r="D139" s="247" t="s">
        <v>695</v>
      </c>
      <c r="E139" s="175" t="str">
        <f>IF(VLOOKUP($B:$B,'S24 Warehouse Sale Product List'!$A:$F,6,FALSE)="","",VLOOKUP($B:$B,'S24 Warehouse Sale Product List'!$A:$F,6,FALSE))</f>
        <v/>
      </c>
      <c r="F139" s="213"/>
    </row>
    <row r="140" spans="1:6" x14ac:dyDescent="0.25">
      <c r="A140" s="243">
        <v>13316459</v>
      </c>
      <c r="B140" s="215">
        <v>9781339000336</v>
      </c>
      <c r="C140" s="212" t="s">
        <v>504</v>
      </c>
      <c r="D140" s="218">
        <v>9082</v>
      </c>
      <c r="E140" s="175" t="str">
        <f>IF(VLOOKUP($B:$B,'S24 Warehouse Sale Product List'!$A:$F,6,FALSE)="","",VLOOKUP($B:$B,'S24 Warehouse Sale Product List'!$A:$F,6,FALSE))</f>
        <v/>
      </c>
      <c r="F140" s="213"/>
    </row>
    <row r="141" spans="1:6" x14ac:dyDescent="0.25">
      <c r="A141" s="243">
        <v>46807757</v>
      </c>
      <c r="B141" s="215">
        <v>9781338549256</v>
      </c>
      <c r="C141" s="212" t="s">
        <v>169</v>
      </c>
      <c r="D141" s="218">
        <v>13064</v>
      </c>
      <c r="E141" s="175" t="str">
        <f>IF(VLOOKUP($B:$B,'S24 Warehouse Sale Product List'!$A:$F,6,FALSE)="","",VLOOKUP($B:$B,'S24 Warehouse Sale Product List'!$A:$F,6,FALSE))</f>
        <v/>
      </c>
      <c r="F141" s="213"/>
    </row>
    <row r="142" spans="1:6" x14ac:dyDescent="0.25">
      <c r="A142" s="243">
        <v>3560936</v>
      </c>
      <c r="B142" s="215">
        <v>9781338538243</v>
      </c>
      <c r="C142" s="212" t="s">
        <v>117</v>
      </c>
      <c r="D142" s="218">
        <v>9033</v>
      </c>
      <c r="E142" s="175" t="str">
        <f>IF(VLOOKUP($B:$B,'S24 Warehouse Sale Product List'!$A:$F,6,FALSE)="","",VLOOKUP($B:$B,'S24 Warehouse Sale Product List'!$A:$F,6,FALSE))</f>
        <v/>
      </c>
      <c r="F142" s="213"/>
    </row>
    <row r="143" spans="1:6" x14ac:dyDescent="0.25">
      <c r="A143" s="243">
        <v>52744114</v>
      </c>
      <c r="B143" s="215">
        <v>9781338867459</v>
      </c>
      <c r="C143" s="212" t="s">
        <v>211</v>
      </c>
      <c r="D143" s="218">
        <v>2012</v>
      </c>
      <c r="E143" s="175" t="str">
        <f>IF(VLOOKUP($B:$B,'S24 Warehouse Sale Product List'!$A:$F,6,FALSE)="","",VLOOKUP($B:$B,'S24 Warehouse Sale Product List'!$A:$F,6,FALSE))</f>
        <v/>
      </c>
      <c r="F143" s="213"/>
    </row>
    <row r="144" spans="1:6" x14ac:dyDescent="0.25">
      <c r="A144" s="243">
        <v>25627029</v>
      </c>
      <c r="B144" s="215">
        <v>9781338574968</v>
      </c>
      <c r="C144" s="212" t="s">
        <v>505</v>
      </c>
      <c r="D144" s="218">
        <v>13052</v>
      </c>
      <c r="E144" s="175" t="str">
        <f>IF(VLOOKUP($B:$B,'S24 Warehouse Sale Product List'!$A:$F,6,FALSE)="","",VLOOKUP($B:$B,'S24 Warehouse Sale Product List'!$A:$F,6,FALSE))</f>
        <v/>
      </c>
      <c r="F144" s="213"/>
    </row>
    <row r="145" spans="1:6" x14ac:dyDescent="0.25">
      <c r="A145" s="243">
        <v>70165229</v>
      </c>
      <c r="B145" s="215">
        <v>9781338813111</v>
      </c>
      <c r="C145" s="212" t="s">
        <v>506</v>
      </c>
      <c r="D145" s="218">
        <v>5051</v>
      </c>
      <c r="E145" s="175" t="str">
        <f>IF(VLOOKUP($B:$B,'S24 Warehouse Sale Product List'!$A:$F,6,FALSE)="","",VLOOKUP($B:$B,'S24 Warehouse Sale Product List'!$A:$F,6,FALSE))</f>
        <v/>
      </c>
      <c r="F145" s="213"/>
    </row>
    <row r="146" spans="1:6" x14ac:dyDescent="0.25">
      <c r="A146" s="243">
        <v>148735</v>
      </c>
      <c r="B146" s="215">
        <v>9780590474139</v>
      </c>
      <c r="C146" s="212" t="s">
        <v>444</v>
      </c>
      <c r="D146" s="218">
        <v>1042</v>
      </c>
      <c r="E146" s="175" t="str">
        <f>IF(VLOOKUP($B:$B,'S24 Warehouse Sale Product List'!$A:$F,6,FALSE)="","",VLOOKUP($B:$B,'S24 Warehouse Sale Product List'!$A:$F,6,FALSE))</f>
        <v/>
      </c>
      <c r="F146" s="213"/>
    </row>
    <row r="147" spans="1:6" x14ac:dyDescent="0.25">
      <c r="A147" s="243">
        <v>24162203</v>
      </c>
      <c r="B147" s="215">
        <v>9781443187183</v>
      </c>
      <c r="C147" s="212" t="s">
        <v>507</v>
      </c>
      <c r="D147" s="218">
        <v>17033</v>
      </c>
      <c r="E147" s="175" t="str">
        <f>IF(VLOOKUP($B:$B,'S24 Warehouse Sale Product List'!$A:$F,6,FALSE)="","",VLOOKUP($B:$B,'S24 Warehouse Sale Product List'!$A:$F,6,FALSE))</f>
        <v/>
      </c>
      <c r="F147" s="213"/>
    </row>
    <row r="148" spans="1:6" x14ac:dyDescent="0.25">
      <c r="A148" s="243">
        <v>10146869</v>
      </c>
      <c r="B148" s="215">
        <v>9781443198967</v>
      </c>
      <c r="C148" s="212" t="s">
        <v>508</v>
      </c>
      <c r="D148" s="218">
        <v>17024</v>
      </c>
      <c r="E148" s="175" t="str">
        <f>IF(VLOOKUP($B:$B,'S24 Warehouse Sale Product List'!$A:$F,6,FALSE)="","",VLOOKUP($B:$B,'S24 Warehouse Sale Product List'!$A:$F,6,FALSE))</f>
        <v/>
      </c>
      <c r="F148" s="213"/>
    </row>
    <row r="149" spans="1:6" x14ac:dyDescent="0.25">
      <c r="A149" s="243">
        <v>80618612</v>
      </c>
      <c r="B149" s="215">
        <v>9781039702370</v>
      </c>
      <c r="C149" s="212" t="s">
        <v>509</v>
      </c>
      <c r="D149" s="218">
        <v>11072</v>
      </c>
      <c r="E149" s="175" t="str">
        <f>IF(VLOOKUP($B:$B,'S24 Warehouse Sale Product List'!$A:$F,6,FALSE)="","",VLOOKUP($B:$B,'S24 Warehouse Sale Product List'!$A:$F,6,FALSE))</f>
        <v/>
      </c>
      <c r="F149" s="213"/>
    </row>
    <row r="150" spans="1:6" x14ac:dyDescent="0.25">
      <c r="A150" s="243">
        <v>21253661</v>
      </c>
      <c r="B150" s="215">
        <v>9791023514896</v>
      </c>
      <c r="C150" s="212" t="s">
        <v>232</v>
      </c>
      <c r="D150" s="218">
        <v>11094</v>
      </c>
      <c r="E150" s="175" t="str">
        <f>IF(VLOOKUP($B:$B,'S24 Warehouse Sale Product List'!$A:$F,6,FALSE)="","",VLOOKUP($B:$B,'S24 Warehouse Sale Product List'!$A:$F,6,FALSE))</f>
        <v/>
      </c>
      <c r="F150" s="213"/>
    </row>
    <row r="151" spans="1:6" x14ac:dyDescent="0.25">
      <c r="A151" s="243">
        <v>3544279</v>
      </c>
      <c r="B151" s="215">
        <v>9781443181266</v>
      </c>
      <c r="C151" s="212" t="s">
        <v>691</v>
      </c>
      <c r="D151" s="218">
        <v>11083</v>
      </c>
      <c r="E151" s="175" t="str">
        <f>IF(VLOOKUP($B:$B,'S24 Warehouse Sale Product List'!$A:$F,6,FALSE)="","",VLOOKUP($B:$B,'S24 Warehouse Sale Product List'!$A:$F,6,FALSE))</f>
        <v/>
      </c>
      <c r="F151" s="213"/>
    </row>
    <row r="152" spans="1:6" x14ac:dyDescent="0.25">
      <c r="A152" s="243">
        <v>33840241</v>
      </c>
      <c r="B152" s="215">
        <v>9781443195348</v>
      </c>
      <c r="C152" s="212" t="s">
        <v>227</v>
      </c>
      <c r="D152" s="218">
        <v>12061</v>
      </c>
      <c r="E152" s="175" t="str">
        <f>IF(VLOOKUP($B:$B,'S24 Warehouse Sale Product List'!$A:$F,6,FALSE)="","",VLOOKUP($B:$B,'S24 Warehouse Sale Product List'!$A:$F,6,FALSE))</f>
        <v/>
      </c>
      <c r="F152" s="213"/>
    </row>
    <row r="153" spans="1:6" x14ac:dyDescent="0.25">
      <c r="A153" s="243">
        <v>75912502</v>
      </c>
      <c r="B153" s="215">
        <v>9781443196093</v>
      </c>
      <c r="C153" s="212" t="s">
        <v>510</v>
      </c>
      <c r="D153" s="218">
        <v>17022</v>
      </c>
      <c r="E153" s="175" t="str">
        <f>IF(VLOOKUP($B:$B,'S24 Warehouse Sale Product List'!$A:$F,6,FALSE)="","",VLOOKUP($B:$B,'S24 Warehouse Sale Product List'!$A:$F,6,FALSE))</f>
        <v/>
      </c>
      <c r="F153" s="213"/>
    </row>
    <row r="154" spans="1:6" x14ac:dyDescent="0.25">
      <c r="A154" s="243">
        <v>3200631</v>
      </c>
      <c r="B154" s="215">
        <v>9781443160964</v>
      </c>
      <c r="C154" s="212" t="s">
        <v>688</v>
      </c>
      <c r="D154" s="218">
        <v>12051</v>
      </c>
      <c r="E154" s="175" t="str">
        <f>IF(VLOOKUP($B:$B,'S24 Warehouse Sale Product List'!$A:$F,6,FALSE)="","",VLOOKUP($B:$B,'S24 Warehouse Sale Product List'!$A:$F,6,FALSE))</f>
        <v/>
      </c>
      <c r="F154" s="213"/>
    </row>
    <row r="155" spans="1:6" x14ac:dyDescent="0.25">
      <c r="A155" s="243">
        <v>3200756</v>
      </c>
      <c r="B155" s="215">
        <v>9781443160971</v>
      </c>
      <c r="C155" s="212" t="s">
        <v>511</v>
      </c>
      <c r="D155" s="218">
        <v>11081</v>
      </c>
      <c r="E155" s="175" t="str">
        <f>IF(VLOOKUP($B:$B,'S24 Warehouse Sale Product List'!$A:$F,6,FALSE)="","",VLOOKUP($B:$B,'S24 Warehouse Sale Product List'!$A:$F,6,FALSE))</f>
        <v/>
      </c>
      <c r="F155" s="213"/>
    </row>
    <row r="156" spans="1:6" x14ac:dyDescent="0.25">
      <c r="A156" s="243">
        <v>72144636</v>
      </c>
      <c r="B156" s="215">
        <v>9781443195331</v>
      </c>
      <c r="C156" s="212" t="s">
        <v>230</v>
      </c>
      <c r="D156" s="218">
        <v>17024</v>
      </c>
      <c r="E156" s="175" t="str">
        <f>IF(VLOOKUP($B:$B,'S24 Warehouse Sale Product List'!$A:$F,6,FALSE)="","",VLOOKUP($B:$B,'S24 Warehouse Sale Product List'!$A:$F,6,FALSE))</f>
        <v/>
      </c>
      <c r="F156" s="213"/>
    </row>
    <row r="157" spans="1:6" x14ac:dyDescent="0.25">
      <c r="A157" s="243">
        <v>87838743</v>
      </c>
      <c r="B157" s="215">
        <v>9781039700833</v>
      </c>
      <c r="C157" s="212" t="s">
        <v>513</v>
      </c>
      <c r="D157" s="218">
        <v>11084</v>
      </c>
      <c r="E157" s="175" t="str">
        <f>IF(VLOOKUP($B:$B,'S24 Warehouse Sale Product List'!$A:$F,6,FALSE)="","",VLOOKUP($B:$B,'S24 Warehouse Sale Product List'!$A:$F,6,FALSE))</f>
        <v/>
      </c>
      <c r="F157" s="213"/>
    </row>
    <row r="158" spans="1:6" x14ac:dyDescent="0.25">
      <c r="A158" s="243">
        <v>26336805</v>
      </c>
      <c r="B158" s="215">
        <v>9781443196499</v>
      </c>
      <c r="C158" s="212" t="s">
        <v>512</v>
      </c>
      <c r="D158" s="218">
        <v>17024</v>
      </c>
      <c r="E158" s="175" t="str">
        <f>IF(VLOOKUP($B:$B,'S24 Warehouse Sale Product List'!$A:$F,6,FALSE)="","",VLOOKUP($B:$B,'S24 Warehouse Sale Product List'!$A:$F,6,FALSE))</f>
        <v/>
      </c>
      <c r="F158" s="213"/>
    </row>
    <row r="159" spans="1:6" x14ac:dyDescent="0.25">
      <c r="A159" s="243">
        <v>3144665</v>
      </c>
      <c r="B159" s="215">
        <v>9781443156004</v>
      </c>
      <c r="C159" s="212" t="s">
        <v>514</v>
      </c>
      <c r="D159" s="218">
        <v>11092</v>
      </c>
      <c r="E159" s="175" t="str">
        <f>IF(VLOOKUP($B:$B,'S24 Warehouse Sale Product List'!$A:$F,6,FALSE)="","",VLOOKUP($B:$B,'S24 Warehouse Sale Product List'!$A:$F,6,FALSE))</f>
        <v/>
      </c>
      <c r="F159" s="213"/>
    </row>
    <row r="160" spans="1:6" x14ac:dyDescent="0.25">
      <c r="A160" s="243">
        <v>67731563</v>
      </c>
      <c r="B160" s="215">
        <v>9781443195164</v>
      </c>
      <c r="C160" s="212" t="s">
        <v>515</v>
      </c>
      <c r="D160" s="218">
        <v>17014</v>
      </c>
      <c r="E160" s="175" t="str">
        <f>IF(VLOOKUP($B:$B,'S24 Warehouse Sale Product List'!$A:$F,6,FALSE)="","",VLOOKUP($B:$B,'S24 Warehouse Sale Product List'!$A:$F,6,FALSE))</f>
        <v/>
      </c>
      <c r="F160" s="213"/>
    </row>
    <row r="161" spans="1:6" x14ac:dyDescent="0.25">
      <c r="A161" s="243">
        <v>61164283</v>
      </c>
      <c r="B161" s="215">
        <v>9781443194464</v>
      </c>
      <c r="C161" s="212" t="s">
        <v>516</v>
      </c>
      <c r="D161" s="218">
        <v>17023</v>
      </c>
      <c r="E161" s="175" t="str">
        <f>IF(VLOOKUP($B:$B,'S24 Warehouse Sale Product List'!$A:$F,6,FALSE)="","",VLOOKUP($B:$B,'S24 Warehouse Sale Product List'!$A:$F,6,FALSE))</f>
        <v/>
      </c>
      <c r="F161" s="213"/>
    </row>
    <row r="162" spans="1:6" x14ac:dyDescent="0.25">
      <c r="A162" s="243">
        <v>15771892</v>
      </c>
      <c r="B162" s="215">
        <v>9781443196956</v>
      </c>
      <c r="C162" s="212" t="s">
        <v>517</v>
      </c>
      <c r="D162" s="218">
        <v>17022</v>
      </c>
      <c r="E162" s="175" t="str">
        <f>IF(VLOOKUP($B:$B,'S24 Warehouse Sale Product List'!$A:$F,6,FALSE)="","",VLOOKUP($B:$B,'S24 Warehouse Sale Product List'!$A:$F,6,FALSE))</f>
        <v/>
      </c>
      <c r="F162" s="213"/>
    </row>
    <row r="163" spans="1:6" x14ac:dyDescent="0.25">
      <c r="A163" s="243">
        <v>44684263</v>
      </c>
      <c r="B163" s="215">
        <v>9781773883175</v>
      </c>
      <c r="C163" s="212" t="s">
        <v>518</v>
      </c>
      <c r="D163" s="218">
        <v>11032</v>
      </c>
      <c r="E163" s="175" t="str">
        <f>IF(VLOOKUP($B:$B,'S24 Warehouse Sale Product List'!$A:$F,6,FALSE)="","",VLOOKUP($B:$B,'S24 Warehouse Sale Product List'!$A:$F,6,FALSE))</f>
        <v/>
      </c>
      <c r="F163" s="213"/>
    </row>
    <row r="164" spans="1:6" x14ac:dyDescent="0.25">
      <c r="A164" s="243">
        <v>3444172</v>
      </c>
      <c r="B164" s="215">
        <v>9781443176132</v>
      </c>
      <c r="C164" s="212" t="s">
        <v>519</v>
      </c>
      <c r="D164" s="218">
        <v>17014</v>
      </c>
      <c r="E164" s="175" t="str">
        <f>IF(VLOOKUP($B:$B,'S24 Warehouse Sale Product List'!$A:$F,6,FALSE)="","",VLOOKUP($B:$B,'S24 Warehouse Sale Product List'!$A:$F,6,FALSE))</f>
        <v/>
      </c>
      <c r="F164" s="213"/>
    </row>
    <row r="165" spans="1:6" x14ac:dyDescent="0.25">
      <c r="A165" s="243">
        <v>3486661</v>
      </c>
      <c r="B165" s="215">
        <v>9781443177436</v>
      </c>
      <c r="C165" s="212" t="s">
        <v>520</v>
      </c>
      <c r="D165" s="218">
        <v>10051</v>
      </c>
      <c r="E165" s="175" t="str">
        <f>IF(VLOOKUP($B:$B,'S24 Warehouse Sale Product List'!$A:$F,6,FALSE)="","",VLOOKUP($B:$B,'S24 Warehouse Sale Product List'!$A:$F,6,FALSE))</f>
        <v/>
      </c>
      <c r="F165" s="213"/>
    </row>
    <row r="166" spans="1:6" x14ac:dyDescent="0.25">
      <c r="A166" s="243">
        <v>40219211</v>
      </c>
      <c r="B166" s="215">
        <v>9781443189941</v>
      </c>
      <c r="C166" s="212" t="s">
        <v>521</v>
      </c>
      <c r="D166" s="218">
        <v>11051</v>
      </c>
      <c r="E166" s="175" t="str">
        <f>IF(VLOOKUP($B:$B,'S24 Warehouse Sale Product List'!$A:$F,6,FALSE)="","",VLOOKUP($B:$B,'S24 Warehouse Sale Product List'!$A:$F,6,FALSE))</f>
        <v/>
      </c>
      <c r="F166" s="213"/>
    </row>
    <row r="167" spans="1:6" x14ac:dyDescent="0.25">
      <c r="A167" s="243">
        <v>3608132</v>
      </c>
      <c r="B167" s="215">
        <v>9781443185837</v>
      </c>
      <c r="C167" s="212" t="s">
        <v>522</v>
      </c>
      <c r="D167" s="218">
        <v>12022</v>
      </c>
      <c r="E167" s="175" t="str">
        <f>IF(VLOOKUP($B:$B,'S24 Warehouse Sale Product List'!$A:$F,6,FALSE)="","",VLOOKUP($B:$B,'S24 Warehouse Sale Product List'!$A:$F,6,FALSE))</f>
        <v/>
      </c>
      <c r="F167" s="213"/>
    </row>
    <row r="168" spans="1:6" x14ac:dyDescent="0.25">
      <c r="A168" s="243">
        <v>60472184</v>
      </c>
      <c r="B168" s="215">
        <v>9781039702905</v>
      </c>
      <c r="C168" s="212" t="s">
        <v>523</v>
      </c>
      <c r="D168" s="218">
        <v>11092</v>
      </c>
      <c r="E168" s="175" t="str">
        <f>IF(VLOOKUP($B:$B,'S24 Warehouse Sale Product List'!$A:$F,6,FALSE)="","",VLOOKUP($B:$B,'S24 Warehouse Sale Product List'!$A:$F,6,FALSE))</f>
        <v/>
      </c>
      <c r="F168" s="213"/>
    </row>
    <row r="169" spans="1:6" x14ac:dyDescent="0.25">
      <c r="A169" s="243">
        <v>3203544</v>
      </c>
      <c r="B169" s="215">
        <v>9781443164092</v>
      </c>
      <c r="C169" s="212" t="s">
        <v>524</v>
      </c>
      <c r="D169" s="218">
        <v>11061</v>
      </c>
      <c r="E169" s="175" t="str">
        <f>IF(VLOOKUP($B:$B,'S24 Warehouse Sale Product List'!$A:$F,6,FALSE)="","",VLOOKUP($B:$B,'S24 Warehouse Sale Product List'!$A:$F,6,FALSE))</f>
        <v/>
      </c>
      <c r="F169" s="213"/>
    </row>
    <row r="170" spans="1:6" x14ac:dyDescent="0.25">
      <c r="A170" s="243">
        <v>3202398</v>
      </c>
      <c r="B170" s="215">
        <v>9781443164047</v>
      </c>
      <c r="C170" s="212" t="s">
        <v>690</v>
      </c>
      <c r="D170" s="218">
        <v>11061</v>
      </c>
      <c r="E170" s="175" t="str">
        <f>IF(VLOOKUP($B:$B,'S24 Warehouse Sale Product List'!$A:$F,6,FALSE)="","",VLOOKUP($B:$B,'S24 Warehouse Sale Product List'!$A:$F,6,FALSE))</f>
        <v/>
      </c>
      <c r="F170" s="213"/>
    </row>
    <row r="171" spans="1:6" x14ac:dyDescent="0.25">
      <c r="A171" s="243">
        <v>77718546</v>
      </c>
      <c r="B171" s="215">
        <v>9781443199391</v>
      </c>
      <c r="C171" s="212" t="s">
        <v>525</v>
      </c>
      <c r="D171" s="218">
        <v>17013</v>
      </c>
      <c r="E171" s="175" t="str">
        <f>IF(VLOOKUP($B:$B,'S24 Warehouse Sale Product List'!$A:$F,6,FALSE)="","",VLOOKUP($B:$B,'S24 Warehouse Sale Product List'!$A:$F,6,FALSE))</f>
        <v/>
      </c>
      <c r="F171" s="213"/>
    </row>
    <row r="172" spans="1:6" x14ac:dyDescent="0.25">
      <c r="A172" s="243">
        <v>29081226</v>
      </c>
      <c r="B172" s="215">
        <v>9781773885001</v>
      </c>
      <c r="C172" s="212" t="s">
        <v>526</v>
      </c>
      <c r="D172" s="218">
        <v>11071</v>
      </c>
      <c r="E172" s="175" t="str">
        <f>IF(VLOOKUP($B:$B,'S24 Warehouse Sale Product List'!$A:$F,6,FALSE)="","",VLOOKUP($B:$B,'S24 Warehouse Sale Product List'!$A:$F,6,FALSE))</f>
        <v/>
      </c>
      <c r="F172" s="213"/>
    </row>
    <row r="173" spans="1:6" x14ac:dyDescent="0.25">
      <c r="A173" s="243">
        <v>3513505</v>
      </c>
      <c r="B173" s="215">
        <v>9781443180313</v>
      </c>
      <c r="C173" s="212" t="s">
        <v>527</v>
      </c>
      <c r="D173" s="218">
        <v>11031</v>
      </c>
      <c r="E173" s="175" t="str">
        <f>IF(VLOOKUP($B:$B,'S24 Warehouse Sale Product List'!$A:$F,6,FALSE)="","",VLOOKUP($B:$B,'S24 Warehouse Sale Product List'!$A:$F,6,FALSE))</f>
        <v/>
      </c>
      <c r="F173" s="213"/>
    </row>
    <row r="174" spans="1:6" x14ac:dyDescent="0.25">
      <c r="A174" s="243">
        <v>60313945</v>
      </c>
      <c r="B174" s="215">
        <v>9781443194358</v>
      </c>
      <c r="C174" s="212" t="s">
        <v>528</v>
      </c>
      <c r="D174" s="218">
        <v>17024</v>
      </c>
      <c r="E174" s="175" t="str">
        <f>IF(VLOOKUP($B:$B,'S24 Warehouse Sale Product List'!$A:$F,6,FALSE)="","",VLOOKUP($B:$B,'S24 Warehouse Sale Product List'!$A:$F,6,FALSE))</f>
        <v/>
      </c>
      <c r="F174" s="213"/>
    </row>
    <row r="175" spans="1:6" x14ac:dyDescent="0.25">
      <c r="A175" s="243">
        <v>30788649</v>
      </c>
      <c r="B175" s="215">
        <v>9781039703933</v>
      </c>
      <c r="C175" s="212" t="s">
        <v>529</v>
      </c>
      <c r="D175" s="218">
        <v>11023</v>
      </c>
      <c r="E175" s="175" t="str">
        <f>IF(VLOOKUP($B:$B,'S24 Warehouse Sale Product List'!$A:$F,6,FALSE)="","",VLOOKUP($B:$B,'S24 Warehouse Sale Product List'!$A:$F,6,FALSE))</f>
        <v/>
      </c>
      <c r="F175" s="213"/>
    </row>
    <row r="176" spans="1:6" x14ac:dyDescent="0.25">
      <c r="A176" s="243">
        <v>29300395</v>
      </c>
      <c r="B176" s="215">
        <v>9781443192774</v>
      </c>
      <c r="C176" s="212" t="s">
        <v>222</v>
      </c>
      <c r="D176" s="218">
        <v>17024</v>
      </c>
      <c r="E176" s="175" t="str">
        <f>IF(VLOOKUP($B:$B,'S24 Warehouse Sale Product List'!$A:$F,6,FALSE)="","",VLOOKUP($B:$B,'S24 Warehouse Sale Product List'!$A:$F,6,FALSE))</f>
        <v/>
      </c>
      <c r="F176" s="213"/>
    </row>
    <row r="177" spans="1:6" x14ac:dyDescent="0.25">
      <c r="A177" s="243">
        <v>55947750</v>
      </c>
      <c r="B177" s="215">
        <v>9781443194884</v>
      </c>
      <c r="C177" s="212" t="s">
        <v>224</v>
      </c>
      <c r="D177" s="218">
        <v>17024</v>
      </c>
      <c r="E177" s="175" t="str">
        <f>IF(VLOOKUP($B:$B,'S24 Warehouse Sale Product List'!$A:$F,6,FALSE)="","",VLOOKUP($B:$B,'S24 Warehouse Sale Product List'!$A:$F,6,FALSE))</f>
        <v/>
      </c>
      <c r="F177" s="213"/>
    </row>
    <row r="178" spans="1:6" x14ac:dyDescent="0.25">
      <c r="A178" s="243">
        <v>3406875</v>
      </c>
      <c r="B178" s="215">
        <v>9781443173957</v>
      </c>
      <c r="C178" s="212" t="s">
        <v>530</v>
      </c>
      <c r="D178" s="218">
        <v>11074</v>
      </c>
      <c r="E178" s="175" t="str">
        <f>IF(VLOOKUP($B:$B,'S24 Warehouse Sale Product List'!$A:$F,6,FALSE)="","",VLOOKUP($B:$B,'S24 Warehouse Sale Product List'!$A:$F,6,FALSE))</f>
        <v/>
      </c>
      <c r="F178" s="213"/>
    </row>
    <row r="179" spans="1:6" x14ac:dyDescent="0.25">
      <c r="A179" s="243">
        <v>72771231</v>
      </c>
      <c r="B179" s="215">
        <v>9781039702141</v>
      </c>
      <c r="C179" s="212" t="s">
        <v>531</v>
      </c>
      <c r="D179" s="218">
        <v>12061</v>
      </c>
      <c r="E179" s="175" t="str">
        <f>IF(VLOOKUP($B:$B,'S24 Warehouse Sale Product List'!$A:$F,6,FALSE)="","",VLOOKUP($B:$B,'S24 Warehouse Sale Product List'!$A:$F,6,FALSE))</f>
        <v/>
      </c>
      <c r="F179" s="213"/>
    </row>
    <row r="180" spans="1:6" x14ac:dyDescent="0.25">
      <c r="A180" s="243">
        <v>2719443</v>
      </c>
      <c r="B180" s="215">
        <v>9781443138673</v>
      </c>
      <c r="C180" s="212" t="s">
        <v>532</v>
      </c>
      <c r="D180" s="218">
        <v>11082</v>
      </c>
      <c r="E180" s="175" t="str">
        <f>IF(VLOOKUP($B:$B,'S24 Warehouse Sale Product List'!$A:$F,6,FALSE)="","",VLOOKUP($B:$B,'S24 Warehouse Sale Product List'!$A:$F,6,FALSE))</f>
        <v/>
      </c>
      <c r="F180" s="213"/>
    </row>
    <row r="181" spans="1:6" x14ac:dyDescent="0.25">
      <c r="A181" s="243">
        <v>3580306</v>
      </c>
      <c r="B181" s="215">
        <v>9781443185073</v>
      </c>
      <c r="C181" s="212" t="s">
        <v>534</v>
      </c>
      <c r="D181" s="218">
        <v>12062</v>
      </c>
      <c r="E181" s="175" t="str">
        <f>IF(VLOOKUP($B:$B,'S24 Warehouse Sale Product List'!$A:$F,6,FALSE)="","",VLOOKUP($B:$B,'S24 Warehouse Sale Product List'!$A:$F,6,FALSE))</f>
        <v/>
      </c>
      <c r="F181" s="213"/>
    </row>
    <row r="182" spans="1:6" x14ac:dyDescent="0.25">
      <c r="A182" s="243">
        <v>99402218</v>
      </c>
      <c r="B182" s="215">
        <v>9781443192767</v>
      </c>
      <c r="C182" s="212" t="s">
        <v>311</v>
      </c>
      <c r="D182" s="218">
        <v>12062</v>
      </c>
      <c r="E182" s="175" t="str">
        <f>IF(VLOOKUP($B:$B,'S24 Warehouse Sale Product List'!$A:$F,6,FALSE)="","",VLOOKUP($B:$B,'S24 Warehouse Sale Product List'!$A:$F,6,FALSE))</f>
        <v/>
      </c>
      <c r="F182" s="213"/>
    </row>
    <row r="183" spans="1:6" x14ac:dyDescent="0.25">
      <c r="A183" s="243">
        <v>23326247</v>
      </c>
      <c r="B183" s="215">
        <v>9781443197816</v>
      </c>
      <c r="C183" s="212" t="s">
        <v>312</v>
      </c>
      <c r="D183" s="218">
        <v>12062</v>
      </c>
      <c r="E183" s="175" t="str">
        <f>IF(VLOOKUP($B:$B,'S24 Warehouse Sale Product List'!$A:$F,6,FALSE)="","",VLOOKUP($B:$B,'S24 Warehouse Sale Product List'!$A:$F,6,FALSE))</f>
        <v/>
      </c>
      <c r="F183" s="213"/>
    </row>
    <row r="184" spans="1:6" x14ac:dyDescent="0.25">
      <c r="A184" s="243">
        <v>28541280</v>
      </c>
      <c r="B184" s="215">
        <v>9781443194891</v>
      </c>
      <c r="C184" s="212" t="s">
        <v>533</v>
      </c>
      <c r="D184" s="218">
        <v>17023</v>
      </c>
      <c r="E184" s="175" t="str">
        <f>IF(VLOOKUP($B:$B,'S24 Warehouse Sale Product List'!$A:$F,6,FALSE)="","",VLOOKUP($B:$B,'S24 Warehouse Sale Product List'!$A:$F,6,FALSE))</f>
        <v/>
      </c>
      <c r="F184" s="213"/>
    </row>
    <row r="185" spans="1:6" x14ac:dyDescent="0.25">
      <c r="A185" s="243">
        <v>21876555</v>
      </c>
      <c r="B185" s="215">
        <v>9791023512359</v>
      </c>
      <c r="C185" s="212" t="s">
        <v>233</v>
      </c>
      <c r="D185" s="218">
        <v>11094</v>
      </c>
      <c r="E185" s="175" t="str">
        <f>IF(VLOOKUP($B:$B,'S24 Warehouse Sale Product List'!$A:$F,6,FALSE)="","",VLOOKUP($B:$B,'S24 Warehouse Sale Product List'!$A:$F,6,FALSE))</f>
        <v/>
      </c>
      <c r="F185" s="213"/>
    </row>
    <row r="186" spans="1:6" x14ac:dyDescent="0.25">
      <c r="A186" s="243">
        <v>2357277</v>
      </c>
      <c r="B186" s="215">
        <v>9781443116466</v>
      </c>
      <c r="C186" s="212" t="s">
        <v>535</v>
      </c>
      <c r="D186" s="218">
        <v>11032</v>
      </c>
      <c r="E186" s="175" t="str">
        <f>IF(VLOOKUP($B:$B,'S24 Warehouse Sale Product List'!$A:$F,6,FALSE)="","",VLOOKUP($B:$B,'S24 Warehouse Sale Product List'!$A:$F,6,FALSE))</f>
        <v/>
      </c>
      <c r="F186" s="213"/>
    </row>
    <row r="187" spans="1:6" x14ac:dyDescent="0.25">
      <c r="A187" s="243">
        <v>3479830</v>
      </c>
      <c r="B187" s="215">
        <v>9781443177696</v>
      </c>
      <c r="C187" s="212" t="s">
        <v>536</v>
      </c>
      <c r="D187" s="218">
        <v>12011</v>
      </c>
      <c r="E187" s="175" t="str">
        <f>IF(VLOOKUP($B:$B,'S24 Warehouse Sale Product List'!$A:$F,6,FALSE)="","",VLOOKUP($B:$B,'S24 Warehouse Sale Product List'!$A:$F,6,FALSE))</f>
        <v/>
      </c>
      <c r="F187" s="213"/>
    </row>
    <row r="188" spans="1:6" x14ac:dyDescent="0.25">
      <c r="A188" s="243">
        <v>79374544</v>
      </c>
      <c r="B188" s="215">
        <v>9781443197625</v>
      </c>
      <c r="C188" s="212" t="s">
        <v>313</v>
      </c>
      <c r="D188" s="218">
        <v>12011</v>
      </c>
      <c r="E188" s="175" t="str">
        <f>IF(VLOOKUP($B:$B,'S24 Warehouse Sale Product List'!$A:$F,6,FALSE)="","",VLOOKUP($B:$B,'S24 Warehouse Sale Product List'!$A:$F,6,FALSE))</f>
        <v/>
      </c>
      <c r="F188" s="213"/>
    </row>
    <row r="189" spans="1:6" x14ac:dyDescent="0.25">
      <c r="A189" s="243">
        <v>3147495</v>
      </c>
      <c r="B189" s="215">
        <v>9781443159708</v>
      </c>
      <c r="C189" s="212" t="s">
        <v>537</v>
      </c>
      <c r="D189" s="218">
        <v>12011</v>
      </c>
      <c r="E189" s="175" t="str">
        <f>IF(VLOOKUP($B:$B,'S24 Warehouse Sale Product List'!$A:$F,6,FALSE)="","",VLOOKUP($B:$B,'S24 Warehouse Sale Product List'!$A:$F,6,FALSE))</f>
        <v/>
      </c>
      <c r="F189" s="213"/>
    </row>
    <row r="190" spans="1:6" x14ac:dyDescent="0.25">
      <c r="A190" s="243">
        <v>82613210</v>
      </c>
      <c r="B190" s="215">
        <v>9781443194686</v>
      </c>
      <c r="C190" s="212" t="s">
        <v>538</v>
      </c>
      <c r="D190" s="218">
        <v>11053</v>
      </c>
      <c r="E190" s="175" t="str">
        <f>IF(VLOOKUP($B:$B,'S24 Warehouse Sale Product List'!$A:$F,6,FALSE)="","",VLOOKUP($B:$B,'S24 Warehouse Sale Product List'!$A:$F,6,FALSE))</f>
        <v/>
      </c>
      <c r="F190" s="213"/>
    </row>
    <row r="191" spans="1:6" x14ac:dyDescent="0.25">
      <c r="A191" s="243">
        <v>89655597</v>
      </c>
      <c r="B191" s="215">
        <v>9781443187596</v>
      </c>
      <c r="C191" s="212" t="s">
        <v>539</v>
      </c>
      <c r="D191" s="218">
        <v>11053</v>
      </c>
      <c r="E191" s="175" t="str">
        <f>IF(VLOOKUP($B:$B,'S24 Warehouse Sale Product List'!$A:$F,6,FALSE)="","",VLOOKUP($B:$B,'S24 Warehouse Sale Product List'!$A:$F,6,FALSE))</f>
        <v/>
      </c>
      <c r="F191" s="213"/>
    </row>
    <row r="192" spans="1:6" x14ac:dyDescent="0.25">
      <c r="A192" s="243">
        <v>11791389</v>
      </c>
      <c r="B192" s="215">
        <v>9781443194693</v>
      </c>
      <c r="C192" s="212" t="s">
        <v>540</v>
      </c>
      <c r="D192" s="218">
        <v>17022</v>
      </c>
      <c r="E192" s="175" t="str">
        <f>IF(VLOOKUP($B:$B,'S24 Warehouse Sale Product List'!$A:$F,6,FALSE)="","",VLOOKUP($B:$B,'S24 Warehouse Sale Product List'!$A:$F,6,FALSE))</f>
        <v/>
      </c>
      <c r="F192" s="213"/>
    </row>
    <row r="193" spans="1:6" x14ac:dyDescent="0.25">
      <c r="A193" s="243">
        <v>92529020</v>
      </c>
      <c r="B193" s="215">
        <v>9781443195300</v>
      </c>
      <c r="C193" s="212" t="s">
        <v>314</v>
      </c>
      <c r="D193" s="218">
        <v>17022</v>
      </c>
      <c r="E193" s="175" t="str">
        <f>IF(VLOOKUP($B:$B,'S24 Warehouse Sale Product List'!$A:$F,6,FALSE)="","",VLOOKUP($B:$B,'S24 Warehouse Sale Product List'!$A:$F,6,FALSE))</f>
        <v/>
      </c>
      <c r="F193" s="213"/>
    </row>
    <row r="194" spans="1:6" x14ac:dyDescent="0.25">
      <c r="A194" s="243">
        <v>3548106</v>
      </c>
      <c r="B194" s="215">
        <v>9781443181303</v>
      </c>
      <c r="C194" s="212" t="s">
        <v>541</v>
      </c>
      <c r="D194" s="218">
        <v>17024</v>
      </c>
      <c r="E194" s="175" t="str">
        <f>IF(VLOOKUP($B:$B,'S24 Warehouse Sale Product List'!$A:$F,6,FALSE)="","",VLOOKUP($B:$B,'S24 Warehouse Sale Product List'!$A:$F,6,FALSE))</f>
        <v/>
      </c>
      <c r="F194" s="213"/>
    </row>
    <row r="195" spans="1:6" x14ac:dyDescent="0.25">
      <c r="A195" s="243">
        <v>3602548</v>
      </c>
      <c r="B195" s="215">
        <v>9781443185790</v>
      </c>
      <c r="C195" s="212" t="s">
        <v>542</v>
      </c>
      <c r="D195" s="218">
        <v>12062</v>
      </c>
      <c r="E195" s="175" t="str">
        <f>IF(VLOOKUP($B:$B,'S24 Warehouse Sale Product List'!$A:$F,6,FALSE)="","",VLOOKUP($B:$B,'S24 Warehouse Sale Product List'!$A:$F,6,FALSE))</f>
        <v/>
      </c>
      <c r="F195" s="213"/>
    </row>
    <row r="196" spans="1:6" x14ac:dyDescent="0.25">
      <c r="A196" s="243">
        <v>33058559</v>
      </c>
      <c r="B196" s="215">
        <v>9781443193856</v>
      </c>
      <c r="C196" s="212" t="s">
        <v>543</v>
      </c>
      <c r="D196" s="218">
        <v>17012</v>
      </c>
      <c r="E196" s="175" t="str">
        <f>IF(VLOOKUP($B:$B,'S24 Warehouse Sale Product List'!$A:$F,6,FALSE)="","",VLOOKUP($B:$B,'S24 Warehouse Sale Product List'!$A:$F,6,FALSE))</f>
        <v/>
      </c>
      <c r="F196" s="213"/>
    </row>
    <row r="197" spans="1:6" x14ac:dyDescent="0.25">
      <c r="A197" s="243">
        <v>12517212</v>
      </c>
      <c r="B197" s="215">
        <v>9781443187367</v>
      </c>
      <c r="C197" s="212" t="s">
        <v>544</v>
      </c>
      <c r="D197" s="218">
        <v>11084</v>
      </c>
      <c r="E197" s="175" t="str">
        <f>IF(VLOOKUP($B:$B,'S24 Warehouse Sale Product List'!$A:$F,6,FALSE)="","",VLOOKUP($B:$B,'S24 Warehouse Sale Product List'!$A:$F,6,FALSE))</f>
        <v/>
      </c>
      <c r="F197" s="213"/>
    </row>
    <row r="198" spans="1:6" x14ac:dyDescent="0.25">
      <c r="A198" s="243">
        <v>58689493</v>
      </c>
      <c r="B198" s="215">
        <v>9781773883618</v>
      </c>
      <c r="C198" s="212" t="s">
        <v>545</v>
      </c>
      <c r="D198" s="218">
        <v>11081</v>
      </c>
      <c r="E198" s="175" t="str">
        <f>IF(VLOOKUP($B:$B,'S24 Warehouse Sale Product List'!$A:$F,6,FALSE)="","",VLOOKUP($B:$B,'S24 Warehouse Sale Product List'!$A:$F,6,FALSE))</f>
        <v/>
      </c>
      <c r="F198" s="213"/>
    </row>
    <row r="199" spans="1:6" x14ac:dyDescent="0.25">
      <c r="A199" s="243">
        <v>11271980</v>
      </c>
      <c r="B199" s="215">
        <v>9781443189378</v>
      </c>
      <c r="C199" s="212" t="s">
        <v>546</v>
      </c>
      <c r="D199" s="218">
        <v>17021</v>
      </c>
      <c r="E199" s="175" t="str">
        <f>IF(VLOOKUP($B:$B,'S24 Warehouse Sale Product List'!$A:$F,6,FALSE)="","",VLOOKUP($B:$B,'S24 Warehouse Sale Product List'!$A:$F,6,FALSE))</f>
        <v/>
      </c>
      <c r="F199" s="213"/>
    </row>
    <row r="200" spans="1:6" x14ac:dyDescent="0.25">
      <c r="A200" s="243">
        <v>27317134</v>
      </c>
      <c r="B200" s="215">
        <v>9781803706993</v>
      </c>
      <c r="C200" s="212" t="s">
        <v>547</v>
      </c>
      <c r="D200" s="218">
        <v>17023</v>
      </c>
      <c r="E200" s="175" t="str">
        <f>IF(VLOOKUP($B:$B,'S24 Warehouse Sale Product List'!$A:$F,6,FALSE)="","",VLOOKUP($B:$B,'S24 Warehouse Sale Product List'!$A:$F,6,FALSE))</f>
        <v/>
      </c>
      <c r="F200" s="213"/>
    </row>
    <row r="201" spans="1:6" x14ac:dyDescent="0.25">
      <c r="A201" s="243">
        <v>97248948</v>
      </c>
      <c r="B201" s="215">
        <v>9781443196703</v>
      </c>
      <c r="C201" s="212" t="s">
        <v>548</v>
      </c>
      <c r="D201" s="218">
        <v>17013</v>
      </c>
      <c r="E201" s="175" t="str">
        <f>IF(VLOOKUP($B:$B,'S24 Warehouse Sale Product List'!$A:$F,6,FALSE)="","",VLOOKUP($B:$B,'S24 Warehouse Sale Product List'!$A:$F,6,FALSE))</f>
        <v/>
      </c>
      <c r="F201" s="213"/>
    </row>
    <row r="202" spans="1:6" x14ac:dyDescent="0.25">
      <c r="A202" s="243">
        <v>56111450</v>
      </c>
      <c r="B202" s="215">
        <v>9781443193771</v>
      </c>
      <c r="C202" s="212" t="s">
        <v>549</v>
      </c>
      <c r="D202" s="218">
        <v>17023</v>
      </c>
      <c r="E202" s="175" t="str">
        <f>IF(VLOOKUP($B:$B,'S24 Warehouse Sale Product List'!$A:$F,6,FALSE)="","",VLOOKUP($B:$B,'S24 Warehouse Sale Product List'!$A:$F,6,FALSE))</f>
        <v/>
      </c>
      <c r="F202" s="213"/>
    </row>
    <row r="203" spans="1:6" x14ac:dyDescent="0.25">
      <c r="A203" s="243">
        <v>39127496</v>
      </c>
      <c r="B203" s="215">
        <v>9781039701908</v>
      </c>
      <c r="C203" s="212" t="s">
        <v>550</v>
      </c>
      <c r="D203" s="218">
        <v>12052</v>
      </c>
      <c r="E203" s="175" t="str">
        <f>IF(VLOOKUP($B:$B,'S24 Warehouse Sale Product List'!$A:$F,6,FALSE)="","",VLOOKUP($B:$B,'S24 Warehouse Sale Product List'!$A:$F,6,FALSE))</f>
        <v/>
      </c>
      <c r="F203" s="213"/>
    </row>
    <row r="204" spans="1:6" x14ac:dyDescent="0.25">
      <c r="A204" s="243">
        <v>65785134</v>
      </c>
      <c r="B204" s="215">
        <v>9781443195362</v>
      </c>
      <c r="C204" s="212" t="s">
        <v>315</v>
      </c>
      <c r="D204" s="218">
        <v>17023</v>
      </c>
      <c r="E204" s="175" t="str">
        <f>IF(VLOOKUP($B:$B,'S24 Warehouse Sale Product List'!$A:$F,6,FALSE)="","",VLOOKUP($B:$B,'S24 Warehouse Sale Product List'!$A:$F,6,FALSE))</f>
        <v/>
      </c>
      <c r="F204" s="213"/>
    </row>
    <row r="205" spans="1:6" x14ac:dyDescent="0.25">
      <c r="A205" s="243">
        <v>13190743</v>
      </c>
      <c r="B205" s="215">
        <v>9781443199186</v>
      </c>
      <c r="C205" s="212" t="s">
        <v>551</v>
      </c>
      <c r="D205" s="218">
        <v>11103</v>
      </c>
      <c r="E205" s="175" t="str">
        <f>IF(VLOOKUP($B:$B,'S24 Warehouse Sale Product List'!$A:$F,6,FALSE)="","",VLOOKUP($B:$B,'S24 Warehouse Sale Product List'!$A:$F,6,FALSE))</f>
        <v/>
      </c>
      <c r="F205" s="213"/>
    </row>
    <row r="206" spans="1:6" x14ac:dyDescent="0.25">
      <c r="A206" s="243">
        <v>48762331</v>
      </c>
      <c r="B206" s="215">
        <v>9781443195294</v>
      </c>
      <c r="C206" s="212" t="s">
        <v>552</v>
      </c>
      <c r="D206" s="218">
        <v>17021</v>
      </c>
      <c r="E206" s="175" t="str">
        <f>IF(VLOOKUP($B:$B,'S24 Warehouse Sale Product List'!$A:$F,6,FALSE)="","",VLOOKUP($B:$B,'S24 Warehouse Sale Product List'!$A:$F,6,FALSE))</f>
        <v/>
      </c>
      <c r="F206" s="213"/>
    </row>
    <row r="207" spans="1:6" x14ac:dyDescent="0.25">
      <c r="A207" s="243">
        <v>29744341</v>
      </c>
      <c r="B207" s="215">
        <v>9781443197755</v>
      </c>
      <c r="C207" s="212" t="s">
        <v>553</v>
      </c>
      <c r="D207" s="218">
        <v>17021</v>
      </c>
      <c r="E207" s="175" t="str">
        <f>IF(VLOOKUP($B:$B,'S24 Warehouse Sale Product List'!$A:$F,6,FALSE)="","",VLOOKUP($B:$B,'S24 Warehouse Sale Product List'!$A:$F,6,FALSE))</f>
        <v/>
      </c>
      <c r="F207" s="213"/>
    </row>
    <row r="208" spans="1:6" x14ac:dyDescent="0.25">
      <c r="A208" s="243">
        <v>83138705</v>
      </c>
      <c r="B208" s="215">
        <v>9781443190428</v>
      </c>
      <c r="C208" s="212" t="s">
        <v>225</v>
      </c>
      <c r="D208" s="218">
        <v>11024</v>
      </c>
      <c r="E208" s="175" t="str">
        <f>IF(VLOOKUP($B:$B,'S24 Warehouse Sale Product List'!$A:$F,6,FALSE)="","",VLOOKUP($B:$B,'S24 Warehouse Sale Product List'!$A:$F,6,FALSE))</f>
        <v/>
      </c>
      <c r="F208" s="213"/>
    </row>
    <row r="209" spans="1:6" x14ac:dyDescent="0.25">
      <c r="A209" s="243">
        <v>14283673</v>
      </c>
      <c r="B209" s="215">
        <v>9781443199636</v>
      </c>
      <c r="C209" s="212" t="s">
        <v>554</v>
      </c>
      <c r="D209" s="218">
        <v>17011</v>
      </c>
      <c r="E209" s="175" t="str">
        <f>IF(VLOOKUP($B:$B,'S24 Warehouse Sale Product List'!$A:$F,6,FALSE)="","",VLOOKUP($B:$B,'S24 Warehouse Sale Product List'!$A:$F,6,FALSE))</f>
        <v/>
      </c>
      <c r="F209" s="213"/>
    </row>
    <row r="210" spans="1:6" x14ac:dyDescent="0.25">
      <c r="A210" s="243">
        <v>92800177</v>
      </c>
      <c r="B210" s="215">
        <v>9781443199087</v>
      </c>
      <c r="C210" s="212" t="s">
        <v>555</v>
      </c>
      <c r="D210" s="218">
        <v>17013</v>
      </c>
      <c r="E210" s="175" t="str">
        <f>IF(VLOOKUP($B:$B,'S24 Warehouse Sale Product List'!$A:$F,6,FALSE)="","",VLOOKUP($B:$B,'S24 Warehouse Sale Product List'!$A:$F,6,FALSE))</f>
        <v/>
      </c>
      <c r="F210" s="213"/>
    </row>
    <row r="211" spans="1:6" x14ac:dyDescent="0.25">
      <c r="A211" s="243">
        <v>37702309</v>
      </c>
      <c r="B211" s="215">
        <v>9781443187992</v>
      </c>
      <c r="C211" s="212" t="s">
        <v>556</v>
      </c>
      <c r="D211" s="218">
        <v>12061</v>
      </c>
      <c r="E211" s="175" t="str">
        <f>IF(VLOOKUP($B:$B,'S24 Warehouse Sale Product List'!$A:$F,6,FALSE)="","",VLOOKUP($B:$B,'S24 Warehouse Sale Product List'!$A:$F,6,FALSE))</f>
        <v/>
      </c>
      <c r="F211" s="213"/>
    </row>
    <row r="212" spans="1:6" x14ac:dyDescent="0.25">
      <c r="A212" s="243">
        <v>80215447</v>
      </c>
      <c r="B212" s="215">
        <v>9781443199070</v>
      </c>
      <c r="C212" s="212" t="s">
        <v>557</v>
      </c>
      <c r="D212" s="218">
        <v>17021</v>
      </c>
      <c r="E212" s="175" t="str">
        <f>IF(VLOOKUP($B:$B,'S24 Warehouse Sale Product List'!$A:$F,6,FALSE)="","",VLOOKUP($B:$B,'S24 Warehouse Sale Product List'!$A:$F,6,FALSE))</f>
        <v/>
      </c>
      <c r="F212" s="213"/>
    </row>
    <row r="213" spans="1:6" x14ac:dyDescent="0.25">
      <c r="A213" s="243">
        <v>87528657</v>
      </c>
      <c r="B213" s="215">
        <v>9781443189293</v>
      </c>
      <c r="C213" s="212" t="s">
        <v>558</v>
      </c>
      <c r="D213" s="218">
        <v>17011</v>
      </c>
      <c r="E213" s="175" t="str">
        <f>IF(VLOOKUP($B:$B,'S24 Warehouse Sale Product List'!$A:$F,6,FALSE)="","",VLOOKUP($B:$B,'S24 Warehouse Sale Product List'!$A:$F,6,FALSE))</f>
        <v/>
      </c>
      <c r="F213" s="213"/>
    </row>
    <row r="214" spans="1:6" x14ac:dyDescent="0.25">
      <c r="A214" s="243">
        <v>3514462</v>
      </c>
      <c r="B214" s="215">
        <v>9781443180320</v>
      </c>
      <c r="C214" s="212" t="s">
        <v>559</v>
      </c>
      <c r="D214" s="218">
        <v>17014</v>
      </c>
      <c r="E214" s="175" t="str">
        <f>IF(VLOOKUP($B:$B,'S24 Warehouse Sale Product List'!$A:$F,6,FALSE)="","",VLOOKUP($B:$B,'S24 Warehouse Sale Product List'!$A:$F,6,FALSE))</f>
        <v/>
      </c>
      <c r="F214" s="213"/>
    </row>
    <row r="215" spans="1:6" x14ac:dyDescent="0.25">
      <c r="A215" s="243">
        <v>94009358</v>
      </c>
      <c r="B215" s="215">
        <v>9781443193900</v>
      </c>
      <c r="C215" s="212" t="s">
        <v>560</v>
      </c>
      <c r="D215" s="218">
        <v>12061</v>
      </c>
      <c r="E215" s="175" t="str">
        <f>IF(VLOOKUP($B:$B,'S24 Warehouse Sale Product List'!$A:$F,6,FALSE)="","",VLOOKUP($B:$B,'S24 Warehouse Sale Product List'!$A:$F,6,FALSE))</f>
        <v/>
      </c>
      <c r="F215" s="213"/>
    </row>
    <row r="216" spans="1:6" x14ac:dyDescent="0.25">
      <c r="A216" s="243">
        <v>3338276</v>
      </c>
      <c r="B216" s="215">
        <v>9781443169585</v>
      </c>
      <c r="C216" s="212" t="s">
        <v>689</v>
      </c>
      <c r="D216" s="218">
        <v>12022</v>
      </c>
      <c r="E216" s="175" t="str">
        <f>IF(VLOOKUP($B:$B,'S24 Warehouse Sale Product List'!$A:$F,6,FALSE)="","",VLOOKUP($B:$B,'S24 Warehouse Sale Product List'!$A:$F,6,FALSE))</f>
        <v/>
      </c>
      <c r="F216" s="213"/>
    </row>
    <row r="217" spans="1:6" x14ac:dyDescent="0.25">
      <c r="A217" s="243">
        <v>3575381</v>
      </c>
      <c r="B217" s="215">
        <v>9781443181983</v>
      </c>
      <c r="C217" s="212" t="s">
        <v>226</v>
      </c>
      <c r="D217" s="218">
        <v>17034</v>
      </c>
      <c r="E217" s="175" t="str">
        <f>IF(VLOOKUP($B:$B,'S24 Warehouse Sale Product List'!$A:$F,6,FALSE)="","",VLOOKUP($B:$B,'S24 Warehouse Sale Product List'!$A:$F,6,FALSE))</f>
        <v/>
      </c>
      <c r="F217" s="213"/>
    </row>
    <row r="218" spans="1:6" x14ac:dyDescent="0.25">
      <c r="A218" s="243">
        <v>3553452</v>
      </c>
      <c r="B218" s="215">
        <v>9781443181419</v>
      </c>
      <c r="C218" s="212" t="s">
        <v>561</v>
      </c>
      <c r="D218" s="218">
        <v>12021</v>
      </c>
      <c r="E218" s="175" t="str">
        <f>IF(VLOOKUP($B:$B,'S24 Warehouse Sale Product List'!$A:$F,6,FALSE)="","",VLOOKUP($B:$B,'S24 Warehouse Sale Product List'!$A:$F,6,FALSE))</f>
        <v/>
      </c>
      <c r="F218" s="213"/>
    </row>
    <row r="219" spans="1:6" x14ac:dyDescent="0.25">
      <c r="A219" s="243">
        <v>3606144</v>
      </c>
      <c r="B219" s="215">
        <v>9781443185882</v>
      </c>
      <c r="C219" s="212" t="s">
        <v>562</v>
      </c>
      <c r="D219" s="218">
        <v>17022</v>
      </c>
      <c r="E219" s="175" t="str">
        <f>IF(VLOOKUP($B:$B,'S24 Warehouse Sale Product List'!$A:$F,6,FALSE)="","",VLOOKUP($B:$B,'S24 Warehouse Sale Product List'!$A:$F,6,FALSE))</f>
        <v/>
      </c>
      <c r="F219" s="213"/>
    </row>
    <row r="220" spans="1:6" x14ac:dyDescent="0.25">
      <c r="A220" s="243">
        <v>3584506</v>
      </c>
      <c r="B220" s="215">
        <v>9781443185325</v>
      </c>
      <c r="C220" s="212" t="s">
        <v>563</v>
      </c>
      <c r="D220" s="218">
        <v>17023</v>
      </c>
      <c r="E220" s="175" t="str">
        <f>IF(VLOOKUP($B:$B,'S24 Warehouse Sale Product List'!$A:$F,6,FALSE)="","",VLOOKUP($B:$B,'S24 Warehouse Sale Product List'!$A:$F,6,FALSE))</f>
        <v/>
      </c>
      <c r="F220" s="213"/>
    </row>
    <row r="221" spans="1:6" x14ac:dyDescent="0.25">
      <c r="A221" s="243">
        <v>47155451</v>
      </c>
      <c r="B221" s="215">
        <v>9781443195478</v>
      </c>
      <c r="C221" s="212" t="s">
        <v>564</v>
      </c>
      <c r="D221" s="218">
        <v>17011</v>
      </c>
      <c r="E221" s="175" t="str">
        <f>IF(VLOOKUP($B:$B,'S24 Warehouse Sale Product List'!$A:$F,6,FALSE)="","",VLOOKUP($B:$B,'S24 Warehouse Sale Product List'!$A:$F,6,FALSE))</f>
        <v/>
      </c>
      <c r="F221" s="213"/>
    </row>
    <row r="222" spans="1:6" x14ac:dyDescent="0.25">
      <c r="A222" s="243">
        <v>47185967</v>
      </c>
      <c r="B222" s="215">
        <v>9781443194662</v>
      </c>
      <c r="C222" s="212" t="s">
        <v>565</v>
      </c>
      <c r="D222" s="218">
        <v>11053</v>
      </c>
      <c r="E222" s="175" t="str">
        <f>IF(VLOOKUP($B:$B,'S24 Warehouse Sale Product List'!$A:$F,6,FALSE)="","",VLOOKUP($B:$B,'S24 Warehouse Sale Product List'!$A:$F,6,FALSE))</f>
        <v/>
      </c>
      <c r="F222" s="213"/>
    </row>
    <row r="223" spans="1:6" x14ac:dyDescent="0.25">
      <c r="A223" s="243">
        <v>15017232</v>
      </c>
      <c r="B223" s="215">
        <v>9781443195799</v>
      </c>
      <c r="C223" s="212" t="s">
        <v>566</v>
      </c>
      <c r="D223" s="218">
        <v>11064</v>
      </c>
      <c r="E223" s="175" t="str">
        <f>IF(VLOOKUP($B:$B,'S24 Warehouse Sale Product List'!$A:$F,6,FALSE)="","",VLOOKUP($B:$B,'S24 Warehouse Sale Product List'!$A:$F,6,FALSE))</f>
        <v/>
      </c>
      <c r="F223" s="213"/>
    </row>
    <row r="224" spans="1:6" x14ac:dyDescent="0.25">
      <c r="A224" s="243">
        <v>45739876</v>
      </c>
      <c r="B224" s="215">
        <v>9782897743840</v>
      </c>
      <c r="C224" s="212" t="s">
        <v>567</v>
      </c>
      <c r="D224" s="218">
        <v>17024</v>
      </c>
      <c r="E224" s="175" t="str">
        <f>IF(VLOOKUP($B:$B,'S24 Warehouse Sale Product List'!$A:$F,6,FALSE)="","",VLOOKUP($B:$B,'S24 Warehouse Sale Product List'!$A:$F,6,FALSE))</f>
        <v/>
      </c>
      <c r="F224" s="213"/>
    </row>
    <row r="225" spans="1:6" x14ac:dyDescent="0.25">
      <c r="A225" s="243">
        <v>63615393</v>
      </c>
      <c r="B225" s="215">
        <v>9781443193481</v>
      </c>
      <c r="C225" s="212" t="s">
        <v>220</v>
      </c>
      <c r="D225" s="218">
        <v>17012</v>
      </c>
      <c r="E225" s="175" t="str">
        <f>IF(VLOOKUP($B:$B,'S24 Warehouse Sale Product List'!$A:$F,6,FALSE)="","",VLOOKUP($B:$B,'S24 Warehouse Sale Product List'!$A:$F,6,FALSE))</f>
        <v/>
      </c>
      <c r="F225" s="213"/>
    </row>
    <row r="226" spans="1:6" x14ac:dyDescent="0.25">
      <c r="A226" s="243">
        <v>72809671</v>
      </c>
      <c r="B226" s="215">
        <v>9782897624248</v>
      </c>
      <c r="C226" s="212" t="s">
        <v>568</v>
      </c>
      <c r="D226" s="218">
        <v>17021</v>
      </c>
      <c r="E226" s="175" t="str">
        <f>IF(VLOOKUP($B:$B,'S24 Warehouse Sale Product List'!$A:$F,6,FALSE)="","",VLOOKUP($B:$B,'S24 Warehouse Sale Product List'!$A:$F,6,FALSE))</f>
        <v/>
      </c>
      <c r="F226" s="213"/>
    </row>
    <row r="227" spans="1:6" x14ac:dyDescent="0.25">
      <c r="A227" s="243">
        <v>83872443</v>
      </c>
      <c r="B227" s="215">
        <v>9782924984550</v>
      </c>
      <c r="C227" s="212" t="s">
        <v>249</v>
      </c>
      <c r="D227" s="218">
        <v>12051</v>
      </c>
      <c r="E227" s="175" t="str">
        <f>IF(VLOOKUP($B:$B,'S24 Warehouse Sale Product List'!$A:$F,6,FALSE)="","",VLOOKUP($B:$B,'S24 Warehouse Sale Product List'!$A:$F,6,FALSE))</f>
        <v/>
      </c>
      <c r="F227" s="213"/>
    </row>
    <row r="228" spans="1:6" x14ac:dyDescent="0.25">
      <c r="A228" s="243">
        <v>2215061</v>
      </c>
      <c r="B228" s="215">
        <v>9781443106931</v>
      </c>
      <c r="C228" s="212" t="s">
        <v>231</v>
      </c>
      <c r="D228" s="218">
        <v>11103</v>
      </c>
      <c r="E228" s="175" t="str">
        <f>IF(VLOOKUP($B:$B,'S24 Warehouse Sale Product List'!$A:$F,6,FALSE)="","",VLOOKUP($B:$B,'S24 Warehouse Sale Product List'!$A:$F,6,FALSE))</f>
        <v/>
      </c>
      <c r="F228" s="213"/>
    </row>
    <row r="229" spans="1:6" x14ac:dyDescent="0.25">
      <c r="A229" s="243">
        <v>54413332</v>
      </c>
      <c r="B229" s="215">
        <v>9781443189675</v>
      </c>
      <c r="C229" s="212" t="s">
        <v>569</v>
      </c>
      <c r="D229" s="218">
        <v>17022</v>
      </c>
      <c r="E229" s="175" t="str">
        <f>IF(VLOOKUP($B:$B,'S24 Warehouse Sale Product List'!$A:$F,6,FALSE)="","",VLOOKUP($B:$B,'S24 Warehouse Sale Product List'!$A:$F,6,FALSE))</f>
        <v/>
      </c>
      <c r="F229" s="213"/>
    </row>
    <row r="230" spans="1:6" x14ac:dyDescent="0.25">
      <c r="A230" s="243">
        <v>3522085</v>
      </c>
      <c r="B230" s="215">
        <v>9781443180573</v>
      </c>
      <c r="C230" s="212" t="s">
        <v>223</v>
      </c>
      <c r="D230" s="218">
        <v>17023</v>
      </c>
      <c r="E230" s="175" t="str">
        <f>IF(VLOOKUP($B:$B,'S24 Warehouse Sale Product List'!$A:$F,6,FALSE)="","",VLOOKUP($B:$B,'S24 Warehouse Sale Product List'!$A:$F,6,FALSE))</f>
        <v/>
      </c>
      <c r="F230" s="213"/>
    </row>
    <row r="231" spans="1:6" x14ac:dyDescent="0.25">
      <c r="A231" s="243">
        <v>65162368</v>
      </c>
      <c r="B231" s="215">
        <v>9781443196222</v>
      </c>
      <c r="C231" s="212" t="s">
        <v>570</v>
      </c>
      <c r="D231" s="218">
        <v>17011</v>
      </c>
      <c r="E231" s="175" t="str">
        <f>IF(VLOOKUP($B:$B,'S24 Warehouse Sale Product List'!$A:$F,6,FALSE)="","",VLOOKUP($B:$B,'S24 Warehouse Sale Product List'!$A:$F,6,FALSE))</f>
        <v/>
      </c>
      <c r="F231" s="213"/>
    </row>
    <row r="232" spans="1:6" x14ac:dyDescent="0.25">
      <c r="A232" s="243">
        <v>3072577</v>
      </c>
      <c r="B232" s="215">
        <v>9781443146180</v>
      </c>
      <c r="C232" s="212" t="s">
        <v>571</v>
      </c>
      <c r="D232" s="218">
        <v>12021</v>
      </c>
      <c r="E232" s="175" t="str">
        <f>IF(VLOOKUP($B:$B,'S24 Warehouse Sale Product List'!$A:$F,6,FALSE)="","",VLOOKUP($B:$B,'S24 Warehouse Sale Product List'!$A:$F,6,FALSE))</f>
        <v/>
      </c>
      <c r="F232" s="213"/>
    </row>
    <row r="233" spans="1:6" x14ac:dyDescent="0.25">
      <c r="A233" s="243">
        <v>3553428</v>
      </c>
      <c r="B233" s="215">
        <v>9781443181440</v>
      </c>
      <c r="C233" s="212" t="s">
        <v>572</v>
      </c>
      <c r="D233" s="218">
        <v>11082</v>
      </c>
      <c r="E233" s="175" t="str">
        <f>IF(VLOOKUP($B:$B,'S24 Warehouse Sale Product List'!$A:$F,6,FALSE)="","",VLOOKUP($B:$B,'S24 Warehouse Sale Product List'!$A:$F,6,FALSE))</f>
        <v/>
      </c>
      <c r="F233" s="213"/>
    </row>
    <row r="234" spans="1:6" x14ac:dyDescent="0.25">
      <c r="A234" s="243">
        <v>51544793</v>
      </c>
      <c r="B234" s="215">
        <v>9781443187312</v>
      </c>
      <c r="C234" s="212" t="s">
        <v>573</v>
      </c>
      <c r="D234" s="218">
        <v>11082</v>
      </c>
      <c r="E234" s="175" t="str">
        <f>IF(VLOOKUP($B:$B,'S24 Warehouse Sale Product List'!$A:$F,6,FALSE)="","",VLOOKUP($B:$B,'S24 Warehouse Sale Product List'!$A:$F,6,FALSE))</f>
        <v/>
      </c>
      <c r="F234" s="213"/>
    </row>
    <row r="235" spans="1:6" x14ac:dyDescent="0.25">
      <c r="A235" s="243">
        <v>66828377</v>
      </c>
      <c r="B235" s="215">
        <v>9781443192514</v>
      </c>
      <c r="C235" s="212" t="s">
        <v>229</v>
      </c>
      <c r="D235" s="218">
        <v>12062</v>
      </c>
      <c r="E235" s="175" t="str">
        <f>IF(VLOOKUP($B:$B,'S24 Warehouse Sale Product List'!$A:$F,6,FALSE)="","",VLOOKUP($B:$B,'S24 Warehouse Sale Product List'!$A:$F,6,FALSE))</f>
        <v/>
      </c>
      <c r="F235" s="213"/>
    </row>
    <row r="236" spans="1:6" x14ac:dyDescent="0.25">
      <c r="A236" s="243">
        <v>70431047</v>
      </c>
      <c r="B236" s="215">
        <v>9781443197786</v>
      </c>
      <c r="C236" s="212" t="s">
        <v>228</v>
      </c>
      <c r="D236" s="218">
        <v>11082</v>
      </c>
      <c r="E236" s="175" t="str">
        <f>IF(VLOOKUP($B:$B,'S24 Warehouse Sale Product List'!$A:$F,6,FALSE)="","",VLOOKUP($B:$B,'S24 Warehouse Sale Product List'!$A:$F,6,FALSE))</f>
        <v/>
      </c>
      <c r="F236" s="213"/>
    </row>
    <row r="237" spans="1:6" x14ac:dyDescent="0.25">
      <c r="A237" s="243">
        <v>3523497</v>
      </c>
      <c r="B237" s="215">
        <v>9781443180610</v>
      </c>
      <c r="C237" s="212" t="s">
        <v>574</v>
      </c>
      <c r="D237" s="218">
        <v>11033</v>
      </c>
      <c r="E237" s="175" t="str">
        <f>IF(VLOOKUP($B:$B,'S24 Warehouse Sale Product List'!$A:$F,6,FALSE)="","",VLOOKUP($B:$B,'S24 Warehouse Sale Product List'!$A:$F,6,FALSE))</f>
        <v/>
      </c>
      <c r="F237" s="213"/>
    </row>
    <row r="238" spans="1:6" x14ac:dyDescent="0.25">
      <c r="A238" s="243">
        <v>99816912</v>
      </c>
      <c r="B238" s="215">
        <v>9781443193153</v>
      </c>
      <c r="C238" s="212" t="s">
        <v>309</v>
      </c>
      <c r="D238" s="218">
        <v>12051</v>
      </c>
      <c r="E238" s="175" t="str">
        <f>IF(VLOOKUP($B:$B,'S24 Warehouse Sale Product List'!$A:$F,6,FALSE)="","",VLOOKUP($B:$B,'S24 Warehouse Sale Product List'!$A:$F,6,FALSE))</f>
        <v/>
      </c>
      <c r="F238" s="213"/>
    </row>
    <row r="239" spans="1:6" x14ac:dyDescent="0.25">
      <c r="A239" s="243">
        <v>3123891</v>
      </c>
      <c r="B239" s="215">
        <v>9781443157599</v>
      </c>
      <c r="C239" s="212" t="s">
        <v>221</v>
      </c>
      <c r="D239" s="218">
        <v>12051</v>
      </c>
      <c r="E239" s="175" t="str">
        <f>IF(VLOOKUP($B:$B,'S24 Warehouse Sale Product List'!$A:$F,6,FALSE)="","",VLOOKUP($B:$B,'S24 Warehouse Sale Product List'!$A:$F,6,FALSE))</f>
        <v/>
      </c>
      <c r="F239" s="213"/>
    </row>
    <row r="240" spans="1:6" x14ac:dyDescent="0.25">
      <c r="A240" s="243">
        <v>83839234</v>
      </c>
      <c r="B240" s="215">
        <v>9781443189385</v>
      </c>
      <c r="C240" s="212" t="s">
        <v>575</v>
      </c>
      <c r="D240" s="218">
        <v>17011</v>
      </c>
      <c r="E240" s="175" t="str">
        <f>IF(VLOOKUP($B:$B,'S24 Warehouse Sale Product List'!$A:$F,6,FALSE)="","",VLOOKUP($B:$B,'S24 Warehouse Sale Product List'!$A:$F,6,FALSE))</f>
        <v/>
      </c>
      <c r="F240" s="213"/>
    </row>
    <row r="241" spans="1:6" x14ac:dyDescent="0.25">
      <c r="A241" s="243">
        <v>10064957</v>
      </c>
      <c r="B241" s="215">
        <v>9781443187688</v>
      </c>
      <c r="C241" s="212" t="s">
        <v>310</v>
      </c>
      <c r="D241" s="218">
        <v>12032</v>
      </c>
      <c r="E241" s="175" t="str">
        <f>IF(VLOOKUP($B:$B,'S24 Warehouse Sale Product List'!$A:$F,6,FALSE)="","",VLOOKUP($B:$B,'S24 Warehouse Sale Product List'!$A:$F,6,FALSE))</f>
        <v/>
      </c>
      <c r="F241" s="213"/>
    </row>
    <row r="242" spans="1:6" x14ac:dyDescent="0.25">
      <c r="A242" s="243">
        <v>3564079</v>
      </c>
      <c r="B242" s="215">
        <v>9781443182638</v>
      </c>
      <c r="C242" s="212" t="s">
        <v>576</v>
      </c>
      <c r="D242" s="218">
        <v>17022</v>
      </c>
      <c r="E242" s="175" t="str">
        <f>IF(VLOOKUP($B:$B,'S24 Warehouse Sale Product List'!$A:$F,6,FALSE)="","",VLOOKUP($B:$B,'S24 Warehouse Sale Product List'!$A:$F,6,FALSE))</f>
        <v/>
      </c>
      <c r="F242" s="213"/>
    </row>
    <row r="243" spans="1:6" x14ac:dyDescent="0.25">
      <c r="A243" s="243">
        <v>3406627</v>
      </c>
      <c r="B243" s="215">
        <v>9782896577378</v>
      </c>
      <c r="C243" s="212" t="s">
        <v>164</v>
      </c>
      <c r="D243" s="218">
        <v>11094</v>
      </c>
      <c r="E243" s="175" t="str">
        <f>IF(VLOOKUP($B:$B,'S24 Warehouse Sale Product List'!$A:$F,6,FALSE)="","",VLOOKUP($B:$B,'S24 Warehouse Sale Product List'!$A:$F,6,FALSE))</f>
        <v/>
      </c>
      <c r="F243" s="213"/>
    </row>
    <row r="244" spans="1:6" x14ac:dyDescent="0.25">
      <c r="A244" s="243">
        <v>74902560</v>
      </c>
      <c r="B244" s="215">
        <v>9781338725247</v>
      </c>
      <c r="C244" s="212" t="s">
        <v>436</v>
      </c>
      <c r="D244" s="218">
        <v>3013</v>
      </c>
      <c r="E244" s="175" t="str">
        <f>IF(VLOOKUP($B:$B,'S24 Warehouse Sale Product List'!$A:$F,6,FALSE)="","",VLOOKUP($B:$B,'S24 Warehouse Sale Product List'!$A:$F,6,FALSE))</f>
        <v/>
      </c>
      <c r="F244" s="213"/>
    </row>
    <row r="245" spans="1:6" x14ac:dyDescent="0.25">
      <c r="A245" s="243">
        <v>67019805</v>
      </c>
      <c r="B245" s="215">
        <v>9781443193863</v>
      </c>
      <c r="C245" s="212" t="s">
        <v>577</v>
      </c>
      <c r="D245" s="218">
        <v>9012</v>
      </c>
      <c r="E245" s="175" t="str">
        <f>IF(VLOOKUP($B:$B,'S24 Warehouse Sale Product List'!$A:$F,6,FALSE)="","",VLOOKUP($B:$B,'S24 Warehouse Sale Product List'!$A:$F,6,FALSE))</f>
        <v/>
      </c>
      <c r="F245" s="213"/>
    </row>
    <row r="246" spans="1:6" x14ac:dyDescent="0.25">
      <c r="A246" s="244">
        <v>3494309</v>
      </c>
      <c r="B246" s="245">
        <v>9781338360097</v>
      </c>
      <c r="C246" s="246" t="s">
        <v>407</v>
      </c>
      <c r="D246" s="247" t="s">
        <v>704</v>
      </c>
      <c r="E246" s="175" t="str">
        <f>IF(VLOOKUP($B:$B,'S24 Warehouse Sale Product List'!$A:$F,6,FALSE)="","",VLOOKUP($B:$B,'S24 Warehouse Sale Product List'!$A:$F,6,FALSE))</f>
        <v/>
      </c>
      <c r="F246" s="213"/>
    </row>
    <row r="247" spans="1:6" x14ac:dyDescent="0.25">
      <c r="A247" s="243">
        <v>48893286</v>
      </c>
      <c r="B247" s="215">
        <v>9781443197052</v>
      </c>
      <c r="C247" s="212" t="s">
        <v>198</v>
      </c>
      <c r="D247" s="218">
        <v>13022</v>
      </c>
      <c r="E247" s="175" t="str">
        <f>IF(VLOOKUP($B:$B,'S24 Warehouse Sale Product List'!$A:$F,6,FALSE)="","",VLOOKUP($B:$B,'S24 Warehouse Sale Product List'!$A:$F,6,FALSE))</f>
        <v/>
      </c>
      <c r="F247" s="213"/>
    </row>
    <row r="248" spans="1:6" x14ac:dyDescent="0.25">
      <c r="A248" s="243">
        <v>59547107</v>
      </c>
      <c r="B248" s="215">
        <v>9781339012650</v>
      </c>
      <c r="C248" s="212" t="s">
        <v>582</v>
      </c>
      <c r="D248" s="218">
        <v>7092</v>
      </c>
      <c r="E248" s="175" t="str">
        <f>IF(VLOOKUP($B:$B,'S24 Warehouse Sale Product List'!$A:$F,6,FALSE)="","",VLOOKUP($B:$B,'S24 Warehouse Sale Product List'!$A:$F,6,FALSE))</f>
        <v/>
      </c>
      <c r="F248" s="213"/>
    </row>
    <row r="249" spans="1:6" x14ac:dyDescent="0.25">
      <c r="A249" s="243">
        <v>32623766</v>
      </c>
      <c r="B249" s="215">
        <v>9781338804447</v>
      </c>
      <c r="C249" s="212" t="s">
        <v>578</v>
      </c>
      <c r="D249" s="218">
        <v>3012</v>
      </c>
      <c r="E249" s="175" t="str">
        <f>IF(VLOOKUP($B:$B,'S24 Warehouse Sale Product List'!$A:$F,6,FALSE)="","",VLOOKUP($B:$B,'S24 Warehouse Sale Product List'!$A:$F,6,FALSE))</f>
        <v/>
      </c>
      <c r="F249" s="213"/>
    </row>
    <row r="250" spans="1:6" x14ac:dyDescent="0.25">
      <c r="A250" s="243">
        <v>63775822</v>
      </c>
      <c r="B250" s="215">
        <v>9781338885392</v>
      </c>
      <c r="C250" s="212" t="s">
        <v>579</v>
      </c>
      <c r="D250" s="218">
        <v>9012</v>
      </c>
      <c r="E250" s="175" t="str">
        <f>IF(VLOOKUP($B:$B,'S24 Warehouse Sale Product List'!$A:$F,6,FALSE)="","",VLOOKUP($B:$B,'S24 Warehouse Sale Product List'!$A:$F,6,FALSE))</f>
        <v/>
      </c>
      <c r="F250" s="213"/>
    </row>
    <row r="251" spans="1:6" x14ac:dyDescent="0.25">
      <c r="A251" s="243">
        <v>42744215</v>
      </c>
      <c r="B251" s="215">
        <v>9781338847932</v>
      </c>
      <c r="C251" s="212" t="s">
        <v>580</v>
      </c>
      <c r="D251" s="218">
        <v>3013</v>
      </c>
      <c r="E251" s="175" t="str">
        <f>IF(VLOOKUP($B:$B,'S24 Warehouse Sale Product List'!$A:$F,6,FALSE)="","",VLOOKUP($B:$B,'S24 Warehouse Sale Product List'!$A:$F,6,FALSE))</f>
        <v/>
      </c>
      <c r="F251" s="213"/>
    </row>
    <row r="252" spans="1:6" x14ac:dyDescent="0.25">
      <c r="A252" s="243">
        <v>68938819</v>
      </c>
      <c r="B252" s="215">
        <v>9781338885415</v>
      </c>
      <c r="C252" s="212" t="s">
        <v>581</v>
      </c>
      <c r="D252" s="218">
        <v>7102</v>
      </c>
      <c r="E252" s="175" t="str">
        <f>IF(VLOOKUP($B:$B,'S24 Warehouse Sale Product List'!$A:$F,6,FALSE)="","",VLOOKUP($B:$B,'S24 Warehouse Sale Product List'!$A:$F,6,FALSE))</f>
        <v/>
      </c>
      <c r="F252" s="213"/>
    </row>
    <row r="253" spans="1:6" x14ac:dyDescent="0.25">
      <c r="A253" s="243">
        <v>52488861</v>
      </c>
      <c r="B253" s="215">
        <v>9781339046952</v>
      </c>
      <c r="C253" s="212" t="s">
        <v>583</v>
      </c>
      <c r="D253" s="218">
        <v>1032</v>
      </c>
      <c r="E253" s="175" t="str">
        <f>IF(VLOOKUP($B:$B,'S24 Warehouse Sale Product List'!$A:$F,6,FALSE)="","",VLOOKUP($B:$B,'S24 Warehouse Sale Product List'!$A:$F,6,FALSE))</f>
        <v/>
      </c>
      <c r="F253" s="213"/>
    </row>
    <row r="254" spans="1:6" x14ac:dyDescent="0.25">
      <c r="A254" s="244" t="s">
        <v>700</v>
      </c>
      <c r="B254" s="245" t="s">
        <v>322</v>
      </c>
      <c r="C254" s="246" t="s">
        <v>319</v>
      </c>
      <c r="D254" s="247" t="s">
        <v>695</v>
      </c>
      <c r="E254" s="175" t="str">
        <f>IF(VLOOKUP($B:$B,'S24 Warehouse Sale Product List'!$A:$F,6,FALSE)="","",VLOOKUP($B:$B,'S24 Warehouse Sale Product List'!$A:$F,6,FALSE))</f>
        <v/>
      </c>
      <c r="F254" s="213"/>
    </row>
    <row r="255" spans="1:6" x14ac:dyDescent="0.25">
      <c r="A255" s="243">
        <v>3569409</v>
      </c>
      <c r="B255" s="215">
        <v>9781338601077</v>
      </c>
      <c r="C255" s="212" t="s">
        <v>584</v>
      </c>
      <c r="D255" s="218">
        <v>3012</v>
      </c>
      <c r="E255" s="175" t="str">
        <f>IF(VLOOKUP($B:$B,'S24 Warehouse Sale Product List'!$A:$F,6,FALSE)="","",VLOOKUP($B:$B,'S24 Warehouse Sale Product List'!$A:$F,6,FALSE))</f>
        <v/>
      </c>
      <c r="F255" s="213"/>
    </row>
    <row r="256" spans="1:6" x14ac:dyDescent="0.25">
      <c r="A256" s="243">
        <v>3501542</v>
      </c>
      <c r="B256" s="215">
        <v>9781338587302</v>
      </c>
      <c r="C256" s="212" t="s">
        <v>145</v>
      </c>
      <c r="D256" s="218">
        <v>9033</v>
      </c>
      <c r="E256" s="175" t="str">
        <f>IF(VLOOKUP($B:$B,'S24 Warehouse Sale Product List'!$A:$F,6,FALSE)="","",VLOOKUP($B:$B,'S24 Warehouse Sale Product List'!$A:$F,6,FALSE))</f>
        <v/>
      </c>
      <c r="F256" s="213"/>
    </row>
    <row r="257" spans="1:6" x14ac:dyDescent="0.25">
      <c r="A257" s="243">
        <v>59184337</v>
      </c>
      <c r="B257" s="215">
        <v>9781338802269</v>
      </c>
      <c r="C257" s="212" t="s">
        <v>141</v>
      </c>
      <c r="D257" s="218">
        <v>8092</v>
      </c>
      <c r="E257" s="175" t="str">
        <f>IF(VLOOKUP($B:$B,'S24 Warehouse Sale Product List'!$A:$F,6,FALSE)="","",VLOOKUP($B:$B,'S24 Warehouse Sale Product List'!$A:$F,6,FALSE))</f>
        <v/>
      </c>
      <c r="F257" s="213"/>
    </row>
    <row r="258" spans="1:6" x14ac:dyDescent="0.25">
      <c r="A258" s="243">
        <v>16975400</v>
      </c>
      <c r="B258" s="215">
        <v>9781338848021</v>
      </c>
      <c r="C258" s="212" t="s">
        <v>585</v>
      </c>
      <c r="D258" s="218">
        <v>8092</v>
      </c>
      <c r="E258" s="175" t="str">
        <f>IF(VLOOKUP($B:$B,'S24 Warehouse Sale Product List'!$A:$F,6,FALSE)="","",VLOOKUP($B:$B,'S24 Warehouse Sale Product List'!$A:$F,6,FALSE))</f>
        <v/>
      </c>
      <c r="F258" s="213"/>
    </row>
    <row r="259" spans="1:6" x14ac:dyDescent="0.25">
      <c r="A259" s="243">
        <v>71691548</v>
      </c>
      <c r="B259" s="215">
        <v>9781338651348</v>
      </c>
      <c r="C259" s="212" t="s">
        <v>298</v>
      </c>
      <c r="D259" s="218">
        <v>9023</v>
      </c>
      <c r="E259" s="175" t="str">
        <f>IF(VLOOKUP($B:$B,'S24 Warehouse Sale Product List'!$A:$F,6,FALSE)="","",VLOOKUP($B:$B,'S24 Warehouse Sale Product List'!$A:$F,6,FALSE))</f>
        <v/>
      </c>
      <c r="F259" s="213"/>
    </row>
    <row r="260" spans="1:6" x14ac:dyDescent="0.25">
      <c r="A260" s="243">
        <v>54090102</v>
      </c>
      <c r="B260" s="215">
        <v>9781338849318</v>
      </c>
      <c r="C260" s="212" t="s">
        <v>586</v>
      </c>
      <c r="D260" s="218">
        <v>7092</v>
      </c>
      <c r="E260" s="175" t="str">
        <f>IF(VLOOKUP($B:$B,'S24 Warehouse Sale Product List'!$A:$F,6,FALSE)="","",VLOOKUP($B:$B,'S24 Warehouse Sale Product List'!$A:$F,6,FALSE))</f>
        <v/>
      </c>
      <c r="F260" s="213"/>
    </row>
    <row r="261" spans="1:6" x14ac:dyDescent="0.25">
      <c r="A261" s="243">
        <v>28707272</v>
      </c>
      <c r="B261" s="215">
        <v>9781338829891</v>
      </c>
      <c r="C261" s="212" t="s">
        <v>445</v>
      </c>
      <c r="D261" s="218">
        <v>9022</v>
      </c>
      <c r="E261" s="175" t="str">
        <f>IF(VLOOKUP($B:$B,'S24 Warehouse Sale Product List'!$A:$F,6,FALSE)="","",VLOOKUP($B:$B,'S24 Warehouse Sale Product List'!$A:$F,6,FALSE))</f>
        <v/>
      </c>
      <c r="F261" s="213"/>
    </row>
    <row r="262" spans="1:6" x14ac:dyDescent="0.25">
      <c r="A262" s="243">
        <v>99367289</v>
      </c>
      <c r="B262" s="215">
        <v>9781338865134</v>
      </c>
      <c r="C262" s="212" t="s">
        <v>203</v>
      </c>
      <c r="D262" s="218">
        <v>14062</v>
      </c>
      <c r="E262" s="175" t="str">
        <f>IF(VLOOKUP($B:$B,'S24 Warehouse Sale Product List'!$A:$F,6,FALSE)="","",VLOOKUP($B:$B,'S24 Warehouse Sale Product List'!$A:$F,6,FALSE))</f>
        <v/>
      </c>
      <c r="F262" s="213"/>
    </row>
    <row r="263" spans="1:6" x14ac:dyDescent="0.25">
      <c r="A263" s="243">
        <v>11245276</v>
      </c>
      <c r="B263" s="215">
        <v>9781339032603</v>
      </c>
      <c r="C263" s="212" t="s">
        <v>587</v>
      </c>
      <c r="D263" s="218">
        <v>14071</v>
      </c>
      <c r="E263" s="175" t="str">
        <f>IF(VLOOKUP($B:$B,'S24 Warehouse Sale Product List'!$A:$F,6,FALSE)="","",VLOOKUP($B:$B,'S24 Warehouse Sale Product List'!$A:$F,6,FALSE))</f>
        <v/>
      </c>
      <c r="F263" s="213"/>
    </row>
    <row r="264" spans="1:6" x14ac:dyDescent="0.25">
      <c r="A264" s="244">
        <v>3006691</v>
      </c>
      <c r="B264" s="245">
        <v>9781443148658</v>
      </c>
      <c r="C264" s="246" t="s">
        <v>380</v>
      </c>
      <c r="D264" s="247" t="s">
        <v>704</v>
      </c>
      <c r="E264" s="175" t="str">
        <f>IF(VLOOKUP($B:$B,'S24 Warehouse Sale Product List'!$A:$F,6,FALSE)="","",VLOOKUP($B:$B,'S24 Warehouse Sale Product List'!$A:$F,6,FALSE))</f>
        <v/>
      </c>
      <c r="F264" s="213"/>
    </row>
    <row r="265" spans="1:6" x14ac:dyDescent="0.25">
      <c r="A265" s="243">
        <v>14776027</v>
      </c>
      <c r="B265" s="215">
        <v>9781339014982</v>
      </c>
      <c r="C265" s="212" t="s">
        <v>588</v>
      </c>
      <c r="D265" s="218">
        <v>6072</v>
      </c>
      <c r="E265" s="175" t="str">
        <f>IF(VLOOKUP($B:$B,'S24 Warehouse Sale Product List'!$A:$F,6,FALSE)="","",VLOOKUP($B:$B,'S24 Warehouse Sale Product List'!$A:$F,6,FALSE))</f>
        <v/>
      </c>
      <c r="F265" s="213"/>
    </row>
    <row r="266" spans="1:6" x14ac:dyDescent="0.25">
      <c r="A266" s="243">
        <v>93481785</v>
      </c>
      <c r="B266" s="215">
        <v>9780735266155</v>
      </c>
      <c r="C266" s="212" t="s">
        <v>589</v>
      </c>
      <c r="D266" s="218">
        <v>1012</v>
      </c>
      <c r="E266" s="175" t="str">
        <f>IF(VLOOKUP($B:$B,'S24 Warehouse Sale Product List'!$A:$F,6,FALSE)="","",VLOOKUP($B:$B,'S24 Warehouse Sale Product List'!$A:$F,6,FALSE))</f>
        <v/>
      </c>
      <c r="F266" s="213"/>
    </row>
    <row r="267" spans="1:6" x14ac:dyDescent="0.25">
      <c r="A267" s="243">
        <v>76841773</v>
      </c>
      <c r="B267" s="215">
        <v>9781338894615</v>
      </c>
      <c r="C267" s="212" t="s">
        <v>263</v>
      </c>
      <c r="D267" s="218">
        <v>13062</v>
      </c>
      <c r="E267" s="175" t="str">
        <f>IF(VLOOKUP($B:$B,'S24 Warehouse Sale Product List'!$A:$F,6,FALSE)="","",VLOOKUP($B:$B,'S24 Warehouse Sale Product List'!$A:$F,6,FALSE))</f>
        <v/>
      </c>
      <c r="F267" s="213"/>
    </row>
    <row r="268" spans="1:6" x14ac:dyDescent="0.25">
      <c r="A268" s="244">
        <v>3558535</v>
      </c>
      <c r="B268" s="245">
        <v>9781338659177</v>
      </c>
      <c r="C268" s="246" t="s">
        <v>419</v>
      </c>
      <c r="D268" s="247" t="s">
        <v>704</v>
      </c>
      <c r="E268" s="175" t="str">
        <f>IF(VLOOKUP($B:$B,'S24 Warehouse Sale Product List'!$A:$F,6,FALSE)="","",VLOOKUP($B:$B,'S24 Warehouse Sale Product List'!$A:$F,6,FALSE))</f>
        <v/>
      </c>
      <c r="F268" s="213"/>
    </row>
    <row r="269" spans="1:6" x14ac:dyDescent="0.25">
      <c r="A269" s="244">
        <v>3561083</v>
      </c>
      <c r="B269" s="245">
        <v>9781338633986</v>
      </c>
      <c r="C269" s="246" t="s">
        <v>420</v>
      </c>
      <c r="D269" s="247" t="s">
        <v>704</v>
      </c>
      <c r="E269" s="175" t="str">
        <f>IF(VLOOKUP($B:$B,'S24 Warehouse Sale Product List'!$A:$F,6,FALSE)="","",VLOOKUP($B:$B,'S24 Warehouse Sale Product List'!$A:$F,6,FALSE))</f>
        <v/>
      </c>
      <c r="F269" s="213"/>
    </row>
    <row r="270" spans="1:6" x14ac:dyDescent="0.25">
      <c r="A270" s="243">
        <v>32006609</v>
      </c>
      <c r="B270" s="215">
        <v>9781421587660</v>
      </c>
      <c r="C270" s="212" t="s">
        <v>299</v>
      </c>
      <c r="D270" s="218">
        <v>13063</v>
      </c>
      <c r="E270" s="175" t="str">
        <f>IF(VLOOKUP($B:$B,'S24 Warehouse Sale Product List'!$A:$F,6,FALSE)="","",VLOOKUP($B:$B,'S24 Warehouse Sale Product List'!$A:$F,6,FALSE))</f>
        <v/>
      </c>
      <c r="F270" s="213"/>
    </row>
    <row r="271" spans="1:6" x14ac:dyDescent="0.25">
      <c r="A271" s="243">
        <v>71412990</v>
      </c>
      <c r="B271" s="215">
        <v>9780062498540</v>
      </c>
      <c r="C271" s="212" t="s">
        <v>218</v>
      </c>
      <c r="D271" s="218">
        <v>2012</v>
      </c>
      <c r="E271" s="175" t="str">
        <f>IF(VLOOKUP($B:$B,'S24 Warehouse Sale Product List'!$A:$F,6,FALSE)="","",VLOOKUP($B:$B,'S24 Warehouse Sale Product List'!$A:$F,6,FALSE))</f>
        <v/>
      </c>
      <c r="F271" s="213"/>
    </row>
    <row r="272" spans="1:6" x14ac:dyDescent="0.25">
      <c r="A272" s="244">
        <v>3561190</v>
      </c>
      <c r="B272" s="245">
        <v>9781338338843</v>
      </c>
      <c r="C272" s="246" t="s">
        <v>421</v>
      </c>
      <c r="D272" s="247" t="s">
        <v>704</v>
      </c>
      <c r="E272" s="175" t="str">
        <f>IF(VLOOKUP($B:$B,'S24 Warehouse Sale Product List'!$A:$F,6,FALSE)="","",VLOOKUP($B:$B,'S24 Warehouse Sale Product List'!$A:$F,6,FALSE))</f>
        <v/>
      </c>
      <c r="F272" s="213"/>
    </row>
    <row r="273" spans="1:6" x14ac:dyDescent="0.25">
      <c r="A273" s="243">
        <v>54841980</v>
      </c>
      <c r="B273" s="215">
        <v>9781443187534</v>
      </c>
      <c r="C273" s="212" t="s">
        <v>136</v>
      </c>
      <c r="D273" s="218">
        <v>13032</v>
      </c>
      <c r="E273" s="175" t="str">
        <f>IF(VLOOKUP($B:$B,'S24 Warehouse Sale Product List'!$A:$F,6,FALSE)="","",VLOOKUP($B:$B,'S24 Warehouse Sale Product List'!$A:$F,6,FALSE))</f>
        <v/>
      </c>
      <c r="F273" s="213"/>
    </row>
    <row r="274" spans="1:6" x14ac:dyDescent="0.25">
      <c r="A274" s="243">
        <v>82683721</v>
      </c>
      <c r="B274" s="215">
        <v>9781443195911</v>
      </c>
      <c r="C274" s="212" t="s">
        <v>410</v>
      </c>
      <c r="D274" s="218">
        <v>2042</v>
      </c>
      <c r="E274" s="175" t="str">
        <f>IF(VLOOKUP($B:$B,'S24 Warehouse Sale Product List'!$A:$F,6,FALSE)="","",VLOOKUP($B:$B,'S24 Warehouse Sale Product List'!$A:$F,6,FALSE))</f>
        <v/>
      </c>
      <c r="F274" s="213"/>
    </row>
    <row r="275" spans="1:6" x14ac:dyDescent="0.25">
      <c r="A275" s="243">
        <v>64366873</v>
      </c>
      <c r="B275" s="215">
        <v>9781338810462</v>
      </c>
      <c r="C275" s="212" t="s">
        <v>205</v>
      </c>
      <c r="D275" s="218">
        <v>14062</v>
      </c>
      <c r="E275" s="175" t="str">
        <f>IF(VLOOKUP($B:$B,'S24 Warehouse Sale Product List'!$A:$F,6,FALSE)="","",VLOOKUP($B:$B,'S24 Warehouse Sale Product List'!$A:$F,6,FALSE))</f>
        <v/>
      </c>
      <c r="F275" s="213"/>
    </row>
    <row r="276" spans="1:6" x14ac:dyDescent="0.25">
      <c r="A276" s="243">
        <v>54131085</v>
      </c>
      <c r="B276" s="215">
        <v>9781338746723</v>
      </c>
      <c r="C276" s="212" t="s">
        <v>206</v>
      </c>
      <c r="D276" s="218">
        <v>14062</v>
      </c>
      <c r="E276" s="175" t="str">
        <f>IF(VLOOKUP($B:$B,'S24 Warehouse Sale Product List'!$A:$F,6,FALSE)="","",VLOOKUP($B:$B,'S24 Warehouse Sale Product List'!$A:$F,6,FALSE))</f>
        <v/>
      </c>
      <c r="F276" s="213"/>
    </row>
    <row r="277" spans="1:6" x14ac:dyDescent="0.25">
      <c r="A277" s="243">
        <v>47587450</v>
      </c>
      <c r="B277" s="215">
        <v>9781443193238</v>
      </c>
      <c r="C277" s="212" t="s">
        <v>590</v>
      </c>
      <c r="D277" s="218">
        <v>14072</v>
      </c>
      <c r="E277" s="175" t="str">
        <f>IF(VLOOKUP($B:$B,'S24 Warehouse Sale Product List'!$A:$F,6,FALSE)="","",VLOOKUP($B:$B,'S24 Warehouse Sale Product List'!$A:$F,6,FALSE))</f>
        <v/>
      </c>
      <c r="F277" s="213"/>
    </row>
    <row r="278" spans="1:6" x14ac:dyDescent="0.25">
      <c r="A278" s="243">
        <v>65193101</v>
      </c>
      <c r="B278" s="215">
        <v>9781443193252</v>
      </c>
      <c r="C278" s="212" t="s">
        <v>591</v>
      </c>
      <c r="D278" s="218">
        <v>5041</v>
      </c>
      <c r="E278" s="175" t="str">
        <f>IF(VLOOKUP($B:$B,'S24 Warehouse Sale Product List'!$A:$F,6,FALSE)="","",VLOOKUP($B:$B,'S24 Warehouse Sale Product List'!$A:$F,6,FALSE))</f>
        <v/>
      </c>
      <c r="F278" s="213"/>
    </row>
    <row r="279" spans="1:6" x14ac:dyDescent="0.25">
      <c r="A279" s="243">
        <v>682436</v>
      </c>
      <c r="B279" s="215">
        <v>9780439244190</v>
      </c>
      <c r="C279" s="212" t="s">
        <v>441</v>
      </c>
      <c r="D279" s="218">
        <v>13022</v>
      </c>
      <c r="E279" s="175" t="str">
        <f>IF(VLOOKUP($B:$B,'S24 Warehouse Sale Product List'!$A:$F,6,FALSE)="","",VLOOKUP($B:$B,'S24 Warehouse Sale Product List'!$A:$F,6,FALSE))</f>
        <v/>
      </c>
      <c r="F279" s="213"/>
    </row>
    <row r="280" spans="1:6" x14ac:dyDescent="0.25">
      <c r="A280" s="243">
        <v>42026190</v>
      </c>
      <c r="B280" s="215">
        <v>9781338784008</v>
      </c>
      <c r="C280" s="212" t="s">
        <v>277</v>
      </c>
      <c r="D280" s="218">
        <v>8092</v>
      </c>
      <c r="E280" s="175" t="str">
        <f>IF(VLOOKUP($B:$B,'S24 Warehouse Sale Product List'!$A:$F,6,FALSE)="","",VLOOKUP($B:$B,'S24 Warehouse Sale Product List'!$A:$F,6,FALSE))</f>
        <v/>
      </c>
      <c r="F280" s="213"/>
    </row>
    <row r="281" spans="1:6" x14ac:dyDescent="0.25">
      <c r="A281" s="244">
        <v>3536846</v>
      </c>
      <c r="B281" s="245">
        <v>9781338587203</v>
      </c>
      <c r="C281" s="246" t="s">
        <v>390</v>
      </c>
      <c r="D281" s="247" t="s">
        <v>704</v>
      </c>
      <c r="E281" s="175" t="str">
        <f>IF(VLOOKUP($B:$B,'S24 Warehouse Sale Product List'!$A:$F,6,FALSE)="","",VLOOKUP($B:$B,'S24 Warehouse Sale Product List'!$A:$F,6,FALSE))</f>
        <v/>
      </c>
      <c r="F281" s="213"/>
    </row>
    <row r="282" spans="1:6" x14ac:dyDescent="0.25">
      <c r="A282" s="243">
        <v>92512956</v>
      </c>
      <c r="B282" s="215">
        <v>9781338893090</v>
      </c>
      <c r="C282" s="212" t="s">
        <v>592</v>
      </c>
      <c r="D282" s="218">
        <v>6072</v>
      </c>
      <c r="E282" s="175" t="str">
        <f>IF(VLOOKUP($B:$B,'S24 Warehouse Sale Product List'!$A:$F,6,FALSE)="","",VLOOKUP($B:$B,'S24 Warehouse Sale Product List'!$A:$F,6,FALSE))</f>
        <v/>
      </c>
      <c r="F282" s="213"/>
    </row>
    <row r="283" spans="1:6" x14ac:dyDescent="0.25">
      <c r="A283" s="243">
        <v>23816971</v>
      </c>
      <c r="B283" s="215">
        <v>9781443192309</v>
      </c>
      <c r="C283" s="212" t="s">
        <v>215</v>
      </c>
      <c r="D283" s="218">
        <v>1012</v>
      </c>
      <c r="E283" s="175" t="str">
        <f>IF(VLOOKUP($B:$B,'S24 Warehouse Sale Product List'!$A:$F,6,FALSE)="","",VLOOKUP($B:$B,'S24 Warehouse Sale Product List'!$A:$F,6,FALSE))</f>
        <v/>
      </c>
      <c r="F283" s="213"/>
    </row>
    <row r="284" spans="1:6" x14ac:dyDescent="0.25">
      <c r="A284" s="243">
        <v>24369907</v>
      </c>
      <c r="B284" s="215">
        <v>9781338892574</v>
      </c>
      <c r="C284" s="212" t="s">
        <v>291</v>
      </c>
      <c r="D284" s="218">
        <v>1042</v>
      </c>
      <c r="E284" s="175" t="str">
        <f>IF(VLOOKUP($B:$B,'S24 Warehouse Sale Product List'!$A:$F,6,FALSE)="","",VLOOKUP($B:$B,'S24 Warehouse Sale Product List'!$A:$F,6,FALSE))</f>
        <v/>
      </c>
      <c r="F284" s="213"/>
    </row>
    <row r="285" spans="1:6" x14ac:dyDescent="0.25">
      <c r="A285" s="243">
        <v>37579136</v>
      </c>
      <c r="B285" s="215">
        <v>9781772603347</v>
      </c>
      <c r="C285" s="212" t="s">
        <v>593</v>
      </c>
      <c r="D285" s="218">
        <v>9092</v>
      </c>
      <c r="E285" s="175" t="str">
        <f>IF(VLOOKUP($B:$B,'S24 Warehouse Sale Product List'!$A:$F,6,FALSE)="","",VLOOKUP($B:$B,'S24 Warehouse Sale Product List'!$A:$F,6,FALSE))</f>
        <v/>
      </c>
      <c r="F285" s="213"/>
    </row>
    <row r="286" spans="1:6" x14ac:dyDescent="0.25">
      <c r="A286" s="243">
        <v>51895734</v>
      </c>
      <c r="B286" s="215">
        <v>9781338789645</v>
      </c>
      <c r="C286" s="212" t="s">
        <v>170</v>
      </c>
      <c r="D286" s="218">
        <v>9011</v>
      </c>
      <c r="E286" s="175" t="str">
        <f>IF(VLOOKUP($B:$B,'S24 Warehouse Sale Product List'!$A:$F,6,FALSE)="","",VLOOKUP($B:$B,'S24 Warehouse Sale Product List'!$A:$F,6,FALSE))</f>
        <v/>
      </c>
      <c r="F286" s="213"/>
    </row>
    <row r="287" spans="1:6" x14ac:dyDescent="0.25">
      <c r="A287" s="243">
        <v>49218832</v>
      </c>
      <c r="B287" s="215">
        <v>9781338863192</v>
      </c>
      <c r="C287" s="212" t="s">
        <v>171</v>
      </c>
      <c r="D287" s="218">
        <v>13062</v>
      </c>
      <c r="E287" s="175" t="str">
        <f>IF(VLOOKUP($B:$B,'S24 Warehouse Sale Product List'!$A:$F,6,FALSE)="","",VLOOKUP($B:$B,'S24 Warehouse Sale Product List'!$A:$F,6,FALSE))</f>
        <v/>
      </c>
      <c r="F287" s="213"/>
    </row>
    <row r="288" spans="1:6" x14ac:dyDescent="0.25">
      <c r="A288" s="243">
        <v>79575385</v>
      </c>
      <c r="B288" s="215">
        <v>9781338766943</v>
      </c>
      <c r="C288" s="212" t="s">
        <v>193</v>
      </c>
      <c r="D288" s="218">
        <v>13032</v>
      </c>
      <c r="E288" s="175" t="str">
        <f>IF(VLOOKUP($B:$B,'S24 Warehouse Sale Product List'!$A:$F,6,FALSE)="","",VLOOKUP($B:$B,'S24 Warehouse Sale Product List'!$A:$F,6,FALSE))</f>
        <v/>
      </c>
      <c r="F288" s="213"/>
    </row>
    <row r="289" spans="1:6" x14ac:dyDescent="0.25">
      <c r="A289" s="243">
        <v>53293178</v>
      </c>
      <c r="B289" s="215">
        <v>9781338752564</v>
      </c>
      <c r="C289" s="212" t="s">
        <v>391</v>
      </c>
      <c r="D289" s="218">
        <v>5051</v>
      </c>
      <c r="E289" s="175" t="str">
        <f>IF(VLOOKUP($B:$B,'S24 Warehouse Sale Product List'!$A:$F,6,FALSE)="","",VLOOKUP($B:$B,'S24 Warehouse Sale Product List'!$A:$F,6,FALSE))</f>
        <v/>
      </c>
      <c r="F289" s="213"/>
    </row>
    <row r="290" spans="1:6" x14ac:dyDescent="0.25">
      <c r="A290" s="243">
        <v>18655490</v>
      </c>
      <c r="B290" s="215">
        <v>9781338317947</v>
      </c>
      <c r="C290" s="212" t="s">
        <v>594</v>
      </c>
      <c r="D290" s="218">
        <v>13062</v>
      </c>
      <c r="E290" s="175" t="str">
        <f>IF(VLOOKUP($B:$B,'S24 Warehouse Sale Product List'!$A:$F,6,FALSE)="","",VLOOKUP($B:$B,'S24 Warehouse Sale Product List'!$A:$F,6,FALSE))</f>
        <v/>
      </c>
      <c r="F290" s="213"/>
    </row>
    <row r="291" spans="1:6" x14ac:dyDescent="0.25">
      <c r="A291" s="243">
        <v>3392321</v>
      </c>
      <c r="B291" s="215">
        <v>9781443458306</v>
      </c>
      <c r="C291" s="212" t="s">
        <v>55</v>
      </c>
      <c r="D291" s="218">
        <v>9023</v>
      </c>
      <c r="E291" s="175" t="str">
        <f>IF(VLOOKUP($B:$B,'S24 Warehouse Sale Product List'!$A:$F,6,FALSE)="","",VLOOKUP($B:$B,'S24 Warehouse Sale Product List'!$A:$F,6,FALSE))</f>
        <v/>
      </c>
      <c r="F291" s="213"/>
    </row>
    <row r="292" spans="1:6" x14ac:dyDescent="0.25">
      <c r="A292" s="243">
        <v>45392307</v>
      </c>
      <c r="B292" s="215">
        <v>9781338892673</v>
      </c>
      <c r="C292" s="212" t="s">
        <v>300</v>
      </c>
      <c r="D292" s="218">
        <v>2032</v>
      </c>
      <c r="E292" s="175" t="str">
        <f>IF(VLOOKUP($B:$B,'S24 Warehouse Sale Product List'!$A:$F,6,FALSE)="","",VLOOKUP($B:$B,'S24 Warehouse Sale Product List'!$A:$F,6,FALSE))</f>
        <v/>
      </c>
      <c r="F292" s="213"/>
    </row>
    <row r="293" spans="1:6" x14ac:dyDescent="0.25">
      <c r="A293" s="243">
        <v>3607001</v>
      </c>
      <c r="B293" s="215">
        <v>9781338722529</v>
      </c>
      <c r="C293" s="212" t="s">
        <v>48</v>
      </c>
      <c r="D293" s="218">
        <v>14061</v>
      </c>
      <c r="E293" s="175" t="str">
        <f>IF(VLOOKUP($B:$B,'S24 Warehouse Sale Product List'!$A:$F,6,FALSE)="","",VLOOKUP($B:$B,'S24 Warehouse Sale Product List'!$A:$F,6,FALSE))</f>
        <v/>
      </c>
      <c r="F293" s="213"/>
    </row>
    <row r="294" spans="1:6" x14ac:dyDescent="0.25">
      <c r="A294" s="243">
        <v>93453618</v>
      </c>
      <c r="B294" s="215">
        <v>9781339034485</v>
      </c>
      <c r="C294" s="212" t="s">
        <v>595</v>
      </c>
      <c r="D294" s="218">
        <v>9013</v>
      </c>
      <c r="E294" s="175" t="str">
        <f>IF(VLOOKUP($B:$B,'S24 Warehouse Sale Product List'!$A:$F,6,FALSE)="","",VLOOKUP($B:$B,'S24 Warehouse Sale Product List'!$A:$F,6,FALSE))</f>
        <v/>
      </c>
      <c r="F294" s="213"/>
    </row>
    <row r="295" spans="1:6" x14ac:dyDescent="0.25">
      <c r="A295" s="243">
        <v>52845068</v>
      </c>
      <c r="B295" s="215">
        <v>9781339034751</v>
      </c>
      <c r="C295" s="212" t="s">
        <v>596</v>
      </c>
      <c r="D295" s="218">
        <v>9082</v>
      </c>
      <c r="E295" s="175" t="str">
        <f>IF(VLOOKUP($B:$B,'S24 Warehouse Sale Product List'!$A:$F,6,FALSE)="","",VLOOKUP($B:$B,'S24 Warehouse Sale Product List'!$A:$F,6,FALSE))</f>
        <v/>
      </c>
      <c r="F295" s="213"/>
    </row>
    <row r="296" spans="1:6" x14ac:dyDescent="0.25">
      <c r="A296" s="244">
        <v>3489102</v>
      </c>
      <c r="B296" s="245">
        <v>9781338615357</v>
      </c>
      <c r="C296" s="246" t="s">
        <v>422</v>
      </c>
      <c r="D296" s="247" t="s">
        <v>704</v>
      </c>
      <c r="E296" s="175" t="str">
        <f>IF(VLOOKUP($B:$B,'S24 Warehouse Sale Product List'!$A:$F,6,FALSE)="","",VLOOKUP($B:$B,'S24 Warehouse Sale Product List'!$A:$F,6,FALSE))</f>
        <v/>
      </c>
      <c r="F296" s="213"/>
    </row>
    <row r="297" spans="1:6" x14ac:dyDescent="0.25">
      <c r="A297" s="243">
        <v>50441065</v>
      </c>
      <c r="B297" s="215">
        <v>9781338749014</v>
      </c>
      <c r="C297" s="212" t="s">
        <v>597</v>
      </c>
      <c r="D297" s="218">
        <v>5031</v>
      </c>
      <c r="E297" s="175" t="str">
        <f>IF(VLOOKUP($B:$B,'S24 Warehouse Sale Product List'!$A:$F,6,FALSE)="","",VLOOKUP($B:$B,'S24 Warehouse Sale Product List'!$A:$F,6,FALSE))</f>
        <v/>
      </c>
      <c r="F297" s="213"/>
    </row>
    <row r="298" spans="1:6" x14ac:dyDescent="0.25">
      <c r="A298" s="243">
        <v>59714693</v>
      </c>
      <c r="B298" s="215">
        <v>9781338749021</v>
      </c>
      <c r="C298" s="212" t="s">
        <v>598</v>
      </c>
      <c r="D298" s="218">
        <v>5032</v>
      </c>
      <c r="E298" s="175" t="str">
        <f>IF(VLOOKUP($B:$B,'S24 Warehouse Sale Product List'!$A:$F,6,FALSE)="","",VLOOKUP($B:$B,'S24 Warehouse Sale Product List'!$A:$F,6,FALSE))</f>
        <v/>
      </c>
      <c r="F298" s="213"/>
    </row>
    <row r="299" spans="1:6" x14ac:dyDescent="0.25">
      <c r="A299" s="244">
        <v>3550490</v>
      </c>
      <c r="B299" s="245">
        <v>9781338630596</v>
      </c>
      <c r="C299" s="246" t="s">
        <v>423</v>
      </c>
      <c r="D299" s="247" t="s">
        <v>704</v>
      </c>
      <c r="E299" s="175" t="str">
        <f>IF(VLOOKUP($B:$B,'S24 Warehouse Sale Product List'!$A:$F,6,FALSE)="","",VLOOKUP($B:$B,'S24 Warehouse Sale Product List'!$A:$F,6,FALSE))</f>
        <v/>
      </c>
      <c r="F299" s="213"/>
    </row>
    <row r="300" spans="1:6" x14ac:dyDescent="0.25">
      <c r="A300" s="243">
        <v>89647210</v>
      </c>
      <c r="B300" s="215">
        <v>9781338648058</v>
      </c>
      <c r="C300" s="212" t="s">
        <v>161</v>
      </c>
      <c r="D300" s="218">
        <v>9032</v>
      </c>
      <c r="E300" s="175" t="str">
        <f>IF(VLOOKUP($B:$B,'S24 Warehouse Sale Product List'!$A:$F,6,FALSE)="","",VLOOKUP($B:$B,'S24 Warehouse Sale Product List'!$A:$F,6,FALSE))</f>
        <v/>
      </c>
      <c r="F300" s="213"/>
    </row>
    <row r="301" spans="1:6" x14ac:dyDescent="0.25">
      <c r="A301" s="243">
        <v>65844364</v>
      </c>
      <c r="B301" s="215">
        <v>9781338194548</v>
      </c>
      <c r="C301" s="212" t="s">
        <v>181</v>
      </c>
      <c r="D301" s="218">
        <v>14022</v>
      </c>
      <c r="E301" s="175" t="str">
        <f>IF(VLOOKUP($B:$B,'S24 Warehouse Sale Product List'!$A:$F,6,FALSE)="","",VLOOKUP($B:$B,'S24 Warehouse Sale Product List'!$A:$F,6,FALSE))</f>
        <v/>
      </c>
      <c r="F301" s="213"/>
    </row>
    <row r="302" spans="1:6" x14ac:dyDescent="0.25">
      <c r="A302" s="243">
        <v>12026772</v>
      </c>
      <c r="B302" s="215">
        <v>9781338831955</v>
      </c>
      <c r="C302" s="212" t="s">
        <v>160</v>
      </c>
      <c r="D302" s="218">
        <v>9023</v>
      </c>
      <c r="E302" s="175" t="str">
        <f>IF(VLOOKUP($B:$B,'S24 Warehouse Sale Product List'!$A:$F,6,FALSE)="","",VLOOKUP($B:$B,'S24 Warehouse Sale Product List'!$A:$F,6,FALSE))</f>
        <v/>
      </c>
      <c r="F302" s="213"/>
    </row>
    <row r="303" spans="1:6" x14ac:dyDescent="0.25">
      <c r="A303" s="243">
        <v>19015271</v>
      </c>
      <c r="B303" s="215">
        <v>9781338832815</v>
      </c>
      <c r="C303" s="212" t="s">
        <v>137</v>
      </c>
      <c r="D303" s="218">
        <v>9022</v>
      </c>
      <c r="E303" s="175" t="str">
        <f>IF(VLOOKUP($B:$B,'S24 Warehouse Sale Product List'!$A:$F,6,FALSE)="","",VLOOKUP($B:$B,'S24 Warehouse Sale Product List'!$A:$F,6,FALSE))</f>
        <v/>
      </c>
      <c r="F303" s="213"/>
    </row>
    <row r="304" spans="1:6" x14ac:dyDescent="0.25">
      <c r="A304" s="243">
        <v>17694770</v>
      </c>
      <c r="B304" s="215">
        <v>9781338867442</v>
      </c>
      <c r="C304" s="212" t="s">
        <v>403</v>
      </c>
      <c r="D304" s="218">
        <v>13022</v>
      </c>
      <c r="E304" s="175" t="str">
        <f>IF(VLOOKUP($B:$B,'S24 Warehouse Sale Product List'!$A:$F,6,FALSE)="","",VLOOKUP($B:$B,'S24 Warehouse Sale Product List'!$A:$F,6,FALSE))</f>
        <v/>
      </c>
      <c r="F304" s="213"/>
    </row>
    <row r="305" spans="1:6" x14ac:dyDescent="0.25">
      <c r="A305" s="243">
        <v>40985653</v>
      </c>
      <c r="B305" s="215">
        <v>9781338818147</v>
      </c>
      <c r="C305" s="212" t="s">
        <v>599</v>
      </c>
      <c r="D305" s="218">
        <v>8052</v>
      </c>
      <c r="E305" s="175" t="str">
        <f>IF(VLOOKUP($B:$B,'S24 Warehouse Sale Product List'!$A:$F,6,FALSE)="","",VLOOKUP($B:$B,'S24 Warehouse Sale Product List'!$A:$F,6,FALSE))</f>
        <v/>
      </c>
      <c r="F305" s="213"/>
    </row>
    <row r="306" spans="1:6" x14ac:dyDescent="0.25">
      <c r="A306" s="243">
        <v>28176959</v>
      </c>
      <c r="B306" s="215">
        <v>9781338832525</v>
      </c>
      <c r="C306" s="212" t="s">
        <v>278</v>
      </c>
      <c r="D306" s="218">
        <v>14071</v>
      </c>
      <c r="E306" s="175" t="str">
        <f>IF(VLOOKUP($B:$B,'S24 Warehouse Sale Product List'!$A:$F,6,FALSE)="","",VLOOKUP($B:$B,'S24 Warehouse Sale Product List'!$A:$F,6,FALSE))</f>
        <v/>
      </c>
      <c r="F306" s="213"/>
    </row>
    <row r="307" spans="1:6" x14ac:dyDescent="0.25">
      <c r="A307" s="243">
        <v>66419773</v>
      </c>
      <c r="B307" s="215">
        <v>9781338832556</v>
      </c>
      <c r="C307" s="212" t="s">
        <v>600</v>
      </c>
      <c r="D307" s="218">
        <v>8082</v>
      </c>
      <c r="E307" s="175" t="str">
        <f>IF(VLOOKUP($B:$B,'S24 Warehouse Sale Product List'!$A:$F,6,FALSE)="","",VLOOKUP($B:$B,'S24 Warehouse Sale Product List'!$A:$F,6,FALSE))</f>
        <v/>
      </c>
      <c r="F307" s="213"/>
    </row>
    <row r="308" spans="1:6" x14ac:dyDescent="0.25">
      <c r="A308" s="243">
        <v>44090488</v>
      </c>
      <c r="B308" s="215">
        <v>9781338796087</v>
      </c>
      <c r="C308" s="212" t="s">
        <v>118</v>
      </c>
      <c r="D308" s="218">
        <v>2011</v>
      </c>
      <c r="E308" s="175" t="str">
        <f>IF(VLOOKUP($B:$B,'S24 Warehouse Sale Product List'!$A:$F,6,FALSE)="","",VLOOKUP($B:$B,'S24 Warehouse Sale Product List'!$A:$F,6,FALSE))</f>
        <v/>
      </c>
      <c r="F308" s="213"/>
    </row>
    <row r="309" spans="1:6" x14ac:dyDescent="0.25">
      <c r="A309" s="243">
        <v>92893407</v>
      </c>
      <c r="B309" s="215">
        <v>9781338861495</v>
      </c>
      <c r="C309" s="212" t="s">
        <v>601</v>
      </c>
      <c r="D309" s="218">
        <v>14072</v>
      </c>
      <c r="E309" s="175" t="str">
        <f>IF(VLOOKUP($B:$B,'S24 Warehouse Sale Product List'!$A:$F,6,FALSE)="","",VLOOKUP($B:$B,'S24 Warehouse Sale Product List'!$A:$F,6,FALSE))</f>
        <v/>
      </c>
      <c r="F309" s="213"/>
    </row>
    <row r="310" spans="1:6" x14ac:dyDescent="0.25">
      <c r="A310" s="243">
        <v>70809403</v>
      </c>
      <c r="B310" s="215">
        <v>9781339037424</v>
      </c>
      <c r="C310" s="212" t="s">
        <v>602</v>
      </c>
      <c r="D310" s="218">
        <v>14022</v>
      </c>
      <c r="E310" s="175" t="str">
        <f>IF(VLOOKUP($B:$B,'S24 Warehouse Sale Product List'!$A:$F,6,FALSE)="","",VLOOKUP($B:$B,'S24 Warehouse Sale Product List'!$A:$F,6,FALSE))</f>
        <v/>
      </c>
      <c r="F310" s="213"/>
    </row>
    <row r="311" spans="1:6" x14ac:dyDescent="0.25">
      <c r="A311" s="243">
        <v>63025425</v>
      </c>
      <c r="B311" s="215">
        <v>9781338791341</v>
      </c>
      <c r="C311" s="212" t="s">
        <v>148</v>
      </c>
      <c r="D311" s="218">
        <v>9032</v>
      </c>
      <c r="E311" s="175" t="str">
        <f>IF(VLOOKUP($B:$B,'S24 Warehouse Sale Product List'!$A:$F,6,FALSE)="","",VLOOKUP($B:$B,'S24 Warehouse Sale Product List'!$A:$F,6,FALSE))</f>
        <v/>
      </c>
      <c r="F311" s="213"/>
    </row>
    <row r="312" spans="1:6" x14ac:dyDescent="0.25">
      <c r="A312" s="243">
        <v>33901672</v>
      </c>
      <c r="B312" s="215">
        <v>9781443196642</v>
      </c>
      <c r="C312" s="212" t="s">
        <v>172</v>
      </c>
      <c r="D312" s="218">
        <v>10081</v>
      </c>
      <c r="E312" s="175" t="str">
        <f>IF(VLOOKUP($B:$B,'S24 Warehouse Sale Product List'!$A:$F,6,FALSE)="","",VLOOKUP($B:$B,'S24 Warehouse Sale Product List'!$A:$F,6,FALSE))</f>
        <v/>
      </c>
      <c r="F312" s="213"/>
    </row>
    <row r="313" spans="1:6" x14ac:dyDescent="0.25">
      <c r="A313" s="243">
        <v>89156267</v>
      </c>
      <c r="B313" s="215">
        <v>9781338892604</v>
      </c>
      <c r="C313" s="212" t="s">
        <v>288</v>
      </c>
      <c r="D313" s="218">
        <v>14061</v>
      </c>
      <c r="E313" s="175" t="str">
        <f>IF(VLOOKUP($B:$B,'S24 Warehouse Sale Product List'!$A:$F,6,FALSE)="","",VLOOKUP($B:$B,'S24 Warehouse Sale Product List'!$A:$F,6,FALSE))</f>
        <v/>
      </c>
      <c r="F313" s="213"/>
    </row>
    <row r="314" spans="1:6" x14ac:dyDescent="0.25">
      <c r="A314" s="243">
        <v>3529990</v>
      </c>
      <c r="B314" s="215">
        <v>9781338159356</v>
      </c>
      <c r="C314" s="212" t="s">
        <v>153</v>
      </c>
      <c r="D314" s="218">
        <v>14062</v>
      </c>
      <c r="E314" s="175" t="str">
        <f>IF(VLOOKUP($B:$B,'S24 Warehouse Sale Product List'!$A:$F,6,FALSE)="","",VLOOKUP($B:$B,'S24 Warehouse Sale Product List'!$A:$F,6,FALSE))</f>
        <v/>
      </c>
      <c r="F314" s="213"/>
    </row>
    <row r="315" spans="1:6" x14ac:dyDescent="0.25">
      <c r="A315" s="243">
        <v>3545045</v>
      </c>
      <c r="B315" s="215">
        <v>9781338649321</v>
      </c>
      <c r="C315" s="212" t="s">
        <v>49</v>
      </c>
      <c r="D315" s="218">
        <v>9022</v>
      </c>
      <c r="E315" s="175" t="str">
        <f>IF(VLOOKUP($B:$B,'S24 Warehouse Sale Product List'!$A:$F,6,FALSE)="","",VLOOKUP($B:$B,'S24 Warehouse Sale Product List'!$A:$F,6,FALSE))</f>
        <v/>
      </c>
      <c r="F315" s="213"/>
    </row>
    <row r="316" spans="1:6" x14ac:dyDescent="0.25">
      <c r="A316" s="244">
        <v>3548320</v>
      </c>
      <c r="B316" s="245">
        <v>9781338664478</v>
      </c>
      <c r="C316" s="246" t="s">
        <v>404</v>
      </c>
      <c r="D316" s="247" t="s">
        <v>704</v>
      </c>
      <c r="E316" s="175" t="str">
        <f>IF(VLOOKUP($B:$B,'S24 Warehouse Sale Product List'!$A:$F,6,FALSE)="","",VLOOKUP($B:$B,'S24 Warehouse Sale Product List'!$A:$F,6,FALSE))</f>
        <v/>
      </c>
      <c r="F316" s="213"/>
    </row>
    <row r="317" spans="1:6" x14ac:dyDescent="0.25">
      <c r="A317" s="243">
        <v>14010856</v>
      </c>
      <c r="B317" s="215">
        <v>9781338870336</v>
      </c>
      <c r="C317" s="212" t="s">
        <v>212</v>
      </c>
      <c r="D317" s="218">
        <v>1022</v>
      </c>
      <c r="E317" s="175" t="str">
        <f>IF(VLOOKUP($B:$B,'S24 Warehouse Sale Product List'!$A:$F,6,FALSE)="","",VLOOKUP($B:$B,'S24 Warehouse Sale Product List'!$A:$F,6,FALSE))</f>
        <v/>
      </c>
      <c r="F317" s="213"/>
    </row>
    <row r="318" spans="1:6" x14ac:dyDescent="0.25">
      <c r="A318" s="243">
        <v>99816424</v>
      </c>
      <c r="B318" s="215">
        <v>9781803377483</v>
      </c>
      <c r="C318" s="212" t="s">
        <v>603</v>
      </c>
      <c r="D318" s="218">
        <v>9014</v>
      </c>
      <c r="E318" s="175" t="str">
        <f>IF(VLOOKUP($B:$B,'S24 Warehouse Sale Product List'!$A:$F,6,FALSE)="","",VLOOKUP($B:$B,'S24 Warehouse Sale Product List'!$A:$F,6,FALSE))</f>
        <v/>
      </c>
      <c r="F318" s="213"/>
    </row>
    <row r="319" spans="1:6" x14ac:dyDescent="0.25">
      <c r="A319" s="243">
        <v>32224116</v>
      </c>
      <c r="B319" s="215">
        <v>9781338809534</v>
      </c>
      <c r="C319" s="212" t="s">
        <v>124</v>
      </c>
      <c r="D319" s="218">
        <v>13062</v>
      </c>
      <c r="E319" s="175" t="str">
        <f>IF(VLOOKUP($B:$B,'S24 Warehouse Sale Product List'!$A:$F,6,FALSE)="","",VLOOKUP($B:$B,'S24 Warehouse Sale Product List'!$A:$F,6,FALSE))</f>
        <v/>
      </c>
      <c r="F319" s="213"/>
    </row>
    <row r="320" spans="1:6" x14ac:dyDescent="0.25">
      <c r="A320" s="244">
        <v>3491149</v>
      </c>
      <c r="B320" s="245">
        <v>9781338329124</v>
      </c>
      <c r="C320" s="246" t="s">
        <v>381</v>
      </c>
      <c r="D320" s="247" t="s">
        <v>704</v>
      </c>
      <c r="E320" s="175" t="str">
        <f>IF(VLOOKUP($B:$B,'S24 Warehouse Sale Product List'!$A:$F,6,FALSE)="","",VLOOKUP($B:$B,'S24 Warehouse Sale Product List'!$A:$F,6,FALSE))</f>
        <v/>
      </c>
      <c r="F320" s="213"/>
    </row>
    <row r="321" spans="1:6" x14ac:dyDescent="0.25">
      <c r="A321" s="243">
        <v>95570004</v>
      </c>
      <c r="B321" s="215">
        <v>9781338847963</v>
      </c>
      <c r="C321" s="212" t="s">
        <v>279</v>
      </c>
      <c r="D321" s="218">
        <v>14071</v>
      </c>
      <c r="E321" s="175" t="str">
        <f>IF(VLOOKUP($B:$B,'S24 Warehouse Sale Product List'!$A:$F,6,FALSE)="","",VLOOKUP($B:$B,'S24 Warehouse Sale Product List'!$A:$F,6,FALSE))</f>
        <v/>
      </c>
      <c r="F321" s="213"/>
    </row>
    <row r="322" spans="1:6" x14ac:dyDescent="0.25">
      <c r="A322" s="243">
        <v>74403607</v>
      </c>
      <c r="B322" s="215">
        <v>9780310767756</v>
      </c>
      <c r="C322" s="212" t="s">
        <v>173</v>
      </c>
      <c r="D322" s="218">
        <v>14071</v>
      </c>
      <c r="E322" s="175" t="str">
        <f>IF(VLOOKUP($B:$B,'S24 Warehouse Sale Product List'!$A:$F,6,FALSE)="","",VLOOKUP($B:$B,'S24 Warehouse Sale Product List'!$A:$F,6,FALSE))</f>
        <v/>
      </c>
      <c r="F322" s="213"/>
    </row>
    <row r="323" spans="1:6" x14ac:dyDescent="0.25">
      <c r="A323" s="244">
        <v>3491199</v>
      </c>
      <c r="B323" s="245">
        <v>9781338589115</v>
      </c>
      <c r="C323" s="246" t="s">
        <v>392</v>
      </c>
      <c r="D323" s="247" t="s">
        <v>704</v>
      </c>
      <c r="E323" s="175" t="str">
        <f>IF(VLOOKUP($B:$B,'S24 Warehouse Sale Product List'!$A:$F,6,FALSE)="","",VLOOKUP($B:$B,'S24 Warehouse Sale Product List'!$A:$F,6,FALSE))</f>
        <v/>
      </c>
      <c r="F323" s="213"/>
    </row>
    <row r="324" spans="1:6" x14ac:dyDescent="0.25">
      <c r="A324" s="244">
        <v>3491230</v>
      </c>
      <c r="B324" s="245">
        <v>9781338589139</v>
      </c>
      <c r="C324" s="246" t="s">
        <v>393</v>
      </c>
      <c r="D324" s="247" t="s">
        <v>704</v>
      </c>
      <c r="E324" s="175" t="str">
        <f>IF(VLOOKUP($B:$B,'S24 Warehouse Sale Product List'!$A:$F,6,FALSE)="","",VLOOKUP($B:$B,'S24 Warehouse Sale Product List'!$A:$F,6,FALSE))</f>
        <v/>
      </c>
      <c r="F324" s="213"/>
    </row>
    <row r="325" spans="1:6" x14ac:dyDescent="0.25">
      <c r="A325" s="243">
        <v>3397016</v>
      </c>
      <c r="B325" s="215">
        <v>9781338331721</v>
      </c>
      <c r="C325" s="212" t="s">
        <v>440</v>
      </c>
      <c r="D325" s="218">
        <v>13063</v>
      </c>
      <c r="E325" s="175" t="str">
        <f>IF(VLOOKUP($B:$B,'S24 Warehouse Sale Product List'!$A:$F,6,FALSE)="","",VLOOKUP($B:$B,'S24 Warehouse Sale Product List'!$A:$F,6,FALSE))</f>
        <v/>
      </c>
      <c r="F325" s="213"/>
    </row>
    <row r="326" spans="1:6" x14ac:dyDescent="0.25">
      <c r="A326" s="243">
        <v>3571959</v>
      </c>
      <c r="B326" s="215">
        <v>9781443182713</v>
      </c>
      <c r="C326" s="212" t="s">
        <v>138</v>
      </c>
      <c r="D326" s="218">
        <v>9032</v>
      </c>
      <c r="E326" s="175" t="str">
        <f>IF(VLOOKUP($B:$B,'S24 Warehouse Sale Product List'!$A:$F,6,FALSE)="","",VLOOKUP($B:$B,'S24 Warehouse Sale Product List'!$A:$F,6,FALSE))</f>
        <v/>
      </c>
      <c r="F326" s="213"/>
    </row>
    <row r="327" spans="1:6" x14ac:dyDescent="0.25">
      <c r="A327" s="243">
        <v>3571967</v>
      </c>
      <c r="B327" s="215">
        <v>9781443182720</v>
      </c>
      <c r="C327" s="212" t="s">
        <v>604</v>
      </c>
      <c r="D327" s="218">
        <v>9032</v>
      </c>
      <c r="E327" s="175" t="str">
        <f>IF(VLOOKUP($B:$B,'S24 Warehouse Sale Product List'!$A:$F,6,FALSE)="","",VLOOKUP($B:$B,'S24 Warehouse Sale Product List'!$A:$F,6,FALSE))</f>
        <v/>
      </c>
      <c r="F327" s="213"/>
    </row>
    <row r="328" spans="1:6" x14ac:dyDescent="0.25">
      <c r="A328" s="243">
        <v>3571975</v>
      </c>
      <c r="B328" s="215">
        <v>9781443182737</v>
      </c>
      <c r="C328" s="212" t="s">
        <v>139</v>
      </c>
      <c r="D328" s="218">
        <v>9032</v>
      </c>
      <c r="E328" s="175" t="str">
        <f>IF(VLOOKUP($B:$B,'S24 Warehouse Sale Product List'!$A:$F,6,FALSE)="","",VLOOKUP($B:$B,'S24 Warehouse Sale Product List'!$A:$F,6,FALSE))</f>
        <v/>
      </c>
      <c r="F328" s="213"/>
    </row>
    <row r="329" spans="1:6" x14ac:dyDescent="0.25">
      <c r="A329" s="243">
        <v>98608623</v>
      </c>
      <c r="B329" s="215">
        <v>9781443195843</v>
      </c>
      <c r="C329" s="212" t="s">
        <v>282</v>
      </c>
      <c r="D329" s="218">
        <v>14072</v>
      </c>
      <c r="E329" s="175" t="str">
        <f>IF(VLOOKUP($B:$B,'S24 Warehouse Sale Product List'!$A:$F,6,FALSE)="","",VLOOKUP($B:$B,'S24 Warehouse Sale Product List'!$A:$F,6,FALSE))</f>
        <v/>
      </c>
      <c r="F329" s="213"/>
    </row>
    <row r="330" spans="1:6" x14ac:dyDescent="0.25">
      <c r="A330" s="243">
        <v>24075692</v>
      </c>
      <c r="B330" s="215">
        <v>9781443198899</v>
      </c>
      <c r="C330" s="212" t="s">
        <v>605</v>
      </c>
      <c r="D330" s="218">
        <v>5012</v>
      </c>
      <c r="E330" s="175" t="str">
        <f>IF(VLOOKUP($B:$B,'S24 Warehouse Sale Product List'!$A:$F,6,FALSE)="","",VLOOKUP($B:$B,'S24 Warehouse Sale Product List'!$A:$F,6,FALSE))</f>
        <v/>
      </c>
      <c r="F330" s="213"/>
    </row>
    <row r="331" spans="1:6" x14ac:dyDescent="0.25">
      <c r="A331" s="243">
        <v>54324644</v>
      </c>
      <c r="B331" s="215">
        <v>9781443191760</v>
      </c>
      <c r="C331" s="212" t="s">
        <v>394</v>
      </c>
      <c r="D331" s="218">
        <v>9032</v>
      </c>
      <c r="E331" s="175" t="str">
        <f>IF(VLOOKUP($B:$B,'S24 Warehouse Sale Product List'!$A:$F,6,FALSE)="","",VLOOKUP($B:$B,'S24 Warehouse Sale Product List'!$A:$F,6,FALSE))</f>
        <v/>
      </c>
      <c r="F331" s="213"/>
    </row>
    <row r="332" spans="1:6" x14ac:dyDescent="0.25">
      <c r="A332" s="243">
        <v>73159483</v>
      </c>
      <c r="B332" s="215">
        <v>9781338738605</v>
      </c>
      <c r="C332" s="212" t="s">
        <v>606</v>
      </c>
      <c r="D332" s="218">
        <v>14022</v>
      </c>
      <c r="E332" s="175" t="str">
        <f>IF(VLOOKUP($B:$B,'S24 Warehouse Sale Product List'!$A:$F,6,FALSE)="","",VLOOKUP($B:$B,'S24 Warehouse Sale Product List'!$A:$F,6,FALSE))</f>
        <v/>
      </c>
      <c r="F332" s="213"/>
    </row>
    <row r="333" spans="1:6" x14ac:dyDescent="0.25">
      <c r="A333" s="243">
        <v>58621833</v>
      </c>
      <c r="B333" s="215">
        <v>9781339045689</v>
      </c>
      <c r="C333" s="212" t="s">
        <v>607</v>
      </c>
      <c r="D333" s="218">
        <v>14012</v>
      </c>
      <c r="E333" s="175" t="str">
        <f>IF(VLOOKUP($B:$B,'S24 Warehouse Sale Product List'!$A:$F,6,FALSE)="","",VLOOKUP($B:$B,'S24 Warehouse Sale Product List'!$A:$F,6,FALSE))</f>
        <v/>
      </c>
      <c r="F333" s="213"/>
    </row>
    <row r="334" spans="1:6" x14ac:dyDescent="0.25">
      <c r="A334" s="243">
        <v>75940818</v>
      </c>
      <c r="B334" s="215">
        <v>9781803378626</v>
      </c>
      <c r="C334" s="212" t="s">
        <v>608</v>
      </c>
      <c r="D334" s="218">
        <v>7102</v>
      </c>
      <c r="E334" s="175" t="str">
        <f>IF(VLOOKUP($B:$B,'S24 Warehouse Sale Product List'!$A:$F,6,FALSE)="","",VLOOKUP($B:$B,'S24 Warehouse Sale Product List'!$A:$F,6,FALSE))</f>
        <v/>
      </c>
      <c r="F334" s="213"/>
    </row>
    <row r="335" spans="1:6" x14ac:dyDescent="0.25">
      <c r="A335" s="243">
        <v>52385359</v>
      </c>
      <c r="B335" s="215">
        <v>9781338848502</v>
      </c>
      <c r="C335" s="212" t="s">
        <v>609</v>
      </c>
      <c r="D335" s="218">
        <v>14083</v>
      </c>
      <c r="E335" s="175" t="str">
        <f>IF(VLOOKUP($B:$B,'S24 Warehouse Sale Product List'!$A:$F,6,FALSE)="","",VLOOKUP($B:$B,'S24 Warehouse Sale Product List'!$A:$F,6,FALSE))</f>
        <v/>
      </c>
      <c r="F335" s="213"/>
    </row>
    <row r="336" spans="1:6" x14ac:dyDescent="0.25">
      <c r="A336" s="243">
        <v>79489448</v>
      </c>
      <c r="B336" s="215">
        <v>9780593648223</v>
      </c>
      <c r="C336" s="212" t="s">
        <v>610</v>
      </c>
      <c r="D336" s="218">
        <v>13061</v>
      </c>
      <c r="E336" s="175" t="str">
        <f>IF(VLOOKUP($B:$B,'S24 Warehouse Sale Product List'!$A:$F,6,FALSE)="","",VLOOKUP($B:$B,'S24 Warehouse Sale Product List'!$A:$F,6,FALSE))</f>
        <v/>
      </c>
      <c r="F336" s="213"/>
    </row>
    <row r="337" spans="1:6" x14ac:dyDescent="0.25">
      <c r="A337" s="243">
        <v>94142985</v>
      </c>
      <c r="B337" s="215">
        <v>9781338794977</v>
      </c>
      <c r="C337" s="212" t="s">
        <v>611</v>
      </c>
      <c r="D337" s="218">
        <v>14071</v>
      </c>
      <c r="E337" s="175" t="str">
        <f>IF(VLOOKUP($B:$B,'S24 Warehouse Sale Product List'!$A:$F,6,FALSE)="","",VLOOKUP($B:$B,'S24 Warehouse Sale Product List'!$A:$F,6,FALSE))</f>
        <v/>
      </c>
      <c r="F337" s="213"/>
    </row>
    <row r="338" spans="1:6" x14ac:dyDescent="0.25">
      <c r="A338" s="243">
        <v>48958296</v>
      </c>
      <c r="B338" s="215">
        <v>9781338879100</v>
      </c>
      <c r="C338" s="212" t="s">
        <v>612</v>
      </c>
      <c r="D338" s="218">
        <v>8092</v>
      </c>
      <c r="E338" s="175" t="str">
        <f>IF(VLOOKUP($B:$B,'S24 Warehouse Sale Product List'!$A:$F,6,FALSE)="","",VLOOKUP($B:$B,'S24 Warehouse Sale Product List'!$A:$F,6,FALSE))</f>
        <v/>
      </c>
      <c r="F338" s="213"/>
    </row>
    <row r="339" spans="1:6" x14ac:dyDescent="0.25">
      <c r="A339" s="243">
        <v>62001123</v>
      </c>
      <c r="B339" s="215">
        <v>9781338826395</v>
      </c>
      <c r="C339" s="212" t="s">
        <v>292</v>
      </c>
      <c r="D339" s="218">
        <v>14032</v>
      </c>
      <c r="E339" s="175" t="str">
        <f>IF(VLOOKUP($B:$B,'S24 Warehouse Sale Product List'!$A:$F,6,FALSE)="","",VLOOKUP($B:$B,'S24 Warehouse Sale Product List'!$A:$F,6,FALSE))</f>
        <v/>
      </c>
      <c r="F339" s="213"/>
    </row>
    <row r="340" spans="1:6" x14ac:dyDescent="0.25">
      <c r="A340" s="243">
        <v>95371435</v>
      </c>
      <c r="B340" s="215">
        <v>9781338766691</v>
      </c>
      <c r="C340" s="212" t="s">
        <v>613</v>
      </c>
      <c r="D340" s="218">
        <v>14032</v>
      </c>
      <c r="E340" s="175" t="str">
        <f>IF(VLOOKUP($B:$B,'S24 Warehouse Sale Product List'!$A:$F,6,FALSE)="","",VLOOKUP($B:$B,'S24 Warehouse Sale Product List'!$A:$F,6,FALSE))</f>
        <v/>
      </c>
      <c r="F340" s="213"/>
    </row>
    <row r="341" spans="1:6" x14ac:dyDescent="0.25">
      <c r="A341" s="243">
        <v>44369211</v>
      </c>
      <c r="B341" s="215">
        <v>9781338766660</v>
      </c>
      <c r="C341" s="212" t="s">
        <v>614</v>
      </c>
      <c r="D341" s="218">
        <v>5051</v>
      </c>
      <c r="E341" s="175" t="str">
        <f>IF(VLOOKUP($B:$B,'S24 Warehouse Sale Product List'!$A:$F,6,FALSE)="","",VLOOKUP($B:$B,'S24 Warehouse Sale Product List'!$A:$F,6,FALSE))</f>
        <v/>
      </c>
      <c r="F341" s="213"/>
    </row>
    <row r="342" spans="1:6" x14ac:dyDescent="0.25">
      <c r="A342" s="243">
        <v>51075060</v>
      </c>
      <c r="B342" s="215">
        <v>9781506736068</v>
      </c>
      <c r="C342" s="212" t="s">
        <v>615</v>
      </c>
      <c r="D342" s="218">
        <v>5031</v>
      </c>
      <c r="E342" s="175" t="str">
        <f>IF(VLOOKUP($B:$B,'S24 Warehouse Sale Product List'!$A:$F,6,FALSE)="","",VLOOKUP($B:$B,'S24 Warehouse Sale Product List'!$A:$F,6,FALSE))</f>
        <v/>
      </c>
      <c r="F342" s="213"/>
    </row>
    <row r="343" spans="1:6" x14ac:dyDescent="0.25">
      <c r="A343" s="243">
        <v>98390302</v>
      </c>
      <c r="B343" s="215">
        <v>9780358694090</v>
      </c>
      <c r="C343" s="212" t="s">
        <v>264</v>
      </c>
      <c r="D343" s="218">
        <v>13064</v>
      </c>
      <c r="E343" s="175" t="str">
        <f>IF(VLOOKUP($B:$B,'S24 Warehouse Sale Product List'!$A:$F,6,FALSE)="","",VLOOKUP($B:$B,'S24 Warehouse Sale Product List'!$A:$F,6,FALSE))</f>
        <v/>
      </c>
      <c r="F343" s="213"/>
    </row>
    <row r="344" spans="1:6" x14ac:dyDescent="0.25">
      <c r="A344" s="243">
        <v>22599303</v>
      </c>
      <c r="B344" s="215">
        <v>9781443197229</v>
      </c>
      <c r="C344" s="212" t="s">
        <v>265</v>
      </c>
      <c r="D344" s="218">
        <v>10013</v>
      </c>
      <c r="E344" s="175" t="str">
        <f>IF(VLOOKUP($B:$B,'S24 Warehouse Sale Product List'!$A:$F,6,FALSE)="","",VLOOKUP($B:$B,'S24 Warehouse Sale Product List'!$A:$F,6,FALSE))</f>
        <v/>
      </c>
      <c r="F344" s="213"/>
    </row>
    <row r="345" spans="1:6" x14ac:dyDescent="0.25">
      <c r="A345" s="243">
        <v>85734701</v>
      </c>
      <c r="B345" s="215">
        <v>9781339030968</v>
      </c>
      <c r="C345" s="212" t="s">
        <v>616</v>
      </c>
      <c r="D345" s="218">
        <v>9011</v>
      </c>
      <c r="E345" s="175" t="str">
        <f>IF(VLOOKUP($B:$B,'S24 Warehouse Sale Product List'!$A:$F,6,FALSE)="","",VLOOKUP($B:$B,'S24 Warehouse Sale Product List'!$A:$F,6,FALSE))</f>
        <v/>
      </c>
      <c r="F345" s="213"/>
    </row>
    <row r="346" spans="1:6" x14ac:dyDescent="0.25">
      <c r="A346" s="243">
        <v>65304098</v>
      </c>
      <c r="B346" s="215">
        <v>9781443196604</v>
      </c>
      <c r="C346" s="212" t="s">
        <v>174</v>
      </c>
      <c r="D346" s="218">
        <v>14071</v>
      </c>
      <c r="E346" s="175" t="str">
        <f>IF(VLOOKUP($B:$B,'S24 Warehouse Sale Product List'!$A:$F,6,FALSE)="","",VLOOKUP($B:$B,'S24 Warehouse Sale Product List'!$A:$F,6,FALSE))</f>
        <v/>
      </c>
      <c r="F346" s="213"/>
    </row>
    <row r="347" spans="1:6" x14ac:dyDescent="0.25">
      <c r="A347" s="243">
        <v>55822301</v>
      </c>
      <c r="B347" s="215">
        <v>9781039701786</v>
      </c>
      <c r="C347" s="212" t="s">
        <v>617</v>
      </c>
      <c r="D347" s="218">
        <v>14052</v>
      </c>
      <c r="E347" s="175" t="str">
        <f>IF(VLOOKUP($B:$B,'S24 Warehouse Sale Product List'!$A:$F,6,FALSE)="","",VLOOKUP($B:$B,'S24 Warehouse Sale Product List'!$A:$F,6,FALSE))</f>
        <v/>
      </c>
      <c r="F347" s="213"/>
    </row>
    <row r="348" spans="1:6" x14ac:dyDescent="0.25">
      <c r="A348" s="243">
        <v>34487507</v>
      </c>
      <c r="B348" s="215">
        <v>9781338783513</v>
      </c>
      <c r="C348" s="212" t="s">
        <v>618</v>
      </c>
      <c r="D348" s="218">
        <v>5022</v>
      </c>
      <c r="E348" s="175" t="str">
        <f>IF(VLOOKUP($B:$B,'S24 Warehouse Sale Product List'!$A:$F,6,FALSE)="","",VLOOKUP($B:$B,'S24 Warehouse Sale Product List'!$A:$F,6,FALSE))</f>
        <v/>
      </c>
      <c r="F348" s="213"/>
    </row>
    <row r="349" spans="1:6" x14ac:dyDescent="0.25">
      <c r="A349" s="243">
        <v>21972282</v>
      </c>
      <c r="B349" s="215">
        <v>9798887241005</v>
      </c>
      <c r="C349" s="212" t="s">
        <v>619</v>
      </c>
      <c r="D349" s="218">
        <v>5032</v>
      </c>
      <c r="E349" s="175" t="str">
        <f>IF(VLOOKUP($B:$B,'S24 Warehouse Sale Product List'!$A:$F,6,FALSE)="","",VLOOKUP($B:$B,'S24 Warehouse Sale Product List'!$A:$F,6,FALSE))</f>
        <v/>
      </c>
      <c r="F349" s="213"/>
    </row>
    <row r="350" spans="1:6" x14ac:dyDescent="0.25">
      <c r="A350" s="243">
        <v>18883538</v>
      </c>
      <c r="B350" s="215">
        <v>9781338890822</v>
      </c>
      <c r="C350" s="212" t="s">
        <v>620</v>
      </c>
      <c r="D350" s="218">
        <v>7101</v>
      </c>
      <c r="E350" s="175" t="str">
        <f>IF(VLOOKUP($B:$B,'S24 Warehouse Sale Product List'!$A:$F,6,FALSE)="","",VLOOKUP($B:$B,'S24 Warehouse Sale Product List'!$A:$F,6,FALSE))</f>
        <v/>
      </c>
      <c r="F350" s="213"/>
    </row>
    <row r="351" spans="1:6" x14ac:dyDescent="0.25">
      <c r="A351" s="243">
        <v>21371817</v>
      </c>
      <c r="B351" s="215">
        <v>9781338747027</v>
      </c>
      <c r="C351" s="212" t="s">
        <v>621</v>
      </c>
      <c r="D351" s="218">
        <v>10033</v>
      </c>
      <c r="E351" s="175" t="str">
        <f>IF(VLOOKUP($B:$B,'S24 Warehouse Sale Product List'!$A:$F,6,FALSE)="","",VLOOKUP($B:$B,'S24 Warehouse Sale Product List'!$A:$F,6,FALSE))</f>
        <v/>
      </c>
      <c r="F351" s="213"/>
    </row>
    <row r="352" spans="1:6" x14ac:dyDescent="0.25">
      <c r="A352" s="243">
        <v>48741842</v>
      </c>
      <c r="B352" s="215">
        <v>9781421522135</v>
      </c>
      <c r="C352" s="212" t="s">
        <v>201</v>
      </c>
      <c r="D352" s="218">
        <v>14032</v>
      </c>
      <c r="E352" s="175" t="str">
        <f>IF(VLOOKUP($B:$B,'S24 Warehouse Sale Product List'!$A:$F,6,FALSE)="","",VLOOKUP($B:$B,'S24 Warehouse Sale Product List'!$A:$F,6,FALSE))</f>
        <v/>
      </c>
      <c r="F352" s="213"/>
    </row>
    <row r="353" spans="1:6" x14ac:dyDescent="0.25">
      <c r="A353" s="243">
        <v>72849676</v>
      </c>
      <c r="B353" s="215">
        <v>9781338715422</v>
      </c>
      <c r="C353" s="212" t="s">
        <v>293</v>
      </c>
      <c r="D353" s="218">
        <v>14022</v>
      </c>
      <c r="E353" s="175" t="str">
        <f>IF(VLOOKUP($B:$B,'S24 Warehouse Sale Product List'!$A:$F,6,FALSE)="","",VLOOKUP($B:$B,'S24 Warehouse Sale Product List'!$A:$F,6,FALSE))</f>
        <v/>
      </c>
      <c r="F353" s="213"/>
    </row>
    <row r="354" spans="1:6" x14ac:dyDescent="0.25">
      <c r="A354" s="243">
        <v>24749814</v>
      </c>
      <c r="B354" s="215">
        <v>9781803379579</v>
      </c>
      <c r="C354" s="212" t="s">
        <v>622</v>
      </c>
      <c r="D354" s="218">
        <v>10092</v>
      </c>
      <c r="E354" s="175" t="str">
        <f>IF(VLOOKUP($B:$B,'S24 Warehouse Sale Product List'!$A:$F,6,FALSE)="","",VLOOKUP($B:$B,'S24 Warehouse Sale Product List'!$A:$F,6,FALSE))</f>
        <v/>
      </c>
      <c r="F354" s="213"/>
    </row>
    <row r="355" spans="1:6" x14ac:dyDescent="0.25">
      <c r="A355" s="244">
        <v>28730835</v>
      </c>
      <c r="B355" s="245">
        <v>9781338713893</v>
      </c>
      <c r="C355" s="246" t="s">
        <v>395</v>
      </c>
      <c r="D355" s="247" t="s">
        <v>704</v>
      </c>
      <c r="E355" s="175" t="str">
        <f>IF(VLOOKUP($B:$B,'S24 Warehouse Sale Product List'!$A:$F,6,FALSE)="","",VLOOKUP($B:$B,'S24 Warehouse Sale Product List'!$A:$F,6,FALSE))</f>
        <v/>
      </c>
      <c r="F355" s="213"/>
    </row>
    <row r="356" spans="1:6" x14ac:dyDescent="0.25">
      <c r="A356" s="243">
        <v>42501904</v>
      </c>
      <c r="B356" s="215">
        <v>9781427857248</v>
      </c>
      <c r="C356" s="212" t="s">
        <v>623</v>
      </c>
      <c r="D356" s="218">
        <v>14072</v>
      </c>
      <c r="E356" s="175" t="str">
        <f>IF(VLOOKUP($B:$B,'S24 Warehouse Sale Product List'!$A:$F,6,FALSE)="","",VLOOKUP($B:$B,'S24 Warehouse Sale Product List'!$A:$F,6,FALSE))</f>
        <v/>
      </c>
      <c r="F356" s="213"/>
    </row>
    <row r="357" spans="1:6" x14ac:dyDescent="0.25">
      <c r="A357" s="243">
        <v>12991818</v>
      </c>
      <c r="B357" s="215">
        <v>9781339036557</v>
      </c>
      <c r="C357" s="212" t="s">
        <v>624</v>
      </c>
      <c r="D357" s="218">
        <v>1042</v>
      </c>
      <c r="E357" s="175" t="str">
        <f>IF(VLOOKUP($B:$B,'S24 Warehouse Sale Product List'!$A:$F,6,FALSE)="","",VLOOKUP($B:$B,'S24 Warehouse Sale Product List'!$A:$F,6,FALSE))</f>
        <v/>
      </c>
      <c r="F357" s="213"/>
    </row>
    <row r="358" spans="1:6" x14ac:dyDescent="0.25">
      <c r="A358" s="243">
        <v>79760560</v>
      </c>
      <c r="B358" s="215">
        <v>9781443197236</v>
      </c>
      <c r="C358" s="212" t="s">
        <v>625</v>
      </c>
      <c r="D358" s="218">
        <v>13022</v>
      </c>
      <c r="E358" s="175" t="str">
        <f>IF(VLOOKUP($B:$B,'S24 Warehouse Sale Product List'!$A:$F,6,FALSE)="","",VLOOKUP($B:$B,'S24 Warehouse Sale Product List'!$A:$F,6,FALSE))</f>
        <v/>
      </c>
      <c r="F358" s="213"/>
    </row>
    <row r="359" spans="1:6" x14ac:dyDescent="0.25">
      <c r="A359" s="243">
        <v>80717403</v>
      </c>
      <c r="B359" s="215">
        <v>9781039701816</v>
      </c>
      <c r="C359" s="212" t="s">
        <v>626</v>
      </c>
      <c r="D359" s="218">
        <v>8032</v>
      </c>
      <c r="E359" s="175" t="str">
        <f>IF(VLOOKUP($B:$B,'S24 Warehouse Sale Product List'!$A:$F,6,FALSE)="","",VLOOKUP($B:$B,'S24 Warehouse Sale Product List'!$A:$F,6,FALSE))</f>
        <v/>
      </c>
      <c r="F359" s="213"/>
    </row>
    <row r="360" spans="1:6" x14ac:dyDescent="0.25">
      <c r="A360" s="244">
        <v>13871166</v>
      </c>
      <c r="B360" s="245">
        <v>9781338712902</v>
      </c>
      <c r="C360" s="246" t="s">
        <v>424</v>
      </c>
      <c r="D360" s="247" t="s">
        <v>704</v>
      </c>
      <c r="E360" s="175" t="str">
        <f>IF(VLOOKUP($B:$B,'S24 Warehouse Sale Product List'!$A:$F,6,FALSE)="","",VLOOKUP($B:$B,'S24 Warehouse Sale Product List'!$A:$F,6,FALSE))</f>
        <v/>
      </c>
      <c r="F360" s="213"/>
    </row>
    <row r="361" spans="1:6" x14ac:dyDescent="0.25">
      <c r="A361" s="244">
        <v>3602118</v>
      </c>
      <c r="B361" s="245">
        <v>9781338585148</v>
      </c>
      <c r="C361" s="246" t="s">
        <v>425</v>
      </c>
      <c r="D361" s="247" t="s">
        <v>704</v>
      </c>
      <c r="E361" s="175" t="str">
        <f>IF(VLOOKUP($B:$B,'S24 Warehouse Sale Product List'!$A:$F,6,FALSE)="","",VLOOKUP($B:$B,'S24 Warehouse Sale Product List'!$A:$F,6,FALSE))</f>
        <v/>
      </c>
      <c r="F361" s="213"/>
    </row>
    <row r="362" spans="1:6" x14ac:dyDescent="0.25">
      <c r="A362" s="243">
        <v>3426005</v>
      </c>
      <c r="B362" s="215">
        <v>9781443175241</v>
      </c>
      <c r="C362" s="212" t="s">
        <v>82</v>
      </c>
      <c r="D362" s="218">
        <v>3012</v>
      </c>
      <c r="E362" s="175" t="str">
        <f>IF(VLOOKUP($B:$B,'S24 Warehouse Sale Product List'!$A:$F,6,FALSE)="","",VLOOKUP($B:$B,'S24 Warehouse Sale Product List'!$A:$F,6,FALSE))</f>
        <v/>
      </c>
      <c r="F362" s="213"/>
    </row>
    <row r="363" spans="1:6" x14ac:dyDescent="0.25">
      <c r="A363" s="243">
        <v>3213882</v>
      </c>
      <c r="B363" s="215">
        <v>9781443119559</v>
      </c>
      <c r="C363" s="212" t="s">
        <v>627</v>
      </c>
      <c r="D363" s="218">
        <v>9013</v>
      </c>
      <c r="E363" s="175" t="str">
        <f>IF(VLOOKUP($B:$B,'S24 Warehouse Sale Product List'!$A:$F,6,FALSE)="","",VLOOKUP($B:$B,'S24 Warehouse Sale Product List'!$A:$F,6,FALSE))</f>
        <v/>
      </c>
      <c r="F363" s="213"/>
    </row>
    <row r="364" spans="1:6" x14ac:dyDescent="0.25">
      <c r="A364" s="243">
        <v>46022646</v>
      </c>
      <c r="B364" s="215">
        <v>9781443198455</v>
      </c>
      <c r="C364" s="212" t="s">
        <v>301</v>
      </c>
      <c r="D364" s="218">
        <v>2012</v>
      </c>
      <c r="E364" s="175" t="str">
        <f>IF(VLOOKUP($B:$B,'S24 Warehouse Sale Product List'!$A:$F,6,FALSE)="","",VLOOKUP($B:$B,'S24 Warehouse Sale Product List'!$A:$F,6,FALSE))</f>
        <v/>
      </c>
      <c r="F364" s="213"/>
    </row>
    <row r="365" spans="1:6" x14ac:dyDescent="0.25">
      <c r="A365" s="243">
        <v>86350418</v>
      </c>
      <c r="B365" s="215">
        <v>9781338775808</v>
      </c>
      <c r="C365" s="212" t="s">
        <v>302</v>
      </c>
      <c r="D365" s="218">
        <v>2032</v>
      </c>
      <c r="E365" s="175" t="str">
        <f>IF(VLOOKUP($B:$B,'S24 Warehouse Sale Product List'!$A:$F,6,FALSE)="","",VLOOKUP($B:$B,'S24 Warehouse Sale Product List'!$A:$F,6,FALSE))</f>
        <v/>
      </c>
      <c r="F365" s="213"/>
    </row>
    <row r="366" spans="1:6" x14ac:dyDescent="0.25">
      <c r="A366" s="243">
        <v>43190417</v>
      </c>
      <c r="B366" s="215">
        <v>9781338745405</v>
      </c>
      <c r="C366" s="212" t="s">
        <v>187</v>
      </c>
      <c r="D366" s="218">
        <v>14072</v>
      </c>
      <c r="E366" s="175" t="str">
        <f>IF(VLOOKUP($B:$B,'S24 Warehouse Sale Product List'!$A:$F,6,FALSE)="","",VLOOKUP($B:$B,'S24 Warehouse Sale Product List'!$A:$F,6,FALSE))</f>
        <v/>
      </c>
      <c r="F366" s="213"/>
    </row>
    <row r="367" spans="1:6" x14ac:dyDescent="0.25">
      <c r="A367" s="243">
        <v>37836928</v>
      </c>
      <c r="B367" s="215">
        <v>9781338745467</v>
      </c>
      <c r="C367" s="212" t="s">
        <v>628</v>
      </c>
      <c r="D367" s="218">
        <v>8082</v>
      </c>
      <c r="E367" s="175" t="str">
        <f>IF(VLOOKUP($B:$B,'S24 Warehouse Sale Product List'!$A:$F,6,FALSE)="","",VLOOKUP($B:$B,'S24 Warehouse Sale Product List'!$A:$F,6,FALSE))</f>
        <v/>
      </c>
      <c r="F367" s="213"/>
    </row>
    <row r="368" spans="1:6" x14ac:dyDescent="0.25">
      <c r="A368" s="243">
        <v>58925596</v>
      </c>
      <c r="B368" s="215">
        <v>9781338300710</v>
      </c>
      <c r="C368" s="212" t="s">
        <v>140</v>
      </c>
      <c r="D368" s="218">
        <v>13052</v>
      </c>
      <c r="E368" s="175" t="str">
        <f>IF(VLOOKUP($B:$B,'S24 Warehouse Sale Product List'!$A:$F,6,FALSE)="","",VLOOKUP($B:$B,'S24 Warehouse Sale Product List'!$A:$F,6,FALSE))</f>
        <v/>
      </c>
      <c r="F368" s="213"/>
    </row>
    <row r="369" spans="1:6" x14ac:dyDescent="0.25">
      <c r="A369" s="243">
        <v>76134284</v>
      </c>
      <c r="B369" s="215">
        <v>9781338832686</v>
      </c>
      <c r="C369" s="212" t="s">
        <v>629</v>
      </c>
      <c r="D369" s="218">
        <v>13052</v>
      </c>
      <c r="E369" s="175" t="str">
        <f>IF(VLOOKUP($B:$B,'S24 Warehouse Sale Product List'!$A:$F,6,FALSE)="","",VLOOKUP($B:$B,'S24 Warehouse Sale Product List'!$A:$F,6,FALSE))</f>
        <v/>
      </c>
      <c r="F369" s="213"/>
    </row>
    <row r="370" spans="1:6" x14ac:dyDescent="0.25">
      <c r="A370" s="244">
        <v>3489574</v>
      </c>
      <c r="B370" s="245">
        <v>9781338592054</v>
      </c>
      <c r="C370" s="246" t="s">
        <v>426</v>
      </c>
      <c r="D370" s="247" t="s">
        <v>704</v>
      </c>
      <c r="E370" s="175" t="str">
        <f>IF(VLOOKUP($B:$B,'S24 Warehouse Sale Product List'!$A:$F,6,FALSE)="","",VLOOKUP($B:$B,'S24 Warehouse Sale Product List'!$A:$F,6,FALSE))</f>
        <v/>
      </c>
      <c r="F370" s="213"/>
    </row>
    <row r="371" spans="1:6" x14ac:dyDescent="0.25">
      <c r="A371" s="243">
        <v>99439783</v>
      </c>
      <c r="B371" s="215">
        <v>9781339039220</v>
      </c>
      <c r="C371" s="212" t="s">
        <v>630</v>
      </c>
      <c r="D371" s="218">
        <v>2042</v>
      </c>
      <c r="E371" s="175" t="str">
        <f>IF(VLOOKUP($B:$B,'S24 Warehouse Sale Product List'!$A:$F,6,FALSE)="","",VLOOKUP($B:$B,'S24 Warehouse Sale Product List'!$A:$F,6,FALSE))</f>
        <v/>
      </c>
      <c r="F371" s="213"/>
    </row>
    <row r="372" spans="1:6" x14ac:dyDescent="0.25">
      <c r="A372" s="243">
        <v>32121839</v>
      </c>
      <c r="B372" s="215">
        <v>9781338799613</v>
      </c>
      <c r="C372" s="212" t="s">
        <v>280</v>
      </c>
      <c r="D372" s="218">
        <v>8072</v>
      </c>
      <c r="E372" s="175" t="str">
        <f>IF(VLOOKUP($B:$B,'S24 Warehouse Sale Product List'!$A:$F,6,FALSE)="","",VLOOKUP($B:$B,'S24 Warehouse Sale Product List'!$A:$F,6,FALSE))</f>
        <v/>
      </c>
      <c r="F372" s="213"/>
    </row>
    <row r="373" spans="1:6" x14ac:dyDescent="0.25">
      <c r="A373" s="243">
        <v>52083843</v>
      </c>
      <c r="B373" s="215">
        <v>9781338799811</v>
      </c>
      <c r="C373" s="212" t="s">
        <v>631</v>
      </c>
      <c r="D373" s="218">
        <v>8072</v>
      </c>
      <c r="E373" s="175" t="str">
        <f>IF(VLOOKUP($B:$B,'S24 Warehouse Sale Product List'!$A:$F,6,FALSE)="","",VLOOKUP($B:$B,'S24 Warehouse Sale Product List'!$A:$F,6,FALSE))</f>
        <v/>
      </c>
      <c r="F373" s="213"/>
    </row>
    <row r="374" spans="1:6" x14ac:dyDescent="0.25">
      <c r="A374" s="243">
        <v>24784915</v>
      </c>
      <c r="B374" s="215">
        <v>9780593305508</v>
      </c>
      <c r="C374" s="212" t="s">
        <v>632</v>
      </c>
      <c r="D374" s="218">
        <v>7102</v>
      </c>
      <c r="E374" s="175" t="str">
        <f>IF(VLOOKUP($B:$B,'S24 Warehouse Sale Product List'!$A:$F,6,FALSE)="","",VLOOKUP($B:$B,'S24 Warehouse Sale Product List'!$A:$F,6,FALSE))</f>
        <v/>
      </c>
      <c r="F374" s="213"/>
    </row>
    <row r="375" spans="1:6" x14ac:dyDescent="0.25">
      <c r="A375" s="243">
        <v>37505673</v>
      </c>
      <c r="B375" s="215">
        <v>9780593431948</v>
      </c>
      <c r="C375" s="212" t="s">
        <v>266</v>
      </c>
      <c r="D375" s="218">
        <v>9061</v>
      </c>
      <c r="E375" s="175" t="str">
        <f>IF(VLOOKUP($B:$B,'S24 Warehouse Sale Product List'!$A:$F,6,FALSE)="","",VLOOKUP($B:$B,'S24 Warehouse Sale Product List'!$A:$F,6,FALSE))</f>
        <v/>
      </c>
      <c r="F375" s="213"/>
    </row>
    <row r="376" spans="1:6" x14ac:dyDescent="0.25">
      <c r="A376" s="243">
        <v>3573723</v>
      </c>
      <c r="B376" s="215">
        <v>9781338630671</v>
      </c>
      <c r="C376" s="212" t="s">
        <v>633</v>
      </c>
      <c r="D376" s="218">
        <v>14082</v>
      </c>
      <c r="E376" s="175" t="str">
        <f>IF(VLOOKUP($B:$B,'S24 Warehouse Sale Product List'!$A:$F,6,FALSE)="","",VLOOKUP($B:$B,'S24 Warehouse Sale Product List'!$A:$F,6,FALSE))</f>
        <v/>
      </c>
      <c r="F376" s="213"/>
    </row>
    <row r="377" spans="1:6" x14ac:dyDescent="0.25">
      <c r="A377" s="243">
        <v>70600779</v>
      </c>
      <c r="B377" s="215">
        <v>9780593431856</v>
      </c>
      <c r="C377" s="212" t="s">
        <v>125</v>
      </c>
      <c r="D377" s="218">
        <v>9061</v>
      </c>
      <c r="E377" s="175" t="str">
        <f>IF(VLOOKUP($B:$B,'S24 Warehouse Sale Product List'!$A:$F,6,FALSE)="","",VLOOKUP($B:$B,'S24 Warehouse Sale Product List'!$A:$F,6,FALSE))</f>
        <v/>
      </c>
      <c r="F377" s="213"/>
    </row>
    <row r="378" spans="1:6" x14ac:dyDescent="0.25">
      <c r="A378" s="244" t="s">
        <v>702</v>
      </c>
      <c r="B378" s="245" t="s">
        <v>332</v>
      </c>
      <c r="C378" s="246" t="s">
        <v>370</v>
      </c>
      <c r="D378" s="247" t="s">
        <v>695</v>
      </c>
      <c r="E378" s="175" t="str">
        <f>IF(VLOOKUP($B:$B,'S24 Warehouse Sale Product List'!$A:$F,6,FALSE)="","",VLOOKUP($B:$B,'S24 Warehouse Sale Product List'!$A:$F,6,FALSE))</f>
        <v/>
      </c>
      <c r="F378" s="213"/>
    </row>
    <row r="379" spans="1:6" x14ac:dyDescent="0.25">
      <c r="A379" s="243">
        <v>66090225</v>
      </c>
      <c r="B379" s="215">
        <v>9781338898521</v>
      </c>
      <c r="C379" s="212" t="s">
        <v>634</v>
      </c>
      <c r="D379" s="218">
        <v>9062</v>
      </c>
      <c r="E379" s="175" t="str">
        <f>IF(VLOOKUP($B:$B,'S24 Warehouse Sale Product List'!$A:$F,6,FALSE)="","",VLOOKUP($B:$B,'S24 Warehouse Sale Product List'!$A:$F,6,FALSE))</f>
        <v/>
      </c>
      <c r="F379" s="213"/>
    </row>
    <row r="380" spans="1:6" x14ac:dyDescent="0.25">
      <c r="A380" s="243">
        <v>95216392</v>
      </c>
      <c r="B380" s="215">
        <v>9781338891928</v>
      </c>
      <c r="C380" s="212" t="s">
        <v>267</v>
      </c>
      <c r="D380" s="218">
        <v>10071</v>
      </c>
      <c r="E380" s="175" t="str">
        <f>IF(VLOOKUP($B:$B,'S24 Warehouse Sale Product List'!$A:$F,6,FALSE)="","",VLOOKUP($B:$B,'S24 Warehouse Sale Product List'!$A:$F,6,FALSE))</f>
        <v/>
      </c>
      <c r="F380" s="213"/>
    </row>
    <row r="381" spans="1:6" x14ac:dyDescent="0.25">
      <c r="A381" s="243">
        <v>57582147</v>
      </c>
      <c r="B381" s="215">
        <v>9781338885439</v>
      </c>
      <c r="C381" s="212" t="s">
        <v>635</v>
      </c>
      <c r="D381" s="218">
        <v>9062</v>
      </c>
      <c r="E381" s="175" t="str">
        <f>IF(VLOOKUP($B:$B,'S24 Warehouse Sale Product List'!$A:$F,6,FALSE)="","",VLOOKUP($B:$B,'S24 Warehouse Sale Product List'!$A:$F,6,FALSE))</f>
        <v/>
      </c>
      <c r="F381" s="213"/>
    </row>
    <row r="382" spans="1:6" x14ac:dyDescent="0.25">
      <c r="A382" s="243">
        <v>66985846</v>
      </c>
      <c r="B382" s="215">
        <v>9781338844764</v>
      </c>
      <c r="C382" s="212" t="s">
        <v>256</v>
      </c>
      <c r="D382" s="218">
        <v>9012</v>
      </c>
      <c r="E382" s="175" t="str">
        <f>IF(VLOOKUP($B:$B,'S24 Warehouse Sale Product List'!$A:$F,6,FALSE)="","",VLOOKUP($B:$B,'S24 Warehouse Sale Product List'!$A:$F,6,FALSE))</f>
        <v/>
      </c>
      <c r="F382" s="213"/>
    </row>
    <row r="383" spans="1:6" x14ac:dyDescent="0.25">
      <c r="A383" s="243">
        <v>3521970</v>
      </c>
      <c r="B383" s="215">
        <v>9781338621082</v>
      </c>
      <c r="C383" s="212" t="s">
        <v>175</v>
      </c>
      <c r="D383" s="218">
        <v>9012</v>
      </c>
      <c r="E383" s="175" t="str">
        <f>IF(VLOOKUP($B:$B,'S24 Warehouse Sale Product List'!$A:$F,6,FALSE)="","",VLOOKUP($B:$B,'S24 Warehouse Sale Product List'!$A:$F,6,FALSE))</f>
        <v/>
      </c>
      <c r="F383" s="213"/>
    </row>
    <row r="384" spans="1:6" x14ac:dyDescent="0.25">
      <c r="A384" s="243">
        <v>75707485</v>
      </c>
      <c r="B384" s="215">
        <v>9781339043319</v>
      </c>
      <c r="C384" s="212" t="s">
        <v>636</v>
      </c>
      <c r="D384" s="218">
        <v>5022</v>
      </c>
      <c r="E384" s="175" t="str">
        <f>IF(VLOOKUP($B:$B,'S24 Warehouse Sale Product List'!$A:$F,6,FALSE)="","",VLOOKUP($B:$B,'S24 Warehouse Sale Product List'!$A:$F,6,FALSE))</f>
        <v/>
      </c>
      <c r="F384" s="213"/>
    </row>
    <row r="385" spans="1:6" x14ac:dyDescent="0.25">
      <c r="A385" s="243">
        <v>20929873</v>
      </c>
      <c r="B385" s="215">
        <v>9781338865776</v>
      </c>
      <c r="C385" s="212" t="s">
        <v>268</v>
      </c>
      <c r="D385" s="218">
        <v>7102</v>
      </c>
      <c r="E385" s="175" t="str">
        <f>IF(VLOOKUP($B:$B,'S24 Warehouse Sale Product List'!$A:$F,6,FALSE)="","",VLOOKUP($B:$B,'S24 Warehouse Sale Product List'!$A:$F,6,FALSE))</f>
        <v/>
      </c>
      <c r="F385" s="213"/>
    </row>
    <row r="386" spans="1:6" x14ac:dyDescent="0.25">
      <c r="A386" s="243">
        <v>3590777</v>
      </c>
      <c r="B386" s="215">
        <v>9780062868503</v>
      </c>
      <c r="C386" s="212" t="s">
        <v>637</v>
      </c>
      <c r="D386" s="218">
        <v>10033</v>
      </c>
      <c r="E386" s="175" t="str">
        <f>IF(VLOOKUP($B:$B,'S24 Warehouse Sale Product List'!$A:$F,6,FALSE)="","",VLOOKUP($B:$B,'S24 Warehouse Sale Product List'!$A:$F,6,FALSE))</f>
        <v/>
      </c>
      <c r="F386" s="213"/>
    </row>
    <row r="387" spans="1:6" x14ac:dyDescent="0.25">
      <c r="A387" s="243">
        <v>70149805</v>
      </c>
      <c r="B387" s="215">
        <v>9780062974211</v>
      </c>
      <c r="C387" s="212" t="s">
        <v>127</v>
      </c>
      <c r="D387" s="218">
        <v>7091</v>
      </c>
      <c r="E387" s="175" t="str">
        <f>IF(VLOOKUP($B:$B,'S24 Warehouse Sale Product List'!$A:$F,6,FALSE)="","",VLOOKUP($B:$B,'S24 Warehouse Sale Product List'!$A:$F,6,FALSE))</f>
        <v/>
      </c>
      <c r="F387" s="213"/>
    </row>
    <row r="388" spans="1:6" x14ac:dyDescent="0.25">
      <c r="A388" s="243">
        <v>81105629</v>
      </c>
      <c r="B388" s="215">
        <v>9781338835304</v>
      </c>
      <c r="C388" s="212" t="s">
        <v>638</v>
      </c>
      <c r="D388" s="218">
        <v>7101</v>
      </c>
      <c r="E388" s="175" t="str">
        <f>IF(VLOOKUP($B:$B,'S24 Warehouse Sale Product List'!$A:$F,6,FALSE)="","",VLOOKUP($B:$B,'S24 Warehouse Sale Product List'!$A:$F,6,FALSE))</f>
        <v/>
      </c>
      <c r="F388" s="213"/>
    </row>
    <row r="389" spans="1:6" x14ac:dyDescent="0.25">
      <c r="A389" s="243">
        <v>63419820</v>
      </c>
      <c r="B389" s="215">
        <v>9781338756333</v>
      </c>
      <c r="C389" s="212" t="s">
        <v>188</v>
      </c>
      <c r="D389" s="218">
        <v>14071</v>
      </c>
      <c r="E389" s="175" t="str">
        <f>IF(VLOOKUP($B:$B,'S24 Warehouse Sale Product List'!$A:$F,6,FALSE)="","",VLOOKUP($B:$B,'S24 Warehouse Sale Product List'!$A:$F,6,FALSE))</f>
        <v/>
      </c>
      <c r="F389" s="213"/>
    </row>
    <row r="390" spans="1:6" x14ac:dyDescent="0.25">
      <c r="A390" s="243">
        <v>37198114</v>
      </c>
      <c r="B390" s="215">
        <v>9781338756395</v>
      </c>
      <c r="C390" s="212" t="s">
        <v>639</v>
      </c>
      <c r="D390" s="218">
        <v>8072</v>
      </c>
      <c r="E390" s="175" t="str">
        <f>IF(VLOOKUP($B:$B,'S24 Warehouse Sale Product List'!$A:$F,6,FALSE)="","",VLOOKUP($B:$B,'S24 Warehouse Sale Product List'!$A:$F,6,FALSE))</f>
        <v/>
      </c>
      <c r="F390" s="213"/>
    </row>
    <row r="391" spans="1:6" x14ac:dyDescent="0.25">
      <c r="A391" s="243">
        <v>53481566</v>
      </c>
      <c r="B391" s="215">
        <v>9781338756425</v>
      </c>
      <c r="C391" s="212" t="s">
        <v>640</v>
      </c>
      <c r="D391" s="218">
        <v>8072</v>
      </c>
      <c r="E391" s="175" t="str">
        <f>IF(VLOOKUP($B:$B,'S24 Warehouse Sale Product List'!$A:$F,6,FALSE)="","",VLOOKUP($B:$B,'S24 Warehouse Sale Product List'!$A:$F,6,FALSE))</f>
        <v/>
      </c>
      <c r="F391" s="213"/>
    </row>
    <row r="392" spans="1:6" x14ac:dyDescent="0.25">
      <c r="A392" s="243">
        <v>78348609</v>
      </c>
      <c r="B392" s="215">
        <v>9781772603040</v>
      </c>
      <c r="C392" s="212" t="s">
        <v>182</v>
      </c>
      <c r="D392" s="218">
        <v>14052</v>
      </c>
      <c r="E392" s="175" t="str">
        <f>IF(VLOOKUP($B:$B,'S24 Warehouse Sale Product List'!$A:$F,6,FALSE)="","",VLOOKUP($B:$B,'S24 Warehouse Sale Product List'!$A:$F,6,FALSE))</f>
        <v/>
      </c>
      <c r="F392" s="213"/>
    </row>
    <row r="393" spans="1:6" x14ac:dyDescent="0.25">
      <c r="A393" s="243">
        <v>27239178</v>
      </c>
      <c r="B393" s="215">
        <v>9781454946861</v>
      </c>
      <c r="C393" s="212" t="s">
        <v>189</v>
      </c>
      <c r="D393" s="218">
        <v>9013</v>
      </c>
      <c r="E393" s="175" t="str">
        <f>IF(VLOOKUP($B:$B,'S24 Warehouse Sale Product List'!$A:$F,6,FALSE)="","",VLOOKUP($B:$B,'S24 Warehouse Sale Product List'!$A:$F,6,FALSE))</f>
        <v/>
      </c>
      <c r="F393" s="213"/>
    </row>
    <row r="394" spans="1:6" x14ac:dyDescent="0.25">
      <c r="A394" s="243">
        <v>66171822</v>
      </c>
      <c r="B394" s="215">
        <v>9781039701953</v>
      </c>
      <c r="C394" s="212" t="s">
        <v>641</v>
      </c>
      <c r="D394" s="218">
        <v>9013</v>
      </c>
      <c r="E394" s="175" t="str">
        <f>IF(VLOOKUP($B:$B,'S24 Warehouse Sale Product List'!$A:$F,6,FALSE)="","",VLOOKUP($B:$B,'S24 Warehouse Sale Product List'!$A:$F,6,FALSE))</f>
        <v/>
      </c>
      <c r="F394" s="213"/>
    </row>
    <row r="395" spans="1:6" x14ac:dyDescent="0.25">
      <c r="A395" s="243">
        <v>34904142</v>
      </c>
      <c r="B395" s="215">
        <v>9781339030029</v>
      </c>
      <c r="C395" s="212" t="s">
        <v>642</v>
      </c>
      <c r="D395" s="218">
        <v>14032</v>
      </c>
      <c r="E395" s="175" t="str">
        <f>IF(VLOOKUP($B:$B,'S24 Warehouse Sale Product List'!$A:$F,6,FALSE)="","",VLOOKUP($B:$B,'S24 Warehouse Sale Product List'!$A:$F,6,FALSE))</f>
        <v/>
      </c>
      <c r="F395" s="213"/>
    </row>
    <row r="396" spans="1:6" x14ac:dyDescent="0.25">
      <c r="A396" s="243">
        <v>90047637</v>
      </c>
      <c r="B396" s="215">
        <v>9781506731179</v>
      </c>
      <c r="C396" s="212" t="s">
        <v>167</v>
      </c>
      <c r="D396" s="218">
        <v>9033</v>
      </c>
      <c r="E396" s="175" t="str">
        <f>IF(VLOOKUP($B:$B,'S24 Warehouse Sale Product List'!$A:$F,6,FALSE)="","",VLOOKUP($B:$B,'S24 Warehouse Sale Product List'!$A:$F,6,FALSE))</f>
        <v/>
      </c>
      <c r="F396" s="213"/>
    </row>
    <row r="397" spans="1:6" x14ac:dyDescent="0.25">
      <c r="A397" s="243">
        <v>58372646</v>
      </c>
      <c r="B397" s="215">
        <v>9781506734064</v>
      </c>
      <c r="C397" s="212" t="s">
        <v>194</v>
      </c>
      <c r="D397" s="218">
        <v>14072</v>
      </c>
      <c r="E397" s="175" t="str">
        <f>IF(VLOOKUP($B:$B,'S24 Warehouse Sale Product List'!$A:$F,6,FALSE)="","",VLOOKUP($B:$B,'S24 Warehouse Sale Product List'!$A:$F,6,FALSE))</f>
        <v/>
      </c>
      <c r="F397" s="213"/>
    </row>
    <row r="398" spans="1:6" x14ac:dyDescent="0.25">
      <c r="A398" s="243">
        <v>90939029</v>
      </c>
      <c r="B398" s="215">
        <v>9781506736051</v>
      </c>
      <c r="C398" s="212" t="s">
        <v>643</v>
      </c>
      <c r="D398" s="218">
        <v>13032</v>
      </c>
      <c r="E398" s="175" t="str">
        <f>IF(VLOOKUP($B:$B,'S24 Warehouse Sale Product List'!$A:$F,6,FALSE)="","",VLOOKUP($B:$B,'S24 Warehouse Sale Product List'!$A:$F,6,FALSE))</f>
        <v/>
      </c>
      <c r="F398" s="213"/>
    </row>
    <row r="399" spans="1:6" x14ac:dyDescent="0.25">
      <c r="A399" s="243">
        <v>30258056</v>
      </c>
      <c r="B399" s="215">
        <v>9781338348569</v>
      </c>
      <c r="C399" s="212" t="s">
        <v>294</v>
      </c>
      <c r="D399" s="218">
        <v>13062</v>
      </c>
      <c r="E399" s="175" t="str">
        <f>IF(VLOOKUP($B:$B,'S24 Warehouse Sale Product List'!$A:$F,6,FALSE)="","",VLOOKUP($B:$B,'S24 Warehouse Sale Product List'!$A:$F,6,FALSE))</f>
        <v/>
      </c>
      <c r="F399" s="213"/>
    </row>
    <row r="400" spans="1:6" x14ac:dyDescent="0.25">
      <c r="A400" s="244">
        <v>3494408</v>
      </c>
      <c r="B400" s="245">
        <v>9781338359022</v>
      </c>
      <c r="C400" s="246" t="s">
        <v>427</v>
      </c>
      <c r="D400" s="247" t="s">
        <v>704</v>
      </c>
      <c r="E400" s="175" t="str">
        <f>IF(VLOOKUP($B:$B,'S24 Warehouse Sale Product List'!$A:$F,6,FALSE)="","",VLOOKUP($B:$B,'S24 Warehouse Sale Product List'!$A:$F,6,FALSE))</f>
        <v/>
      </c>
      <c r="F400" s="213"/>
    </row>
    <row r="401" spans="1:6" x14ac:dyDescent="0.25">
      <c r="A401" s="244">
        <v>3607077</v>
      </c>
      <c r="B401" s="245">
        <v>9781338730258</v>
      </c>
      <c r="C401" s="246" t="s">
        <v>428</v>
      </c>
      <c r="D401" s="247" t="s">
        <v>704</v>
      </c>
      <c r="E401" s="175" t="str">
        <f>IF(VLOOKUP($B:$B,'S24 Warehouse Sale Product List'!$A:$F,6,FALSE)="","",VLOOKUP($B:$B,'S24 Warehouse Sale Product List'!$A:$F,6,FALSE))</f>
        <v/>
      </c>
      <c r="F401" s="213"/>
    </row>
    <row r="402" spans="1:6" x14ac:dyDescent="0.25">
      <c r="A402" s="243">
        <v>65452088</v>
      </c>
      <c r="B402" s="215">
        <v>9781338871388</v>
      </c>
      <c r="C402" s="212" t="s">
        <v>644</v>
      </c>
      <c r="D402" s="218">
        <v>13052</v>
      </c>
      <c r="E402" s="175" t="str">
        <f>IF(VLOOKUP($B:$B,'S24 Warehouse Sale Product List'!$A:$F,6,FALSE)="","",VLOOKUP($B:$B,'S24 Warehouse Sale Product List'!$A:$F,6,FALSE))</f>
        <v/>
      </c>
      <c r="F402" s="213"/>
    </row>
    <row r="403" spans="1:6" x14ac:dyDescent="0.25">
      <c r="A403" s="243">
        <v>79041190</v>
      </c>
      <c r="B403" s="215">
        <v>9781338895995</v>
      </c>
      <c r="C403" s="212" t="s">
        <v>645</v>
      </c>
      <c r="D403" s="218">
        <v>15102</v>
      </c>
      <c r="E403" s="175" t="str">
        <f>IF(VLOOKUP($B:$B,'S24 Warehouse Sale Product List'!$A:$F,6,FALSE)="","",VLOOKUP($B:$B,'S24 Warehouse Sale Product List'!$A:$F,6,FALSE))</f>
        <v/>
      </c>
      <c r="F403" s="213"/>
    </row>
    <row r="404" spans="1:6" x14ac:dyDescent="0.25">
      <c r="A404" s="243">
        <v>86978731</v>
      </c>
      <c r="B404" s="215">
        <v>9781339012032</v>
      </c>
      <c r="C404" s="212" t="s">
        <v>648</v>
      </c>
      <c r="D404" s="218">
        <v>7092</v>
      </c>
      <c r="E404" s="175" t="str">
        <f>IF(VLOOKUP($B:$B,'S24 Warehouse Sale Product List'!$A:$F,6,FALSE)="","",VLOOKUP($B:$B,'S24 Warehouse Sale Product List'!$A:$F,6,FALSE))</f>
        <v/>
      </c>
      <c r="F404" s="213"/>
    </row>
    <row r="405" spans="1:6" x14ac:dyDescent="0.25">
      <c r="A405" s="243">
        <v>68162049</v>
      </c>
      <c r="B405" s="215">
        <v>9781338871418</v>
      </c>
      <c r="C405" s="212" t="s">
        <v>646</v>
      </c>
      <c r="D405" s="218">
        <v>5042</v>
      </c>
      <c r="E405" s="175" t="str">
        <f>IF(VLOOKUP($B:$B,'S24 Warehouse Sale Product List'!$A:$F,6,FALSE)="","",VLOOKUP($B:$B,'S24 Warehouse Sale Product List'!$A:$F,6,FALSE))</f>
        <v/>
      </c>
      <c r="F405" s="213"/>
    </row>
    <row r="406" spans="1:6" x14ac:dyDescent="0.25">
      <c r="A406" s="243">
        <v>22371240</v>
      </c>
      <c r="B406" s="215">
        <v>9781338871401</v>
      </c>
      <c r="C406" s="212" t="s">
        <v>647</v>
      </c>
      <c r="D406" s="218">
        <v>7092</v>
      </c>
      <c r="E406" s="175" t="str">
        <f>IF(VLOOKUP($B:$B,'S24 Warehouse Sale Product List'!$A:$F,6,FALSE)="","",VLOOKUP($B:$B,'S24 Warehouse Sale Product List'!$A:$F,6,FALSE))</f>
        <v/>
      </c>
      <c r="F406" s="213"/>
    </row>
    <row r="407" spans="1:6" x14ac:dyDescent="0.25">
      <c r="A407" s="244">
        <v>53298339</v>
      </c>
      <c r="B407" s="245" t="s">
        <v>357</v>
      </c>
      <c r="C407" s="246" t="s">
        <v>697</v>
      </c>
      <c r="D407" s="247" t="s">
        <v>695</v>
      </c>
      <c r="E407" s="175" t="str">
        <f>IF(VLOOKUP($B:$B,'S24 Warehouse Sale Product List'!$A:$F,6,FALSE)="","",VLOOKUP($B:$B,'S24 Warehouse Sale Product List'!$A:$F,6,FALSE))</f>
        <v/>
      </c>
      <c r="F407" s="213"/>
    </row>
    <row r="408" spans="1:6" x14ac:dyDescent="0.25">
      <c r="A408" s="244">
        <v>50746511</v>
      </c>
      <c r="B408" s="245" t="s">
        <v>333</v>
      </c>
      <c r="C408" s="246" t="s">
        <v>699</v>
      </c>
      <c r="D408" s="247" t="s">
        <v>695</v>
      </c>
      <c r="E408" s="175" t="str">
        <f>IF(VLOOKUP($B:$B,'S24 Warehouse Sale Product List'!$A:$F,6,FALSE)="","",VLOOKUP($B:$B,'S24 Warehouse Sale Product List'!$A:$F,6,FALSE))</f>
        <v/>
      </c>
      <c r="F408" s="213"/>
    </row>
    <row r="409" spans="1:6" x14ac:dyDescent="0.25">
      <c r="A409" s="243">
        <v>24065581</v>
      </c>
      <c r="B409" s="215">
        <v>9780063321991</v>
      </c>
      <c r="C409" s="212" t="s">
        <v>649</v>
      </c>
      <c r="D409" s="218">
        <v>13032</v>
      </c>
      <c r="E409" s="175" t="str">
        <f>IF(VLOOKUP($B:$B,'S24 Warehouse Sale Product List'!$A:$F,6,FALSE)="","",VLOOKUP($B:$B,'S24 Warehouse Sale Product List'!$A:$F,6,FALSE))</f>
        <v/>
      </c>
      <c r="F409" s="213"/>
    </row>
    <row r="410" spans="1:6" x14ac:dyDescent="0.25">
      <c r="A410" s="243">
        <v>3108869</v>
      </c>
      <c r="B410" s="215">
        <v>9781338120769</v>
      </c>
      <c r="C410" s="212" t="s">
        <v>176</v>
      </c>
      <c r="D410" s="218">
        <v>14052</v>
      </c>
      <c r="E410" s="175" t="str">
        <f>IF(VLOOKUP($B:$B,'S24 Warehouse Sale Product List'!$A:$F,6,FALSE)="","",VLOOKUP($B:$B,'S24 Warehouse Sale Product List'!$A:$F,6,FALSE))</f>
        <v/>
      </c>
      <c r="F410" s="213"/>
    </row>
    <row r="411" spans="1:6" x14ac:dyDescent="0.25">
      <c r="A411" s="243">
        <v>21123275</v>
      </c>
      <c r="B411" s="215">
        <v>9781338883442</v>
      </c>
      <c r="C411" s="212" t="s">
        <v>650</v>
      </c>
      <c r="D411" s="218">
        <v>9012</v>
      </c>
      <c r="E411" s="175" t="str">
        <f>IF(VLOOKUP($B:$B,'S24 Warehouse Sale Product List'!$A:$F,6,FALSE)="","",VLOOKUP($B:$B,'S24 Warehouse Sale Product List'!$A:$F,6,FALSE))</f>
        <v/>
      </c>
      <c r="F411" s="213"/>
    </row>
    <row r="412" spans="1:6" x14ac:dyDescent="0.25">
      <c r="A412" s="243">
        <v>69907584</v>
      </c>
      <c r="B412" s="215">
        <v>9781338818826</v>
      </c>
      <c r="C412" s="212" t="s">
        <v>177</v>
      </c>
      <c r="D412" s="218">
        <v>9012</v>
      </c>
      <c r="E412" s="175" t="str">
        <f>IF(VLOOKUP($B:$B,'S24 Warehouse Sale Product List'!$A:$F,6,FALSE)="","",VLOOKUP($B:$B,'S24 Warehouse Sale Product List'!$A:$F,6,FALSE))</f>
        <v/>
      </c>
      <c r="F412" s="213"/>
    </row>
    <row r="413" spans="1:6" x14ac:dyDescent="0.25">
      <c r="A413" s="244">
        <v>3483815</v>
      </c>
      <c r="B413" s="245">
        <v>9781338612059</v>
      </c>
      <c r="C413" s="246" t="s">
        <v>400</v>
      </c>
      <c r="D413" s="247" t="s">
        <v>704</v>
      </c>
      <c r="E413" s="175" t="str">
        <f>IF(VLOOKUP($B:$B,'S24 Warehouse Sale Product List'!$A:$F,6,FALSE)="","",VLOOKUP($B:$B,'S24 Warehouse Sale Product List'!$A:$F,6,FALSE))</f>
        <v/>
      </c>
      <c r="F413" s="213"/>
    </row>
    <row r="414" spans="1:6" x14ac:dyDescent="0.25">
      <c r="A414" s="243">
        <v>3610525</v>
      </c>
      <c r="B414" s="215">
        <v>9781626721623</v>
      </c>
      <c r="C414" s="212" t="s">
        <v>50</v>
      </c>
      <c r="D414" s="218">
        <v>9032</v>
      </c>
      <c r="E414" s="175" t="str">
        <f>IF(VLOOKUP($B:$B,'S24 Warehouse Sale Product List'!$A:$F,6,FALSE)="","",VLOOKUP($B:$B,'S24 Warehouse Sale Product List'!$A:$F,6,FALSE))</f>
        <v/>
      </c>
      <c r="F414" s="213"/>
    </row>
    <row r="415" spans="1:6" x14ac:dyDescent="0.25">
      <c r="A415" s="243">
        <v>56613912</v>
      </c>
      <c r="B415" s="215">
        <v>9781338847352</v>
      </c>
      <c r="C415" s="212" t="s">
        <v>651</v>
      </c>
      <c r="D415" s="218">
        <v>14022</v>
      </c>
      <c r="E415" s="175" t="str">
        <f>IF(VLOOKUP($B:$B,'S24 Warehouse Sale Product List'!$A:$F,6,FALSE)="","",VLOOKUP($B:$B,'S24 Warehouse Sale Product List'!$A:$F,6,FALSE))</f>
        <v/>
      </c>
      <c r="F415" s="213"/>
    </row>
    <row r="416" spans="1:6" x14ac:dyDescent="0.25">
      <c r="A416" s="243">
        <v>90787492</v>
      </c>
      <c r="B416" s="215">
        <v>9781338847338</v>
      </c>
      <c r="C416" s="212" t="s">
        <v>283</v>
      </c>
      <c r="D416" s="218">
        <v>14022</v>
      </c>
      <c r="E416" s="175" t="str">
        <f>IF(VLOOKUP($B:$B,'S24 Warehouse Sale Product List'!$A:$F,6,FALSE)="","",VLOOKUP($B:$B,'S24 Warehouse Sale Product List'!$A:$F,6,FALSE))</f>
        <v/>
      </c>
      <c r="F416" s="213"/>
    </row>
    <row r="417" spans="1:6" x14ac:dyDescent="0.25">
      <c r="A417" s="243">
        <v>88217070</v>
      </c>
      <c r="B417" s="215">
        <v>9781338805932</v>
      </c>
      <c r="C417" s="212" t="s">
        <v>652</v>
      </c>
      <c r="D417" s="218">
        <v>7082</v>
      </c>
      <c r="E417" s="175" t="str">
        <f>IF(VLOOKUP($B:$B,'S24 Warehouse Sale Product List'!$A:$F,6,FALSE)="","",VLOOKUP($B:$B,'S24 Warehouse Sale Product List'!$A:$F,6,FALSE))</f>
        <v/>
      </c>
      <c r="F417" s="213"/>
    </row>
    <row r="418" spans="1:6" x14ac:dyDescent="0.25">
      <c r="A418" s="243">
        <v>36789969</v>
      </c>
      <c r="B418" s="215">
        <v>9781338805963</v>
      </c>
      <c r="C418" s="212" t="s">
        <v>653</v>
      </c>
      <c r="D418" s="218">
        <v>7082</v>
      </c>
      <c r="E418" s="175" t="str">
        <f>IF(VLOOKUP($B:$B,'S24 Warehouse Sale Product List'!$A:$F,6,FALSE)="","",VLOOKUP($B:$B,'S24 Warehouse Sale Product List'!$A:$F,6,FALSE))</f>
        <v/>
      </c>
      <c r="F418" s="213"/>
    </row>
    <row r="419" spans="1:6" x14ac:dyDescent="0.25">
      <c r="A419" s="243">
        <v>3485910</v>
      </c>
      <c r="B419" s="215">
        <v>9781338574920</v>
      </c>
      <c r="C419" s="212" t="s">
        <v>51</v>
      </c>
      <c r="D419" s="218">
        <v>9023</v>
      </c>
      <c r="E419" s="175" t="str">
        <f>IF(VLOOKUP($B:$B,'S24 Warehouse Sale Product List'!$A:$F,6,FALSE)="","",VLOOKUP($B:$B,'S24 Warehouse Sale Product List'!$A:$F,6,FALSE))</f>
        <v/>
      </c>
      <c r="F419" s="213"/>
    </row>
    <row r="420" spans="1:6" x14ac:dyDescent="0.25">
      <c r="A420" s="243">
        <v>50816058</v>
      </c>
      <c r="B420" s="215">
        <v>9781338858051</v>
      </c>
      <c r="C420" s="212" t="s">
        <v>183</v>
      </c>
      <c r="D420" s="218">
        <v>7091</v>
      </c>
      <c r="E420" s="175" t="str">
        <f>IF(VLOOKUP($B:$B,'S24 Warehouse Sale Product List'!$A:$F,6,FALSE)="","",VLOOKUP($B:$B,'S24 Warehouse Sale Product List'!$A:$F,6,FALSE))</f>
        <v/>
      </c>
      <c r="F420" s="213"/>
    </row>
    <row r="421" spans="1:6" x14ac:dyDescent="0.25">
      <c r="A421" s="243">
        <v>53351933</v>
      </c>
      <c r="B421" s="215">
        <v>9781338115130</v>
      </c>
      <c r="C421" s="212" t="s">
        <v>154</v>
      </c>
      <c r="D421" s="218">
        <v>2042</v>
      </c>
      <c r="E421" s="175" t="str">
        <f>IF(VLOOKUP($B:$B,'S24 Warehouse Sale Product List'!$A:$F,6,FALSE)="","",VLOOKUP($B:$B,'S24 Warehouse Sale Product List'!$A:$F,6,FALSE))</f>
        <v/>
      </c>
      <c r="F421" s="213"/>
    </row>
    <row r="422" spans="1:6" x14ac:dyDescent="0.25">
      <c r="A422" s="243">
        <v>80345445</v>
      </c>
      <c r="B422" s="215">
        <v>9781338846669</v>
      </c>
      <c r="C422" s="212" t="s">
        <v>303</v>
      </c>
      <c r="D422" s="218">
        <v>2022</v>
      </c>
      <c r="E422" s="175" t="str">
        <f>IF(VLOOKUP($B:$B,'S24 Warehouse Sale Product List'!$A:$F,6,FALSE)="","",VLOOKUP($B:$B,'S24 Warehouse Sale Product List'!$A:$F,6,FALSE))</f>
        <v/>
      </c>
      <c r="F422" s="213"/>
    </row>
    <row r="423" spans="1:6" x14ac:dyDescent="0.25">
      <c r="A423" s="243">
        <v>40358356</v>
      </c>
      <c r="B423" s="215">
        <v>9781338048117</v>
      </c>
      <c r="C423" s="212" t="s">
        <v>654</v>
      </c>
      <c r="D423" s="218">
        <v>3012</v>
      </c>
      <c r="E423" s="175" t="str">
        <f>IF(VLOOKUP($B:$B,'S24 Warehouse Sale Product List'!$A:$F,6,FALSE)="","",VLOOKUP($B:$B,'S24 Warehouse Sale Product List'!$A:$F,6,FALSE))</f>
        <v/>
      </c>
      <c r="F423" s="213"/>
    </row>
    <row r="424" spans="1:6" x14ac:dyDescent="0.25">
      <c r="A424" s="243">
        <v>84404359</v>
      </c>
      <c r="B424" s="215">
        <v>9781338890334</v>
      </c>
      <c r="C424" s="212" t="s">
        <v>655</v>
      </c>
      <c r="D424" s="218">
        <v>13052</v>
      </c>
      <c r="E424" s="175" t="str">
        <f>IF(VLOOKUP($B:$B,'S24 Warehouse Sale Product List'!$A:$F,6,FALSE)="","",VLOOKUP($B:$B,'S24 Warehouse Sale Product List'!$A:$F,6,FALSE))</f>
        <v/>
      </c>
      <c r="F424" s="213"/>
    </row>
    <row r="425" spans="1:6" x14ac:dyDescent="0.25">
      <c r="A425" s="243">
        <v>24443002</v>
      </c>
      <c r="B425" s="215">
        <v>9781338890327</v>
      </c>
      <c r="C425" s="212" t="s">
        <v>656</v>
      </c>
      <c r="D425" s="218">
        <v>9061</v>
      </c>
      <c r="E425" s="175" t="str">
        <f>IF(VLOOKUP($B:$B,'S24 Warehouse Sale Product List'!$A:$F,6,FALSE)="","",VLOOKUP($B:$B,'S24 Warehouse Sale Product List'!$A:$F,6,FALSE))</f>
        <v/>
      </c>
      <c r="F425" s="213"/>
    </row>
    <row r="426" spans="1:6" x14ac:dyDescent="0.25">
      <c r="A426" s="243">
        <v>87670468</v>
      </c>
      <c r="B426" s="215">
        <v>9781338803204</v>
      </c>
      <c r="C426" s="212" t="s">
        <v>155</v>
      </c>
      <c r="D426" s="218">
        <v>13022</v>
      </c>
      <c r="E426" s="175" t="str">
        <f>IF(VLOOKUP($B:$B,'S24 Warehouse Sale Product List'!$A:$F,6,FALSE)="","",VLOOKUP($B:$B,'S24 Warehouse Sale Product List'!$A:$F,6,FALSE))</f>
        <v/>
      </c>
      <c r="F426" s="213"/>
    </row>
    <row r="427" spans="1:6" x14ac:dyDescent="0.25">
      <c r="A427" s="244">
        <v>3530137</v>
      </c>
      <c r="B427" s="245">
        <v>9781338597080</v>
      </c>
      <c r="C427" s="246" t="s">
        <v>405</v>
      </c>
      <c r="D427" s="247" t="s">
        <v>704</v>
      </c>
      <c r="E427" s="175" t="str">
        <f>IF(VLOOKUP($B:$B,'S24 Warehouse Sale Product List'!$A:$F,6,FALSE)="","",VLOOKUP($B:$B,'S24 Warehouse Sale Product List'!$A:$F,6,FALSE))</f>
        <v/>
      </c>
      <c r="F427" s="213"/>
    </row>
    <row r="428" spans="1:6" x14ac:dyDescent="0.25">
      <c r="A428" s="243">
        <v>77164227</v>
      </c>
      <c r="B428" s="215">
        <v>9781339032054</v>
      </c>
      <c r="C428" s="212" t="s">
        <v>657</v>
      </c>
      <c r="D428" s="218">
        <v>10082</v>
      </c>
      <c r="E428" s="175" t="str">
        <f>IF(VLOOKUP($B:$B,'S24 Warehouse Sale Product List'!$A:$F,6,FALSE)="","",VLOOKUP($B:$B,'S24 Warehouse Sale Product List'!$A:$F,6,FALSE))</f>
        <v/>
      </c>
      <c r="F428" s="213"/>
    </row>
    <row r="429" spans="1:6" x14ac:dyDescent="0.25">
      <c r="A429" s="243">
        <v>3528562</v>
      </c>
      <c r="B429" s="215">
        <v>9781443182072</v>
      </c>
      <c r="C429" s="212" t="s">
        <v>658</v>
      </c>
      <c r="D429" s="218">
        <v>10032</v>
      </c>
      <c r="E429" s="175" t="str">
        <f>IF(VLOOKUP($B:$B,'S24 Warehouse Sale Product List'!$A:$F,6,FALSE)="","",VLOOKUP($B:$B,'S24 Warehouse Sale Product List'!$A:$F,6,FALSE))</f>
        <v/>
      </c>
      <c r="F429" s="213"/>
    </row>
    <row r="430" spans="1:6" x14ac:dyDescent="0.25">
      <c r="A430" s="243">
        <v>3563980</v>
      </c>
      <c r="B430" s="215">
        <v>9781443182577</v>
      </c>
      <c r="C430" s="212" t="s">
        <v>659</v>
      </c>
      <c r="D430" s="218">
        <v>10032</v>
      </c>
      <c r="E430" s="175" t="str">
        <f>IF(VLOOKUP($B:$B,'S24 Warehouse Sale Product List'!$A:$F,6,FALSE)="","",VLOOKUP($B:$B,'S24 Warehouse Sale Product List'!$A:$F,6,FALSE))</f>
        <v/>
      </c>
      <c r="F430" s="213"/>
    </row>
    <row r="431" spans="1:6" x14ac:dyDescent="0.25">
      <c r="A431" s="243">
        <v>3513927</v>
      </c>
      <c r="B431" s="215">
        <v>9781443182508</v>
      </c>
      <c r="C431" s="212" t="s">
        <v>660</v>
      </c>
      <c r="D431" s="218">
        <v>14082</v>
      </c>
      <c r="E431" s="175" t="str">
        <f>IF(VLOOKUP($B:$B,'S24 Warehouse Sale Product List'!$A:$F,6,FALSE)="","",VLOOKUP($B:$B,'S24 Warehouse Sale Product List'!$A:$F,6,FALSE))</f>
        <v/>
      </c>
      <c r="F431" s="213"/>
    </row>
    <row r="432" spans="1:6" x14ac:dyDescent="0.25">
      <c r="A432" s="243">
        <v>3579094</v>
      </c>
      <c r="B432" s="215">
        <v>9781443182782</v>
      </c>
      <c r="C432" s="212" t="s">
        <v>84</v>
      </c>
      <c r="D432" s="218">
        <v>9022</v>
      </c>
      <c r="E432" s="175" t="str">
        <f>IF(VLOOKUP($B:$B,'S24 Warehouse Sale Product List'!$A:$F,6,FALSE)="","",VLOOKUP($B:$B,'S24 Warehouse Sale Product List'!$A:$F,6,FALSE))</f>
        <v/>
      </c>
      <c r="F432" s="213"/>
    </row>
    <row r="433" spans="1:6" x14ac:dyDescent="0.25">
      <c r="A433" s="243">
        <v>50875421</v>
      </c>
      <c r="B433" s="215">
        <v>9781338893182</v>
      </c>
      <c r="C433" s="212" t="s">
        <v>661</v>
      </c>
      <c r="D433" s="218">
        <v>13012</v>
      </c>
      <c r="E433" s="175" t="str">
        <f>IF(VLOOKUP($B:$B,'S24 Warehouse Sale Product List'!$A:$F,6,FALSE)="","",VLOOKUP($B:$B,'S24 Warehouse Sale Product List'!$A:$F,6,FALSE))</f>
        <v/>
      </c>
      <c r="F433" s="213"/>
    </row>
    <row r="434" spans="1:6" x14ac:dyDescent="0.25">
      <c r="A434" s="244">
        <v>3517127</v>
      </c>
      <c r="B434" s="245">
        <v>9781338643633</v>
      </c>
      <c r="C434" s="246" t="s">
        <v>429</v>
      </c>
      <c r="D434" s="247" t="s">
        <v>704</v>
      </c>
      <c r="E434" s="175" t="str">
        <f>IF(VLOOKUP($B:$B,'S24 Warehouse Sale Product List'!$A:$F,6,FALSE)="","",VLOOKUP($B:$B,'S24 Warehouse Sale Product List'!$A:$F,6,FALSE))</f>
        <v/>
      </c>
      <c r="F434" s="213"/>
    </row>
    <row r="435" spans="1:6" x14ac:dyDescent="0.25">
      <c r="A435" s="243">
        <v>14961841</v>
      </c>
      <c r="B435" s="215">
        <v>9781338833720</v>
      </c>
      <c r="C435" s="212" t="s">
        <v>662</v>
      </c>
      <c r="D435" s="218">
        <v>6082</v>
      </c>
      <c r="E435" s="175" t="str">
        <f>IF(VLOOKUP($B:$B,'S24 Warehouse Sale Product List'!$A:$F,6,FALSE)="","",VLOOKUP($B:$B,'S24 Warehouse Sale Product List'!$A:$F,6,FALSE))</f>
        <v/>
      </c>
      <c r="F435" s="213"/>
    </row>
    <row r="436" spans="1:6" x14ac:dyDescent="0.25">
      <c r="A436" s="244">
        <v>3490852</v>
      </c>
      <c r="B436" s="245">
        <v>9781338588156</v>
      </c>
      <c r="C436" s="246" t="s">
        <v>406</v>
      </c>
      <c r="D436" s="247" t="s">
        <v>704</v>
      </c>
      <c r="E436" s="175" t="str">
        <f>IF(VLOOKUP($B:$B,'S24 Warehouse Sale Product List'!$A:$F,6,FALSE)="","",VLOOKUP($B:$B,'S24 Warehouse Sale Product List'!$A:$F,6,FALSE))</f>
        <v/>
      </c>
      <c r="F436" s="213"/>
    </row>
    <row r="437" spans="1:6" x14ac:dyDescent="0.25">
      <c r="A437" s="243">
        <v>84458364</v>
      </c>
      <c r="B437" s="215">
        <v>9781338666366</v>
      </c>
      <c r="C437" s="212" t="s">
        <v>162</v>
      </c>
      <c r="D437" s="218">
        <v>13063</v>
      </c>
      <c r="E437" s="175" t="str">
        <f>IF(VLOOKUP($B:$B,'S24 Warehouse Sale Product List'!$A:$F,6,FALSE)="","",VLOOKUP($B:$B,'S24 Warehouse Sale Product List'!$A:$F,6,FALSE))</f>
        <v/>
      </c>
      <c r="F437" s="213"/>
    </row>
    <row r="438" spans="1:6" x14ac:dyDescent="0.25">
      <c r="A438" s="243">
        <v>15841723</v>
      </c>
      <c r="B438" s="215">
        <v>9781443193139</v>
      </c>
      <c r="C438" s="212" t="s">
        <v>663</v>
      </c>
      <c r="D438" s="218">
        <v>2032</v>
      </c>
      <c r="E438" s="175" t="str">
        <f>IF(VLOOKUP($B:$B,'S24 Warehouse Sale Product List'!$A:$F,6,FALSE)="","",VLOOKUP($B:$B,'S24 Warehouse Sale Product List'!$A:$F,6,FALSE))</f>
        <v/>
      </c>
      <c r="F438" s="213"/>
    </row>
    <row r="439" spans="1:6" x14ac:dyDescent="0.25">
      <c r="A439" s="243">
        <v>71350433</v>
      </c>
      <c r="B439" s="215">
        <v>9781338891973</v>
      </c>
      <c r="C439" s="212" t="s">
        <v>664</v>
      </c>
      <c r="D439" s="218">
        <v>2022</v>
      </c>
      <c r="E439" s="175" t="str">
        <f>IF(VLOOKUP($B:$B,'S24 Warehouse Sale Product List'!$A:$F,6,FALSE)="","",VLOOKUP($B:$B,'S24 Warehouse Sale Product List'!$A:$F,6,FALSE))</f>
        <v/>
      </c>
      <c r="F439" s="213"/>
    </row>
    <row r="440" spans="1:6" x14ac:dyDescent="0.25">
      <c r="A440" s="243">
        <v>71494948</v>
      </c>
      <c r="B440" s="215">
        <v>9781338864922</v>
      </c>
      <c r="C440" s="212" t="s">
        <v>219</v>
      </c>
      <c r="D440" s="218">
        <v>2012</v>
      </c>
      <c r="E440" s="175" t="str">
        <f>IF(VLOOKUP($B:$B,'S24 Warehouse Sale Product List'!$A:$F,6,FALSE)="","",VLOOKUP($B:$B,'S24 Warehouse Sale Product List'!$A:$F,6,FALSE))</f>
        <v/>
      </c>
      <c r="F440" s="213"/>
    </row>
    <row r="441" spans="1:6" x14ac:dyDescent="0.25">
      <c r="A441" s="243">
        <v>66338515</v>
      </c>
      <c r="B441" s="215">
        <v>9780063045415</v>
      </c>
      <c r="C441" s="212" t="s">
        <v>665</v>
      </c>
      <c r="D441" s="218">
        <v>13064</v>
      </c>
      <c r="E441" s="175" t="str">
        <f>IF(VLOOKUP($B:$B,'S24 Warehouse Sale Product List'!$A:$F,6,FALSE)="","",VLOOKUP($B:$B,'S24 Warehouse Sale Product List'!$A:$F,6,FALSE))</f>
        <v/>
      </c>
      <c r="F441" s="213"/>
    </row>
    <row r="442" spans="1:6" x14ac:dyDescent="0.25">
      <c r="A442" s="243">
        <v>53086074</v>
      </c>
      <c r="B442" s="215">
        <v>9781339006444</v>
      </c>
      <c r="C442" s="212" t="s">
        <v>666</v>
      </c>
      <c r="D442" s="218">
        <v>14032</v>
      </c>
      <c r="E442" s="175" t="str">
        <f>IF(VLOOKUP($B:$B,'S24 Warehouse Sale Product List'!$A:$F,6,FALSE)="","",VLOOKUP($B:$B,'S24 Warehouse Sale Product List'!$A:$F,6,FALSE))</f>
        <v/>
      </c>
      <c r="F442" s="213"/>
    </row>
    <row r="443" spans="1:6" x14ac:dyDescent="0.25">
      <c r="A443" s="244">
        <v>3512127</v>
      </c>
      <c r="B443" s="245">
        <v>9781338615388</v>
      </c>
      <c r="C443" s="246" t="s">
        <v>430</v>
      </c>
      <c r="D443" s="247" t="s">
        <v>704</v>
      </c>
      <c r="E443" s="175" t="str">
        <f>IF(VLOOKUP($B:$B,'S24 Warehouse Sale Product List'!$A:$F,6,FALSE)="","",VLOOKUP($B:$B,'S24 Warehouse Sale Product List'!$A:$F,6,FALSE))</f>
        <v/>
      </c>
      <c r="F443" s="213"/>
    </row>
    <row r="444" spans="1:6" x14ac:dyDescent="0.25">
      <c r="A444" s="243">
        <v>77452871</v>
      </c>
      <c r="B444" s="215">
        <v>9781338806694</v>
      </c>
      <c r="C444" s="212" t="s">
        <v>667</v>
      </c>
      <c r="D444" s="218">
        <v>5032</v>
      </c>
      <c r="E444" s="175" t="str">
        <f>IF(VLOOKUP($B:$B,'S24 Warehouse Sale Product List'!$A:$F,6,FALSE)="","",VLOOKUP($B:$B,'S24 Warehouse Sale Product List'!$A:$F,6,FALSE))</f>
        <v/>
      </c>
      <c r="F444" s="213"/>
    </row>
    <row r="445" spans="1:6" x14ac:dyDescent="0.25">
      <c r="A445" s="243">
        <v>57371182</v>
      </c>
      <c r="B445" s="215">
        <v>9781368097680</v>
      </c>
      <c r="C445" s="212" t="s">
        <v>269</v>
      </c>
      <c r="D445" s="218">
        <v>10011</v>
      </c>
      <c r="E445" s="175" t="str">
        <f>IF(VLOOKUP($B:$B,'S24 Warehouse Sale Product List'!$A:$F,6,FALSE)="","",VLOOKUP($B:$B,'S24 Warehouse Sale Product List'!$A:$F,6,FALSE))</f>
        <v/>
      </c>
      <c r="F445" s="213"/>
    </row>
    <row r="446" spans="1:6" x14ac:dyDescent="0.25">
      <c r="A446" s="243">
        <v>54556999</v>
      </c>
      <c r="B446" s="215">
        <v>9781368078771</v>
      </c>
      <c r="C446" s="212" t="s">
        <v>270</v>
      </c>
      <c r="D446" s="218">
        <v>9052</v>
      </c>
      <c r="E446" s="175" t="str">
        <f>IF(VLOOKUP($B:$B,'S24 Warehouse Sale Product List'!$A:$F,6,FALSE)="","",VLOOKUP($B:$B,'S24 Warehouse Sale Product List'!$A:$F,6,FALSE))</f>
        <v/>
      </c>
      <c r="F446" s="213"/>
    </row>
    <row r="447" spans="1:6" x14ac:dyDescent="0.25">
      <c r="A447" s="243">
        <v>36141384</v>
      </c>
      <c r="B447" s="215">
        <v>9781368076074</v>
      </c>
      <c r="C447" s="212" t="s">
        <v>128</v>
      </c>
      <c r="D447" s="218">
        <v>7072</v>
      </c>
      <c r="E447" s="175" t="str">
        <f>IF(VLOOKUP($B:$B,'S24 Warehouse Sale Product List'!$A:$F,6,FALSE)="","",VLOOKUP($B:$B,'S24 Warehouse Sale Product List'!$A:$F,6,FALSE))</f>
        <v/>
      </c>
      <c r="F447" s="213"/>
    </row>
    <row r="448" spans="1:6" x14ac:dyDescent="0.25">
      <c r="A448" s="243">
        <v>53642324</v>
      </c>
      <c r="B448" s="215">
        <v>9781338814613</v>
      </c>
      <c r="C448" s="212" t="s">
        <v>668</v>
      </c>
      <c r="D448" s="218">
        <v>14072</v>
      </c>
      <c r="E448" s="175" t="str">
        <f>IF(VLOOKUP($B:$B,'S24 Warehouse Sale Product List'!$A:$F,6,FALSE)="","",VLOOKUP($B:$B,'S24 Warehouse Sale Product List'!$A:$F,6,FALSE))</f>
        <v/>
      </c>
      <c r="F448" s="213"/>
    </row>
    <row r="449" spans="1:6" x14ac:dyDescent="0.25">
      <c r="A449" s="244">
        <v>3566934</v>
      </c>
      <c r="B449" s="245">
        <v>9781338636673</v>
      </c>
      <c r="C449" s="246" t="s">
        <v>388</v>
      </c>
      <c r="D449" s="247" t="s">
        <v>704</v>
      </c>
      <c r="E449" s="175" t="str">
        <f>IF(VLOOKUP($B:$B,'S24 Warehouse Sale Product List'!$A:$F,6,FALSE)="","",VLOOKUP($B:$B,'S24 Warehouse Sale Product List'!$A:$F,6,FALSE))</f>
        <v/>
      </c>
      <c r="F449" s="213"/>
    </row>
    <row r="450" spans="1:6" x14ac:dyDescent="0.25">
      <c r="A450" s="243">
        <v>47542964</v>
      </c>
      <c r="B450" s="215">
        <v>9781338568936</v>
      </c>
      <c r="C450" s="212" t="s">
        <v>669</v>
      </c>
      <c r="D450" s="218">
        <v>14022</v>
      </c>
      <c r="E450" s="175" t="str">
        <f>IF(VLOOKUP($B:$B,'S24 Warehouse Sale Product List'!$A:$F,6,FALSE)="","",VLOOKUP($B:$B,'S24 Warehouse Sale Product List'!$A:$F,6,FALSE))</f>
        <v/>
      </c>
      <c r="F450" s="213"/>
    </row>
    <row r="451" spans="1:6" x14ac:dyDescent="0.25">
      <c r="A451" s="243">
        <v>33113910</v>
      </c>
      <c r="B451" s="215">
        <v>9781339036564</v>
      </c>
      <c r="C451" s="212" t="s">
        <v>670</v>
      </c>
      <c r="D451" s="218">
        <v>14012</v>
      </c>
      <c r="E451" s="175" t="str">
        <f>IF(VLOOKUP($B:$B,'S24 Warehouse Sale Product List'!$A:$F,6,FALSE)="","",VLOOKUP($B:$B,'S24 Warehouse Sale Product List'!$A:$F,6,FALSE))</f>
        <v/>
      </c>
      <c r="F451" s="213"/>
    </row>
    <row r="452" spans="1:6" x14ac:dyDescent="0.25">
      <c r="A452" s="244">
        <v>3513828</v>
      </c>
      <c r="B452" s="245">
        <v>9781338611595</v>
      </c>
      <c r="C452" s="246" t="s">
        <v>408</v>
      </c>
      <c r="D452" s="247" t="s">
        <v>704</v>
      </c>
      <c r="E452" s="175" t="str">
        <f>IF(VLOOKUP($B:$B,'S24 Warehouse Sale Product List'!$A:$F,6,FALSE)="","",VLOOKUP($B:$B,'S24 Warehouse Sale Product List'!$A:$F,6,FALSE))</f>
        <v/>
      </c>
      <c r="F452" s="213"/>
    </row>
    <row r="453" spans="1:6" x14ac:dyDescent="0.25">
      <c r="A453" s="243">
        <v>97424640</v>
      </c>
      <c r="B453" s="215">
        <v>9781338818796</v>
      </c>
      <c r="C453" s="212" t="s">
        <v>671</v>
      </c>
      <c r="D453" s="218">
        <v>9022</v>
      </c>
      <c r="E453" s="175" t="str">
        <f>IF(VLOOKUP($B:$B,'S24 Warehouse Sale Product List'!$A:$F,6,FALSE)="","",VLOOKUP($B:$B,'S24 Warehouse Sale Product List'!$A:$F,6,FALSE))</f>
        <v/>
      </c>
      <c r="F453" s="213"/>
    </row>
    <row r="454" spans="1:6" x14ac:dyDescent="0.25">
      <c r="A454" s="243">
        <v>84962305</v>
      </c>
      <c r="B454" s="215">
        <v>9781338803297</v>
      </c>
      <c r="C454" s="212" t="s">
        <v>289</v>
      </c>
      <c r="D454" s="218">
        <v>14061</v>
      </c>
      <c r="E454" s="175" t="str">
        <f>IF(VLOOKUP($B:$B,'S24 Warehouse Sale Product List'!$A:$F,6,FALSE)="","",VLOOKUP($B:$B,'S24 Warehouse Sale Product List'!$A:$F,6,FALSE))</f>
        <v/>
      </c>
      <c r="F454" s="213"/>
    </row>
    <row r="455" spans="1:6" x14ac:dyDescent="0.25">
      <c r="A455" s="243">
        <v>73102344</v>
      </c>
      <c r="B455" s="215">
        <v>9781443196246</v>
      </c>
      <c r="C455" s="212" t="s">
        <v>672</v>
      </c>
      <c r="D455" s="218">
        <v>9011</v>
      </c>
      <c r="E455" s="175" t="str">
        <f>IF(VLOOKUP($B:$B,'S24 Warehouse Sale Product List'!$A:$F,6,FALSE)="","",VLOOKUP($B:$B,'S24 Warehouse Sale Product List'!$A:$F,6,FALSE))</f>
        <v/>
      </c>
      <c r="F455" s="213"/>
    </row>
    <row r="456" spans="1:6" x14ac:dyDescent="0.25">
      <c r="A456" s="243">
        <v>14016745</v>
      </c>
      <c r="B456" s="215">
        <v>9781339011264</v>
      </c>
      <c r="C456" s="212" t="s">
        <v>673</v>
      </c>
      <c r="D456" s="218">
        <v>9092</v>
      </c>
      <c r="E456" s="175" t="str">
        <f>IF(VLOOKUP($B:$B,'S24 Warehouse Sale Product List'!$A:$F,6,FALSE)="","",VLOOKUP($B:$B,'S24 Warehouse Sale Product List'!$A:$F,6,FALSE))</f>
        <v/>
      </c>
      <c r="F456" s="213"/>
    </row>
    <row r="457" spans="1:6" x14ac:dyDescent="0.25">
      <c r="A457" s="243">
        <v>3425809</v>
      </c>
      <c r="B457" s="215">
        <v>9781443175234</v>
      </c>
      <c r="C457" s="212" t="s">
        <v>52</v>
      </c>
      <c r="D457" s="218">
        <v>9033</v>
      </c>
      <c r="E457" s="175" t="str">
        <f>IF(VLOOKUP($B:$B,'S24 Warehouse Sale Product List'!$A:$F,6,FALSE)="","",VLOOKUP($B:$B,'S24 Warehouse Sale Product List'!$A:$F,6,FALSE))</f>
        <v/>
      </c>
      <c r="F457" s="213"/>
    </row>
    <row r="458" spans="1:6" x14ac:dyDescent="0.25">
      <c r="A458" s="243">
        <v>97234157</v>
      </c>
      <c r="B458" s="215">
        <v>9781443198011</v>
      </c>
      <c r="C458" s="212" t="s">
        <v>246</v>
      </c>
      <c r="D458" s="218">
        <v>1042</v>
      </c>
      <c r="E458" s="175" t="str">
        <f>IF(VLOOKUP($B:$B,'S24 Warehouse Sale Product List'!$A:$F,6,FALSE)="","",VLOOKUP($B:$B,'S24 Warehouse Sale Product List'!$A:$F,6,FALSE))</f>
        <v/>
      </c>
      <c r="F458" s="213"/>
    </row>
    <row r="459" spans="1:6" x14ac:dyDescent="0.25">
      <c r="A459" s="243">
        <v>2562735</v>
      </c>
      <c r="B459" s="215">
        <v>9781443128377</v>
      </c>
      <c r="C459" s="212" t="s">
        <v>674</v>
      </c>
      <c r="D459" s="218">
        <v>10082</v>
      </c>
      <c r="E459" s="175" t="str">
        <f>IF(VLOOKUP($B:$B,'S24 Warehouse Sale Product List'!$A:$F,6,FALSE)="","",VLOOKUP($B:$B,'S24 Warehouse Sale Product List'!$A:$F,6,FALSE))</f>
        <v/>
      </c>
      <c r="F459" s="213"/>
    </row>
    <row r="460" spans="1:6" x14ac:dyDescent="0.25">
      <c r="A460" s="243">
        <v>3519701</v>
      </c>
      <c r="B460" s="215">
        <v>9781338538120</v>
      </c>
      <c r="C460" s="212" t="s">
        <v>53</v>
      </c>
      <c r="D460" s="218">
        <v>9023</v>
      </c>
      <c r="E460" s="175" t="str">
        <f>IF(VLOOKUP($B:$B,'S24 Warehouse Sale Product List'!$A:$F,6,FALSE)="","",VLOOKUP($B:$B,'S24 Warehouse Sale Product List'!$A:$F,6,FALSE))</f>
        <v/>
      </c>
      <c r="F460" s="213"/>
    </row>
    <row r="461" spans="1:6" x14ac:dyDescent="0.25">
      <c r="A461" s="243">
        <v>26084078</v>
      </c>
      <c r="B461" s="215">
        <v>9780545803526</v>
      </c>
      <c r="C461" s="212" t="s">
        <v>307</v>
      </c>
      <c r="D461" s="218">
        <v>2032</v>
      </c>
      <c r="E461" s="175" t="str">
        <f>IF(VLOOKUP($B:$B,'S24 Warehouse Sale Product List'!$A:$F,6,FALSE)="","",VLOOKUP($B:$B,'S24 Warehouse Sale Product List'!$A:$F,6,FALSE))</f>
        <v/>
      </c>
      <c r="F461" s="213"/>
    </row>
    <row r="462" spans="1:6" x14ac:dyDescent="0.25">
      <c r="A462" s="243">
        <v>3525427</v>
      </c>
      <c r="B462" s="215">
        <v>9781443182393</v>
      </c>
      <c r="C462" s="212" t="s">
        <v>83</v>
      </c>
      <c r="D462" s="218">
        <v>9022</v>
      </c>
      <c r="E462" s="175" t="str">
        <f>IF(VLOOKUP($B:$B,'S24 Warehouse Sale Product List'!$A:$F,6,FALSE)="","",VLOOKUP($B:$B,'S24 Warehouse Sale Product List'!$A:$F,6,FALSE))</f>
        <v/>
      </c>
      <c r="F462" s="213"/>
    </row>
    <row r="463" spans="1:6" x14ac:dyDescent="0.25">
      <c r="A463" s="243">
        <v>24169162</v>
      </c>
      <c r="B463" s="215">
        <v>9781339035468</v>
      </c>
      <c r="C463" s="212" t="s">
        <v>675</v>
      </c>
      <c r="D463" s="218">
        <v>13052</v>
      </c>
      <c r="E463" s="175" t="str">
        <f>IF(VLOOKUP($B:$B,'S24 Warehouse Sale Product List'!$A:$F,6,FALSE)="","",VLOOKUP($B:$B,'S24 Warehouse Sale Product List'!$A:$F,6,FALSE))</f>
        <v/>
      </c>
      <c r="F463" s="213"/>
    </row>
    <row r="464" spans="1:6" x14ac:dyDescent="0.25">
      <c r="A464" s="243">
        <v>25015723</v>
      </c>
      <c r="B464" s="215">
        <v>9781338779615</v>
      </c>
      <c r="C464" s="212" t="s">
        <v>676</v>
      </c>
      <c r="D464" s="218">
        <v>5022</v>
      </c>
      <c r="E464" s="175" t="str">
        <f>IF(VLOOKUP($B:$B,'S24 Warehouse Sale Product List'!$A:$F,6,FALSE)="","",VLOOKUP($B:$B,'S24 Warehouse Sale Product List'!$A:$F,6,FALSE))</f>
        <v/>
      </c>
      <c r="F464" s="213"/>
    </row>
    <row r="465" spans="1:6" x14ac:dyDescent="0.25">
      <c r="A465" s="243">
        <v>96085992</v>
      </c>
      <c r="B465" s="215">
        <v>9781338824995</v>
      </c>
      <c r="C465" s="212" t="s">
        <v>677</v>
      </c>
      <c r="D465" s="218">
        <v>5022</v>
      </c>
      <c r="E465" s="175" t="str">
        <f>IF(VLOOKUP($B:$B,'S24 Warehouse Sale Product List'!$A:$F,6,FALSE)="","",VLOOKUP($B:$B,'S24 Warehouse Sale Product List'!$A:$F,6,FALSE))</f>
        <v/>
      </c>
      <c r="F465" s="213"/>
    </row>
    <row r="466" spans="1:6" x14ac:dyDescent="0.25">
      <c r="A466" s="243">
        <v>67515871</v>
      </c>
      <c r="B466" s="215">
        <v>9781338812558</v>
      </c>
      <c r="C466" s="212" t="s">
        <v>257</v>
      </c>
      <c r="D466" s="218">
        <v>9013</v>
      </c>
      <c r="E466" s="175" t="str">
        <f>IF(VLOOKUP($B:$B,'S24 Warehouse Sale Product List'!$A:$F,6,FALSE)="","",VLOOKUP($B:$B,'S24 Warehouse Sale Product List'!$A:$F,6,FALSE))</f>
        <v/>
      </c>
      <c r="F466" s="213"/>
    </row>
    <row r="467" spans="1:6" x14ac:dyDescent="0.25">
      <c r="A467" s="243">
        <v>49655550</v>
      </c>
      <c r="B467" s="215">
        <v>9781338673845</v>
      </c>
      <c r="C467" s="212" t="s">
        <v>178</v>
      </c>
      <c r="D467" s="218">
        <v>13061</v>
      </c>
      <c r="E467" s="175" t="str">
        <f>IF(VLOOKUP($B:$B,'S24 Warehouse Sale Product List'!$A:$F,6,FALSE)="","",VLOOKUP($B:$B,'S24 Warehouse Sale Product List'!$A:$F,6,FALSE))</f>
        <v/>
      </c>
      <c r="F467" s="213"/>
    </row>
    <row r="468" spans="1:6" x14ac:dyDescent="0.25">
      <c r="A468" s="243">
        <v>3597872</v>
      </c>
      <c r="B468" s="215">
        <v>9781338731071</v>
      </c>
      <c r="C468" s="212" t="s">
        <v>149</v>
      </c>
      <c r="D468" s="218">
        <v>14061</v>
      </c>
      <c r="E468" s="175" t="str">
        <f>IF(VLOOKUP($B:$B,'S24 Warehouse Sale Product List'!$A:$F,6,FALSE)="","",VLOOKUP($B:$B,'S24 Warehouse Sale Product List'!$A:$F,6,FALSE))</f>
        <v/>
      </c>
      <c r="F468" s="213"/>
    </row>
    <row r="469" spans="1:6" x14ac:dyDescent="0.25">
      <c r="A469" s="243">
        <v>87378369</v>
      </c>
      <c r="B469" s="215">
        <v>9781338862812</v>
      </c>
      <c r="C469" s="212" t="s">
        <v>179</v>
      </c>
      <c r="D469" s="218">
        <v>10011</v>
      </c>
      <c r="E469" s="175" t="str">
        <f>IF(VLOOKUP($B:$B,'S24 Warehouse Sale Product List'!$A:$F,6,FALSE)="","",VLOOKUP($B:$B,'S24 Warehouse Sale Product List'!$A:$F,6,FALSE))</f>
        <v/>
      </c>
      <c r="F469" s="213"/>
    </row>
    <row r="470" spans="1:6" x14ac:dyDescent="0.25">
      <c r="A470" s="243">
        <v>56336629</v>
      </c>
      <c r="B470" s="215">
        <v>9781339006888</v>
      </c>
      <c r="C470" s="212" t="s">
        <v>295</v>
      </c>
      <c r="D470" s="218">
        <v>14062</v>
      </c>
      <c r="E470" s="175" t="str">
        <f>IF(VLOOKUP($B:$B,'S24 Warehouse Sale Product List'!$A:$F,6,FALSE)="","",VLOOKUP($B:$B,'S24 Warehouse Sale Product List'!$A:$F,6,FALSE))</f>
        <v/>
      </c>
      <c r="F470" s="213"/>
    </row>
    <row r="471" spans="1:6" x14ac:dyDescent="0.25">
      <c r="A471" s="243">
        <v>23774239</v>
      </c>
      <c r="B471" s="215">
        <v>9781338865127</v>
      </c>
      <c r="C471" s="212" t="s">
        <v>304</v>
      </c>
      <c r="D471" s="218">
        <v>2032</v>
      </c>
      <c r="E471" s="175" t="str">
        <f>IF(VLOOKUP($B:$B,'S24 Warehouse Sale Product List'!$A:$F,6,FALSE)="","",VLOOKUP($B:$B,'S24 Warehouse Sale Product List'!$A:$F,6,FALSE))</f>
        <v/>
      </c>
      <c r="F471" s="213"/>
    </row>
    <row r="472" spans="1:6" x14ac:dyDescent="0.25">
      <c r="A472" s="244">
        <v>3597484</v>
      </c>
      <c r="B472" s="245">
        <v>9781338729573</v>
      </c>
      <c r="C472" s="246" t="s">
        <v>385</v>
      </c>
      <c r="D472" s="247" t="s">
        <v>704</v>
      </c>
      <c r="E472" s="175" t="str">
        <f>IF(VLOOKUP($B:$B,'S24 Warehouse Sale Product List'!$A:$F,6,FALSE)="","",VLOOKUP($B:$B,'S24 Warehouse Sale Product List'!$A:$F,6,FALSE))</f>
        <v/>
      </c>
      <c r="F472" s="213"/>
    </row>
    <row r="473" spans="1:6" x14ac:dyDescent="0.25">
      <c r="A473" s="243">
        <v>99116351</v>
      </c>
      <c r="B473" s="215">
        <v>9781338767216</v>
      </c>
      <c r="C473" s="212" t="s">
        <v>678</v>
      </c>
      <c r="D473" s="218">
        <v>13032</v>
      </c>
      <c r="E473" s="175" t="str">
        <f>IF(VLOOKUP($B:$B,'S24 Warehouse Sale Product List'!$A:$F,6,FALSE)="","",VLOOKUP($B:$B,'S24 Warehouse Sale Product List'!$A:$F,6,FALSE))</f>
        <v/>
      </c>
      <c r="F473" s="213"/>
    </row>
    <row r="474" spans="1:6" x14ac:dyDescent="0.25">
      <c r="A474" s="243">
        <v>99545311</v>
      </c>
      <c r="B474" s="215">
        <v>9781772274707</v>
      </c>
      <c r="C474" s="212" t="s">
        <v>271</v>
      </c>
      <c r="D474" s="218">
        <v>14052</v>
      </c>
      <c r="E474" s="175" t="str">
        <f>IF(VLOOKUP($B:$B,'S24 Warehouse Sale Product List'!$A:$F,6,FALSE)="","",VLOOKUP($B:$B,'S24 Warehouse Sale Product List'!$A:$F,6,FALSE))</f>
        <v/>
      </c>
      <c r="F474" s="213"/>
    </row>
    <row r="475" spans="1:6" x14ac:dyDescent="0.25">
      <c r="A475" s="243">
        <v>97971748</v>
      </c>
      <c r="B475" s="215">
        <v>9781338732733</v>
      </c>
      <c r="C475" s="212" t="s">
        <v>190</v>
      </c>
      <c r="D475" s="218">
        <v>9012</v>
      </c>
      <c r="E475" s="175" t="str">
        <f>IF(VLOOKUP($B:$B,'S24 Warehouse Sale Product List'!$A:$F,6,FALSE)="","",VLOOKUP($B:$B,'S24 Warehouse Sale Product List'!$A:$F,6,FALSE))</f>
        <v/>
      </c>
      <c r="F475" s="213"/>
    </row>
    <row r="476" spans="1:6" x14ac:dyDescent="0.25">
      <c r="A476" s="243">
        <v>55703360</v>
      </c>
      <c r="B476" s="215">
        <v>9781338827361</v>
      </c>
      <c r="C476" s="212" t="s">
        <v>191</v>
      </c>
      <c r="D476" s="218">
        <v>9012</v>
      </c>
      <c r="E476" s="175" t="str">
        <f>IF(VLOOKUP($B:$B,'S24 Warehouse Sale Product List'!$A:$F,6,FALSE)="","",VLOOKUP($B:$B,'S24 Warehouse Sale Product List'!$A:$F,6,FALSE))</f>
        <v/>
      </c>
      <c r="F476" s="213"/>
    </row>
    <row r="477" spans="1:6" x14ac:dyDescent="0.25">
      <c r="A477" s="244">
        <v>3506302</v>
      </c>
      <c r="B477" s="245">
        <v>9781338540529</v>
      </c>
      <c r="C477" s="246" t="s">
        <v>431</v>
      </c>
      <c r="D477" s="247" t="s">
        <v>704</v>
      </c>
      <c r="E477" s="175" t="str">
        <f>IF(VLOOKUP($B:$B,'S24 Warehouse Sale Product List'!$A:$F,6,FALSE)="","",VLOOKUP($B:$B,'S24 Warehouse Sale Product List'!$A:$F,6,FALSE))</f>
        <v/>
      </c>
      <c r="F477" s="213"/>
    </row>
    <row r="478" spans="1:6" x14ac:dyDescent="0.25">
      <c r="A478" s="243">
        <v>92086019</v>
      </c>
      <c r="B478" s="215">
        <v>9781338745573</v>
      </c>
      <c r="C478" s="212" t="s">
        <v>192</v>
      </c>
      <c r="D478" s="218">
        <v>13062</v>
      </c>
      <c r="E478" s="175" t="str">
        <f>IF(VLOOKUP($B:$B,'S24 Warehouse Sale Product List'!$A:$F,6,FALSE)="","",VLOOKUP($B:$B,'S24 Warehouse Sale Product List'!$A:$F,6,FALSE))</f>
        <v/>
      </c>
      <c r="F478" s="213"/>
    </row>
    <row r="479" spans="1:6" x14ac:dyDescent="0.25">
      <c r="A479" s="243">
        <v>61882409</v>
      </c>
      <c r="B479" s="215">
        <v>9781338745658</v>
      </c>
      <c r="C479" s="212" t="s">
        <v>679</v>
      </c>
      <c r="D479" s="218">
        <v>8082</v>
      </c>
      <c r="E479" s="175" t="str">
        <f>IF(VLOOKUP($B:$B,'S24 Warehouse Sale Product List'!$A:$F,6,FALSE)="","",VLOOKUP($B:$B,'S24 Warehouse Sale Product List'!$A:$F,6,FALSE))</f>
        <v/>
      </c>
      <c r="F479" s="213"/>
    </row>
    <row r="480" spans="1:6" x14ac:dyDescent="0.25">
      <c r="A480" s="243">
        <v>49853165</v>
      </c>
      <c r="B480" s="215">
        <v>9781803371368</v>
      </c>
      <c r="C480" s="212" t="s">
        <v>680</v>
      </c>
      <c r="D480" s="218">
        <v>14071</v>
      </c>
      <c r="E480" s="175" t="str">
        <f>IF(VLOOKUP($B:$B,'S24 Warehouse Sale Product List'!$A:$F,6,FALSE)="","",VLOOKUP($B:$B,'S24 Warehouse Sale Product List'!$A:$F,6,FALSE))</f>
        <v/>
      </c>
      <c r="F480" s="213"/>
    </row>
    <row r="481" spans="1:6" x14ac:dyDescent="0.25">
      <c r="A481" s="243">
        <v>3461291</v>
      </c>
      <c r="B481" s="215">
        <v>9781443175746</v>
      </c>
      <c r="C481" s="212" t="s">
        <v>443</v>
      </c>
      <c r="D481" s="218">
        <v>13022</v>
      </c>
      <c r="E481" s="175" t="str">
        <f>IF(VLOOKUP($B:$B,'S24 Warehouse Sale Product List'!$A:$F,6,FALSE)="","",VLOOKUP($B:$B,'S24 Warehouse Sale Product List'!$A:$F,6,FALSE))</f>
        <v/>
      </c>
      <c r="F481" s="213"/>
    </row>
    <row r="482" spans="1:6" x14ac:dyDescent="0.25">
      <c r="A482" s="244">
        <v>3606821</v>
      </c>
      <c r="B482" s="245">
        <v>9781338722536</v>
      </c>
      <c r="C482" s="246" t="s">
        <v>399</v>
      </c>
      <c r="D482" s="247" t="s">
        <v>704</v>
      </c>
      <c r="E482" s="175" t="str">
        <f>IF(VLOOKUP($B:$B,'S24 Warehouse Sale Product List'!$A:$F,6,FALSE)="","",VLOOKUP($B:$B,'S24 Warehouse Sale Product List'!$A:$F,6,FALSE))</f>
        <v/>
      </c>
      <c r="F482" s="213"/>
    </row>
    <row r="483" spans="1:6" x14ac:dyDescent="0.25">
      <c r="A483" s="243">
        <v>57787470</v>
      </c>
      <c r="B483" s="215">
        <v>9781338870343</v>
      </c>
      <c r="C483" s="212" t="s">
        <v>204</v>
      </c>
      <c r="D483" s="218">
        <v>13022</v>
      </c>
      <c r="E483" s="175" t="str">
        <f>IF(VLOOKUP($B:$B,'S24 Warehouse Sale Product List'!$A:$F,6,FALSE)="","",VLOOKUP($B:$B,'S24 Warehouse Sale Product List'!$A:$F,6,FALSE))</f>
        <v/>
      </c>
      <c r="F483" s="213"/>
    </row>
    <row r="484" spans="1:6" x14ac:dyDescent="0.25">
      <c r="A484" s="243">
        <v>63247545</v>
      </c>
      <c r="B484" s="215">
        <v>9781803371542</v>
      </c>
      <c r="C484" s="212" t="s">
        <v>681</v>
      </c>
      <c r="D484" s="218">
        <v>10092</v>
      </c>
      <c r="E484" s="175" t="str">
        <f>IF(VLOOKUP($B:$B,'S24 Warehouse Sale Product List'!$A:$F,6,FALSE)="","",VLOOKUP($B:$B,'S24 Warehouse Sale Product List'!$A:$F,6,FALSE))</f>
        <v/>
      </c>
      <c r="F484" s="213"/>
    </row>
    <row r="485" spans="1:6" x14ac:dyDescent="0.25">
      <c r="A485" s="244">
        <v>3548297</v>
      </c>
      <c r="B485" s="245">
        <v>9781773064376</v>
      </c>
      <c r="C485" s="246" t="s">
        <v>386</v>
      </c>
      <c r="D485" s="247" t="s">
        <v>704</v>
      </c>
      <c r="E485" s="175" t="str">
        <f>IF(VLOOKUP($B:$B,'S24 Warehouse Sale Product List'!$A:$F,6,FALSE)="","",VLOOKUP($B:$B,'S24 Warehouse Sale Product List'!$A:$F,6,FALSE))</f>
        <v/>
      </c>
      <c r="F485" s="213"/>
    </row>
    <row r="486" spans="1:6" x14ac:dyDescent="0.25">
      <c r="A486" s="243">
        <v>34117770</v>
      </c>
      <c r="B486" s="215">
        <v>9781338893250</v>
      </c>
      <c r="C486" s="212" t="s">
        <v>682</v>
      </c>
      <c r="D486" s="218">
        <v>14012</v>
      </c>
      <c r="E486" s="175" t="str">
        <f>IF(VLOOKUP($B:$B,'S24 Warehouse Sale Product List'!$A:$F,6,FALSE)="","",VLOOKUP($B:$B,'S24 Warehouse Sale Product List'!$A:$F,6,FALSE))</f>
        <v/>
      </c>
      <c r="F486" s="213"/>
    </row>
    <row r="487" spans="1:6" x14ac:dyDescent="0.25">
      <c r="A487" s="243">
        <v>98167158</v>
      </c>
      <c r="B487" s="215">
        <v>9781338877731</v>
      </c>
      <c r="C487" s="212" t="s">
        <v>213</v>
      </c>
      <c r="D487" s="218">
        <v>9032</v>
      </c>
      <c r="E487" s="175" t="str">
        <f>IF(VLOOKUP($B:$B,'S24 Warehouse Sale Product List'!$A:$F,6,FALSE)="","",VLOOKUP($B:$B,'S24 Warehouse Sale Product List'!$A:$F,6,FALSE))</f>
        <v/>
      </c>
      <c r="F487" s="213"/>
    </row>
    <row r="488" spans="1:6" x14ac:dyDescent="0.25">
      <c r="A488" s="243">
        <v>3418606</v>
      </c>
      <c r="B488" s="215">
        <v>9781443175135</v>
      </c>
      <c r="C488" s="212" t="s">
        <v>54</v>
      </c>
      <c r="D488" s="218">
        <v>9022</v>
      </c>
      <c r="E488" s="175" t="str">
        <f>IF(VLOOKUP($B:$B,'S24 Warehouse Sale Product List'!$A:$F,6,FALSE)="","",VLOOKUP($B:$B,'S24 Warehouse Sale Product List'!$A:$F,6,FALSE))</f>
        <v/>
      </c>
      <c r="F488" s="213"/>
    </row>
    <row r="489" spans="1:6" x14ac:dyDescent="0.25">
      <c r="A489" s="243">
        <v>75020046</v>
      </c>
      <c r="B489" s="215">
        <v>9781338719055</v>
      </c>
      <c r="C489" s="212" t="s">
        <v>156</v>
      </c>
      <c r="D489" s="218">
        <v>13063</v>
      </c>
      <c r="E489" s="175" t="str">
        <f>IF(VLOOKUP($B:$B,'S24 Warehouse Sale Product List'!$A:$F,6,FALSE)="","",VLOOKUP($B:$B,'S24 Warehouse Sale Product List'!$A:$F,6,FALSE))</f>
        <v/>
      </c>
      <c r="F489" s="213"/>
    </row>
    <row r="490" spans="1:6" x14ac:dyDescent="0.25">
      <c r="A490" s="243">
        <v>99693881</v>
      </c>
      <c r="B490" s="215">
        <v>9781339039558</v>
      </c>
      <c r="C490" s="212" t="s">
        <v>683</v>
      </c>
      <c r="D490" s="218">
        <v>13012</v>
      </c>
      <c r="E490" s="175" t="str">
        <f>IF(VLOOKUP($B:$B,'S24 Warehouse Sale Product List'!$A:$F,6,FALSE)="","",VLOOKUP($B:$B,'S24 Warehouse Sale Product List'!$A:$F,6,FALSE))</f>
        <v/>
      </c>
      <c r="F490" s="213"/>
    </row>
    <row r="491" spans="1:6" x14ac:dyDescent="0.25">
      <c r="A491" s="243">
        <v>41182976</v>
      </c>
      <c r="B491" s="215">
        <v>9781338255751</v>
      </c>
      <c r="C491" s="212" t="s">
        <v>163</v>
      </c>
      <c r="D491" s="218">
        <v>1022</v>
      </c>
      <c r="E491" s="175" t="str">
        <f>IF(VLOOKUP($B:$B,'S24 Warehouse Sale Product List'!$A:$F,6,FALSE)="","",VLOOKUP($B:$B,'S24 Warehouse Sale Product List'!$A:$F,6,FALSE))</f>
        <v/>
      </c>
      <c r="F491" s="213"/>
    </row>
    <row r="492" spans="1:6" x14ac:dyDescent="0.25">
      <c r="A492" s="244">
        <v>3347178</v>
      </c>
      <c r="B492" s="245">
        <v>9781338305586</v>
      </c>
      <c r="C492" s="246" t="s">
        <v>396</v>
      </c>
      <c r="D492" s="247" t="s">
        <v>704</v>
      </c>
      <c r="E492" s="175" t="str">
        <f>IF(VLOOKUP($B:$B,'S24 Warehouse Sale Product List'!$A:$F,6,FALSE)="","",VLOOKUP($B:$B,'S24 Warehouse Sale Product List'!$A:$F,6,FALSE))</f>
        <v/>
      </c>
      <c r="F492" s="213"/>
    </row>
    <row r="493" spans="1:6" x14ac:dyDescent="0.25">
      <c r="A493" s="244">
        <v>3546324</v>
      </c>
      <c r="B493" s="245">
        <v>9781525304880</v>
      </c>
      <c r="C493" s="246" t="s">
        <v>382</v>
      </c>
      <c r="D493" s="247" t="s">
        <v>704</v>
      </c>
      <c r="E493" s="175" t="str">
        <f>IF(VLOOKUP($B:$B,'S24 Warehouse Sale Product List'!$A:$F,6,FALSE)="","",VLOOKUP($B:$B,'S24 Warehouse Sale Product List'!$A:$F,6,FALSE))</f>
        <v/>
      </c>
      <c r="F493" s="213"/>
    </row>
    <row r="494" spans="1:6" x14ac:dyDescent="0.25">
      <c r="A494" s="243">
        <v>97528932</v>
      </c>
      <c r="B494" s="215">
        <v>9781338847314</v>
      </c>
      <c r="C494" s="212" t="s">
        <v>281</v>
      </c>
      <c r="D494" s="218">
        <v>13063</v>
      </c>
      <c r="E494" s="175" t="str">
        <f>IF(VLOOKUP($B:$B,'S24 Warehouse Sale Product List'!$A:$F,6,FALSE)="","",VLOOKUP($B:$B,'S24 Warehouse Sale Product List'!$A:$F,6,FALSE))</f>
        <v/>
      </c>
      <c r="F494" s="213"/>
    </row>
    <row r="495" spans="1:6" x14ac:dyDescent="0.25">
      <c r="A495" s="244">
        <v>3376995</v>
      </c>
      <c r="B495" s="245">
        <v>9781338325133</v>
      </c>
      <c r="C495" s="246" t="s">
        <v>397</v>
      </c>
      <c r="D495" s="247" t="s">
        <v>704</v>
      </c>
      <c r="E495" s="175" t="str">
        <f>IF(VLOOKUP($B:$B,'S24 Warehouse Sale Product List'!$A:$F,6,FALSE)="","",VLOOKUP($B:$B,'S24 Warehouse Sale Product List'!$A:$F,6,FALSE))</f>
        <v/>
      </c>
      <c r="F495" s="213"/>
    </row>
    <row r="496" spans="1:6" x14ac:dyDescent="0.25">
      <c r="A496" s="244">
        <v>3483766</v>
      </c>
      <c r="B496" s="245">
        <v>9781338576566</v>
      </c>
      <c r="C496" s="246" t="s">
        <v>398</v>
      </c>
      <c r="D496" s="247" t="s">
        <v>704</v>
      </c>
      <c r="E496" s="175" t="str">
        <f>IF(VLOOKUP($B:$B,'S24 Warehouse Sale Product List'!$A:$F,6,FALSE)="","",VLOOKUP($B:$B,'S24 Warehouse Sale Product List'!$A:$F,6,FALSE))</f>
        <v/>
      </c>
      <c r="F496" s="213"/>
    </row>
    <row r="497" spans="1:6" x14ac:dyDescent="0.25">
      <c r="A497" s="243">
        <v>3415363</v>
      </c>
      <c r="B497" s="215">
        <v>9781443175081</v>
      </c>
      <c r="C497" s="212" t="s">
        <v>245</v>
      </c>
      <c r="D497" s="218">
        <v>3013</v>
      </c>
      <c r="E497" s="175" t="str">
        <f>IF(VLOOKUP($B:$B,'S24 Warehouse Sale Product List'!$A:$F,6,FALSE)="","",VLOOKUP($B:$B,'S24 Warehouse Sale Product List'!$A:$F,6,FALSE))</f>
        <v/>
      </c>
      <c r="F497" s="213"/>
    </row>
    <row r="498" spans="1:6" x14ac:dyDescent="0.25">
      <c r="A498" s="243">
        <v>99807854</v>
      </c>
      <c r="B498" s="215">
        <v>9781338831184</v>
      </c>
      <c r="C498" s="212" t="s">
        <v>272</v>
      </c>
      <c r="D498" s="218">
        <v>14052</v>
      </c>
      <c r="E498" s="175" t="str">
        <f>IF(VLOOKUP($B:$B,'S24 Warehouse Sale Product List'!$A:$F,6,FALSE)="","",VLOOKUP($B:$B,'S24 Warehouse Sale Product List'!$A:$F,6,FALSE))</f>
        <v/>
      </c>
      <c r="F498" s="213"/>
    </row>
    <row r="499" spans="1:6" x14ac:dyDescent="0.25">
      <c r="A499" s="244">
        <v>3521920</v>
      </c>
      <c r="B499" s="245">
        <v>9781443182355</v>
      </c>
      <c r="C499" s="246" t="s">
        <v>387</v>
      </c>
      <c r="D499" s="247" t="s">
        <v>704</v>
      </c>
      <c r="E499" s="175" t="str">
        <f>IF(VLOOKUP($B:$B,'S24 Warehouse Sale Product List'!$A:$F,6,FALSE)="","",VLOOKUP($B:$B,'S24 Warehouse Sale Product List'!$A:$F,6,FALSE))</f>
        <v/>
      </c>
      <c r="F499" s="213"/>
    </row>
    <row r="500" spans="1:6" x14ac:dyDescent="0.25">
      <c r="A500" s="243">
        <v>89107667</v>
      </c>
      <c r="B500" s="215">
        <v>9781772271492</v>
      </c>
      <c r="C500" s="212" t="s">
        <v>129</v>
      </c>
      <c r="D500" s="218">
        <v>13063</v>
      </c>
      <c r="E500" s="175" t="str">
        <f>IF(VLOOKUP($B:$B,'S24 Warehouse Sale Product List'!$A:$F,6,FALSE)="","",VLOOKUP($B:$B,'S24 Warehouse Sale Product List'!$A:$F,6,FALSE))</f>
        <v/>
      </c>
      <c r="F500" s="213"/>
    </row>
    <row r="501" spans="1:6" x14ac:dyDescent="0.25">
      <c r="A501" s="243">
        <v>77565842</v>
      </c>
      <c r="B501" s="215">
        <v>9781338831986</v>
      </c>
      <c r="C501" s="212" t="s">
        <v>214</v>
      </c>
      <c r="D501" s="218">
        <v>13061</v>
      </c>
      <c r="E501" s="175" t="str">
        <f>IF(VLOOKUP($B:$B,'S24 Warehouse Sale Product List'!$A:$F,6,FALSE)="","",VLOOKUP($B:$B,'S24 Warehouse Sale Product List'!$A:$F,6,FALSE))</f>
        <v/>
      </c>
      <c r="F501" s="213"/>
    </row>
    <row r="502" spans="1:6" x14ac:dyDescent="0.25">
      <c r="A502" s="243">
        <v>63405149</v>
      </c>
      <c r="B502" s="215">
        <v>9781338634822</v>
      </c>
      <c r="C502" s="212" t="s">
        <v>684</v>
      </c>
      <c r="D502" s="218">
        <v>15102</v>
      </c>
      <c r="E502" s="175" t="str">
        <f>IF(VLOOKUP($B:$B,'S24 Warehouse Sale Product List'!$A:$F,6,FALSE)="","",VLOOKUP($B:$B,'S24 Warehouse Sale Product List'!$A:$F,6,FALSE))</f>
        <v/>
      </c>
      <c r="F502" s="213"/>
    </row>
    <row r="503" spans="1:6" x14ac:dyDescent="0.25">
      <c r="A503" s="243">
        <v>3612951</v>
      </c>
      <c r="B503" s="215">
        <v>9781338732399</v>
      </c>
      <c r="C503" s="212" t="s">
        <v>151</v>
      </c>
      <c r="D503" s="218">
        <v>14062</v>
      </c>
      <c r="E503" s="175" t="str">
        <f>IF(VLOOKUP($B:$B,'S24 Warehouse Sale Product List'!$A:$F,6,FALSE)="","",VLOOKUP($B:$B,'S24 Warehouse Sale Product List'!$A:$F,6,FALSE))</f>
        <v/>
      </c>
      <c r="F503" s="213"/>
    </row>
    <row r="504" spans="1:6" x14ac:dyDescent="0.25">
      <c r="A504" s="243">
        <v>79267979</v>
      </c>
      <c r="B504" s="215">
        <v>9781338831412</v>
      </c>
      <c r="C504" s="212" t="s">
        <v>446</v>
      </c>
      <c r="D504" s="218">
        <v>1022</v>
      </c>
      <c r="E504" s="175" t="str">
        <f>IF(VLOOKUP($B:$B,'S24 Warehouse Sale Product List'!$A:$F,6,FALSE)="","",VLOOKUP($B:$B,'S24 Warehouse Sale Product List'!$A:$F,6,FALSE))</f>
        <v/>
      </c>
      <c r="F504" s="213"/>
    </row>
    <row r="505" spans="1:6" x14ac:dyDescent="0.25">
      <c r="A505" s="243">
        <v>65160738</v>
      </c>
      <c r="B505" s="215">
        <v>9781338305890</v>
      </c>
      <c r="C505" s="212" t="s">
        <v>685</v>
      </c>
      <c r="D505" s="218">
        <v>13063</v>
      </c>
      <c r="E505" s="175" t="str">
        <f>IF(VLOOKUP($B:$B,'S24 Warehouse Sale Product List'!$A:$F,6,FALSE)="","",VLOOKUP($B:$B,'S24 Warehouse Sale Product List'!$A:$F,6,FALSE))</f>
        <v/>
      </c>
      <c r="F505" s="213"/>
    </row>
    <row r="506" spans="1:6" x14ac:dyDescent="0.25">
      <c r="A506" s="243">
        <v>78508436</v>
      </c>
      <c r="B506" s="215">
        <v>9781338745535</v>
      </c>
      <c r="C506" s="212" t="s">
        <v>305</v>
      </c>
      <c r="D506" s="218">
        <v>1012</v>
      </c>
      <c r="E506" s="175" t="str">
        <f>IF(VLOOKUP($B:$B,'S24 Warehouse Sale Product List'!$A:$F,6,FALSE)="","",VLOOKUP($B:$B,'S24 Warehouse Sale Product List'!$A:$F,6,FALSE))</f>
        <v/>
      </c>
      <c r="F506" s="213"/>
    </row>
    <row r="507" spans="1:6" x14ac:dyDescent="0.25">
      <c r="A507" s="243">
        <v>30668039</v>
      </c>
      <c r="B507" s="215">
        <v>9781907083402</v>
      </c>
      <c r="C507" s="212" t="s">
        <v>290</v>
      </c>
      <c r="D507" s="218">
        <v>7022</v>
      </c>
      <c r="E507" s="175" t="str">
        <f>IF(VLOOKUP($B:$B,'S24 Warehouse Sale Product List'!$A:$F,6,FALSE)="","",VLOOKUP($B:$B,'S24 Warehouse Sale Product List'!$A:$F,6,FALSE))</f>
        <v/>
      </c>
      <c r="F507" s="213"/>
    </row>
    <row r="508" spans="1:6" x14ac:dyDescent="0.25">
      <c r="A508" s="243">
        <v>3500023</v>
      </c>
      <c r="B508" s="215">
        <v>9781338612424</v>
      </c>
      <c r="C508" s="212" t="s">
        <v>686</v>
      </c>
      <c r="D508" s="218">
        <v>3013</v>
      </c>
      <c r="E508" s="175" t="str">
        <f>IF(VLOOKUP($B:$B,'S24 Warehouse Sale Product List'!$A:$F,6,FALSE)="","",VLOOKUP($B:$B,'S24 Warehouse Sale Product List'!$A:$F,6,FALSE))</f>
        <v/>
      </c>
      <c r="F508" s="213"/>
    </row>
    <row r="509" spans="1:6" x14ac:dyDescent="0.25">
      <c r="A509" s="243">
        <v>62732529</v>
      </c>
      <c r="B509" s="215">
        <v>9781338891065</v>
      </c>
      <c r="C509" s="212" t="s">
        <v>687</v>
      </c>
      <c r="D509" s="218">
        <v>9092</v>
      </c>
      <c r="E509" s="175" t="str">
        <f>IF(VLOOKUP($B:$B,'S24 Warehouse Sale Product List'!$A:$F,6,FALSE)="","",VLOOKUP($B:$B,'S24 Warehouse Sale Product List'!$A:$F,6,FALSE))</f>
        <v/>
      </c>
      <c r="F509" s="213"/>
    </row>
    <row r="510" spans="1:6" x14ac:dyDescent="0.25">
      <c r="A510" s="244">
        <v>3524883</v>
      </c>
      <c r="B510" s="245">
        <v>9780545956253</v>
      </c>
      <c r="C510" s="246" t="s">
        <v>411</v>
      </c>
      <c r="D510" s="247" t="s">
        <v>704</v>
      </c>
      <c r="E510" s="175" t="str">
        <f>IF(VLOOKUP($B:$B,'S24 Warehouse Sale Product List'!$A:$F,6,FALSE)="","",VLOOKUP($B:$B,'S24 Warehouse Sale Product List'!$A:$F,6,FALSE))</f>
        <v/>
      </c>
      <c r="F510" s="213"/>
    </row>
    <row r="513" spans="4:6" ht="18.75" x14ac:dyDescent="0.3">
      <c r="D513" s="226" t="s">
        <v>235</v>
      </c>
      <c r="E513" s="227"/>
      <c r="F513" s="227"/>
    </row>
    <row r="514" spans="4:6" ht="18.75" x14ac:dyDescent="0.3">
      <c r="D514" s="226"/>
      <c r="E514" s="228"/>
      <c r="F514" s="228"/>
    </row>
    <row r="515" spans="4:6" ht="18.75" x14ac:dyDescent="0.3">
      <c r="D515" s="226" t="s">
        <v>10</v>
      </c>
      <c r="E515" s="228" t="s">
        <v>236</v>
      </c>
      <c r="F515" s="228" t="s">
        <v>237</v>
      </c>
    </row>
  </sheetData>
  <autoFilter ref="A6:F510" xr:uid="{00000000-0009-0000-0000-000001000000}">
    <sortState xmlns:xlrd2="http://schemas.microsoft.com/office/spreadsheetml/2017/richdata2" ref="A7:F510">
      <sortCondition ref="C6:C510"/>
    </sortState>
  </autoFilter>
  <sortState xmlns:xlrd2="http://schemas.microsoft.com/office/spreadsheetml/2017/richdata2" ref="A7:E955">
    <sortCondition ref="C7:C955"/>
  </sortState>
  <mergeCells count="5">
    <mergeCell ref="A1:B1"/>
    <mergeCell ref="A2:B2"/>
    <mergeCell ref="E2:F2"/>
    <mergeCell ref="A3:B3"/>
    <mergeCell ref="D1:F1"/>
  </mergeCells>
  <phoneticPr fontId="18" type="noConversion"/>
  <conditionalFormatting sqref="A1:A1048576">
    <cfRule type="duplicateValues" dxfId="6" priority="1"/>
  </conditionalFormatting>
  <conditionalFormatting sqref="A7:A510">
    <cfRule type="duplicateValues" dxfId="5" priority="108"/>
    <cfRule type="duplicateValues" dxfId="4" priority="109"/>
  </conditionalFormatting>
  <conditionalFormatting sqref="A511:A1048576 A1:A6">
    <cfRule type="duplicateValues" dxfId="3" priority="19"/>
  </conditionalFormatting>
  <conditionalFormatting sqref="A511:A1048576">
    <cfRule type="duplicateValues" dxfId="2" priority="22"/>
  </conditionalFormatting>
  <conditionalFormatting sqref="B7:B510">
    <cfRule type="duplicateValues" dxfId="1" priority="110"/>
  </conditionalFormatting>
  <conditionalFormatting sqref="B511:B1048576 B1:B6">
    <cfRule type="duplicateValues" dxfId="0" priority="25"/>
  </conditionalFormatting>
  <pageMargins left="0.23622047244094499" right="0.23622047244094499" top="0.74803149606299202" bottom="0.55118110236220497" header="0.31496062992126" footer="0.31496062992126"/>
  <pageSetup scale="93" orientation="portrait" r:id="rId1"/>
  <headerFooter>
    <oddHeader>&amp;C&amp;"-,Bold"&amp;22PICK SHEET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F49"/>
  <sheetViews>
    <sheetView showGridLines="0" view="pageLayout" zoomScale="97" zoomScaleNormal="100" zoomScalePageLayoutView="97" workbookViewId="0">
      <selection activeCell="B27" sqref="B27"/>
    </sheetView>
  </sheetViews>
  <sheetFormatPr defaultRowHeight="12.75" x14ac:dyDescent="0.2"/>
  <cols>
    <col min="1" max="1" width="10.42578125" style="21" customWidth="1"/>
    <col min="2" max="2" width="29.7109375" style="21" customWidth="1"/>
    <col min="3" max="3" width="10.5703125" style="21" customWidth="1"/>
    <col min="4" max="4" width="11" style="21" customWidth="1"/>
    <col min="5" max="5" width="10.7109375" style="21" customWidth="1"/>
    <col min="6" max="6" width="15.5703125" style="21" customWidth="1"/>
    <col min="7" max="239" width="9.28515625" style="21"/>
    <col min="240" max="240" width="12.28515625" style="21" customWidth="1"/>
    <col min="241" max="241" width="29.7109375" style="21" customWidth="1"/>
    <col min="242" max="242" width="9.140625" style="21" customWidth="1"/>
    <col min="243" max="243" width="11" style="21" customWidth="1"/>
    <col min="244" max="244" width="10.7109375" style="21" customWidth="1"/>
    <col min="245" max="245" width="16" style="21" customWidth="1"/>
    <col min="246" max="259" width="9.140625" style="21" customWidth="1"/>
    <col min="260" max="495" width="9.28515625" style="21"/>
    <col min="496" max="496" width="12.28515625" style="21" customWidth="1"/>
    <col min="497" max="497" width="29.7109375" style="21" customWidth="1"/>
    <col min="498" max="498" width="9.140625" style="21" customWidth="1"/>
    <col min="499" max="499" width="11" style="21" customWidth="1"/>
    <col min="500" max="500" width="10.7109375" style="21" customWidth="1"/>
    <col min="501" max="501" width="16" style="21" customWidth="1"/>
    <col min="502" max="515" width="9.140625" style="21" customWidth="1"/>
    <col min="516" max="751" width="9.28515625" style="21"/>
    <col min="752" max="752" width="12.28515625" style="21" customWidth="1"/>
    <col min="753" max="753" width="29.7109375" style="21" customWidth="1"/>
    <col min="754" max="754" width="9.140625" style="21" customWidth="1"/>
    <col min="755" max="755" width="11" style="21" customWidth="1"/>
    <col min="756" max="756" width="10.7109375" style="21" customWidth="1"/>
    <col min="757" max="757" width="16" style="21" customWidth="1"/>
    <col min="758" max="771" width="9.140625" style="21" customWidth="1"/>
    <col min="772" max="1007" width="9.28515625" style="21"/>
    <col min="1008" max="1008" width="12.28515625" style="21" customWidth="1"/>
    <col min="1009" max="1009" width="29.7109375" style="21" customWidth="1"/>
    <col min="1010" max="1010" width="9.140625" style="21" customWidth="1"/>
    <col min="1011" max="1011" width="11" style="21" customWidth="1"/>
    <col min="1012" max="1012" width="10.7109375" style="21" customWidth="1"/>
    <col min="1013" max="1013" width="16" style="21" customWidth="1"/>
    <col min="1014" max="1027" width="9.140625" style="21" customWidth="1"/>
    <col min="1028" max="1263" width="9.28515625" style="21"/>
    <col min="1264" max="1264" width="12.28515625" style="21" customWidth="1"/>
    <col min="1265" max="1265" width="29.7109375" style="21" customWidth="1"/>
    <col min="1266" max="1266" width="9.140625" style="21" customWidth="1"/>
    <col min="1267" max="1267" width="11" style="21" customWidth="1"/>
    <col min="1268" max="1268" width="10.7109375" style="21" customWidth="1"/>
    <col min="1269" max="1269" width="16" style="21" customWidth="1"/>
    <col min="1270" max="1283" width="9.140625" style="21" customWidth="1"/>
    <col min="1284" max="1519" width="9.28515625" style="21"/>
    <col min="1520" max="1520" width="12.28515625" style="21" customWidth="1"/>
    <col min="1521" max="1521" width="29.7109375" style="21" customWidth="1"/>
    <col min="1522" max="1522" width="9.140625" style="21" customWidth="1"/>
    <col min="1523" max="1523" width="11" style="21" customWidth="1"/>
    <col min="1524" max="1524" width="10.7109375" style="21" customWidth="1"/>
    <col min="1525" max="1525" width="16" style="21" customWidth="1"/>
    <col min="1526" max="1539" width="9.140625" style="21" customWidth="1"/>
    <col min="1540" max="1775" width="9.28515625" style="21"/>
    <col min="1776" max="1776" width="12.28515625" style="21" customWidth="1"/>
    <col min="1777" max="1777" width="29.7109375" style="21" customWidth="1"/>
    <col min="1778" max="1778" width="9.140625" style="21" customWidth="1"/>
    <col min="1779" max="1779" width="11" style="21" customWidth="1"/>
    <col min="1780" max="1780" width="10.7109375" style="21" customWidth="1"/>
    <col min="1781" max="1781" width="16" style="21" customWidth="1"/>
    <col min="1782" max="1795" width="9.140625" style="21" customWidth="1"/>
    <col min="1796" max="2031" width="9.28515625" style="21"/>
    <col min="2032" max="2032" width="12.28515625" style="21" customWidth="1"/>
    <col min="2033" max="2033" width="29.7109375" style="21" customWidth="1"/>
    <col min="2034" max="2034" width="9.140625" style="21" customWidth="1"/>
    <col min="2035" max="2035" width="11" style="21" customWidth="1"/>
    <col min="2036" max="2036" width="10.7109375" style="21" customWidth="1"/>
    <col min="2037" max="2037" width="16" style="21" customWidth="1"/>
    <col min="2038" max="2051" width="9.140625" style="21" customWidth="1"/>
    <col min="2052" max="2287" width="9.28515625" style="21"/>
    <col min="2288" max="2288" width="12.28515625" style="21" customWidth="1"/>
    <col min="2289" max="2289" width="29.7109375" style="21" customWidth="1"/>
    <col min="2290" max="2290" width="9.140625" style="21" customWidth="1"/>
    <col min="2291" max="2291" width="11" style="21" customWidth="1"/>
    <col min="2292" max="2292" width="10.7109375" style="21" customWidth="1"/>
    <col min="2293" max="2293" width="16" style="21" customWidth="1"/>
    <col min="2294" max="2307" width="9.140625" style="21" customWidth="1"/>
    <col min="2308" max="2543" width="9.28515625" style="21"/>
    <col min="2544" max="2544" width="12.28515625" style="21" customWidth="1"/>
    <col min="2545" max="2545" width="29.7109375" style="21" customWidth="1"/>
    <col min="2546" max="2546" width="9.140625" style="21" customWidth="1"/>
    <col min="2547" max="2547" width="11" style="21" customWidth="1"/>
    <col min="2548" max="2548" width="10.7109375" style="21" customWidth="1"/>
    <col min="2549" max="2549" width="16" style="21" customWidth="1"/>
    <col min="2550" max="2563" width="9.140625" style="21" customWidth="1"/>
    <col min="2564" max="2799" width="9.28515625" style="21"/>
    <col min="2800" max="2800" width="12.28515625" style="21" customWidth="1"/>
    <col min="2801" max="2801" width="29.7109375" style="21" customWidth="1"/>
    <col min="2802" max="2802" width="9.140625" style="21" customWidth="1"/>
    <col min="2803" max="2803" width="11" style="21" customWidth="1"/>
    <col min="2804" max="2804" width="10.7109375" style="21" customWidth="1"/>
    <col min="2805" max="2805" width="16" style="21" customWidth="1"/>
    <col min="2806" max="2819" width="9.140625" style="21" customWidth="1"/>
    <col min="2820" max="3055" width="9.28515625" style="21"/>
    <col min="3056" max="3056" width="12.28515625" style="21" customWidth="1"/>
    <col min="3057" max="3057" width="29.7109375" style="21" customWidth="1"/>
    <col min="3058" max="3058" width="9.140625" style="21" customWidth="1"/>
    <col min="3059" max="3059" width="11" style="21" customWidth="1"/>
    <col min="3060" max="3060" width="10.7109375" style="21" customWidth="1"/>
    <col min="3061" max="3061" width="16" style="21" customWidth="1"/>
    <col min="3062" max="3075" width="9.140625" style="21" customWidth="1"/>
    <col min="3076" max="3311" width="9.28515625" style="21"/>
    <col min="3312" max="3312" width="12.28515625" style="21" customWidth="1"/>
    <col min="3313" max="3313" width="29.7109375" style="21" customWidth="1"/>
    <col min="3314" max="3314" width="9.140625" style="21" customWidth="1"/>
    <col min="3315" max="3315" width="11" style="21" customWidth="1"/>
    <col min="3316" max="3316" width="10.7109375" style="21" customWidth="1"/>
    <col min="3317" max="3317" width="16" style="21" customWidth="1"/>
    <col min="3318" max="3331" width="9.140625" style="21" customWidth="1"/>
    <col min="3332" max="3567" width="9.28515625" style="21"/>
    <col min="3568" max="3568" width="12.28515625" style="21" customWidth="1"/>
    <col min="3569" max="3569" width="29.7109375" style="21" customWidth="1"/>
    <col min="3570" max="3570" width="9.140625" style="21" customWidth="1"/>
    <col min="3571" max="3571" width="11" style="21" customWidth="1"/>
    <col min="3572" max="3572" width="10.7109375" style="21" customWidth="1"/>
    <col min="3573" max="3573" width="16" style="21" customWidth="1"/>
    <col min="3574" max="3587" width="9.140625" style="21" customWidth="1"/>
    <col min="3588" max="3823" width="9.28515625" style="21"/>
    <col min="3824" max="3824" width="12.28515625" style="21" customWidth="1"/>
    <col min="3825" max="3825" width="29.7109375" style="21" customWidth="1"/>
    <col min="3826" max="3826" width="9.140625" style="21" customWidth="1"/>
    <col min="3827" max="3827" width="11" style="21" customWidth="1"/>
    <col min="3828" max="3828" width="10.7109375" style="21" customWidth="1"/>
    <col min="3829" max="3829" width="16" style="21" customWidth="1"/>
    <col min="3830" max="3843" width="9.140625" style="21" customWidth="1"/>
    <col min="3844" max="4079" width="9.28515625" style="21"/>
    <col min="4080" max="4080" width="12.28515625" style="21" customWidth="1"/>
    <col min="4081" max="4081" width="29.7109375" style="21" customWidth="1"/>
    <col min="4082" max="4082" width="9.140625" style="21" customWidth="1"/>
    <col min="4083" max="4083" width="11" style="21" customWidth="1"/>
    <col min="4084" max="4084" width="10.7109375" style="21" customWidth="1"/>
    <col min="4085" max="4085" width="16" style="21" customWidth="1"/>
    <col min="4086" max="4099" width="9.140625" style="21" customWidth="1"/>
    <col min="4100" max="4335" width="9.28515625" style="21"/>
    <col min="4336" max="4336" width="12.28515625" style="21" customWidth="1"/>
    <col min="4337" max="4337" width="29.7109375" style="21" customWidth="1"/>
    <col min="4338" max="4338" width="9.140625" style="21" customWidth="1"/>
    <col min="4339" max="4339" width="11" style="21" customWidth="1"/>
    <col min="4340" max="4340" width="10.7109375" style="21" customWidth="1"/>
    <col min="4341" max="4341" width="16" style="21" customWidth="1"/>
    <col min="4342" max="4355" width="9.140625" style="21" customWidth="1"/>
    <col min="4356" max="4591" width="9.28515625" style="21"/>
    <col min="4592" max="4592" width="12.28515625" style="21" customWidth="1"/>
    <col min="4593" max="4593" width="29.7109375" style="21" customWidth="1"/>
    <col min="4594" max="4594" width="9.140625" style="21" customWidth="1"/>
    <col min="4595" max="4595" width="11" style="21" customWidth="1"/>
    <col min="4596" max="4596" width="10.7109375" style="21" customWidth="1"/>
    <col min="4597" max="4597" width="16" style="21" customWidth="1"/>
    <col min="4598" max="4611" width="9.140625" style="21" customWidth="1"/>
    <col min="4612" max="4847" width="9.28515625" style="21"/>
    <col min="4848" max="4848" width="12.28515625" style="21" customWidth="1"/>
    <col min="4849" max="4849" width="29.7109375" style="21" customWidth="1"/>
    <col min="4850" max="4850" width="9.140625" style="21" customWidth="1"/>
    <col min="4851" max="4851" width="11" style="21" customWidth="1"/>
    <col min="4852" max="4852" width="10.7109375" style="21" customWidth="1"/>
    <col min="4853" max="4853" width="16" style="21" customWidth="1"/>
    <col min="4854" max="4867" width="9.140625" style="21" customWidth="1"/>
    <col min="4868" max="5103" width="9.28515625" style="21"/>
    <col min="5104" max="5104" width="12.28515625" style="21" customWidth="1"/>
    <col min="5105" max="5105" width="29.7109375" style="21" customWidth="1"/>
    <col min="5106" max="5106" width="9.140625" style="21" customWidth="1"/>
    <col min="5107" max="5107" width="11" style="21" customWidth="1"/>
    <col min="5108" max="5108" width="10.7109375" style="21" customWidth="1"/>
    <col min="5109" max="5109" width="16" style="21" customWidth="1"/>
    <col min="5110" max="5123" width="9.140625" style="21" customWidth="1"/>
    <col min="5124" max="5359" width="9.28515625" style="21"/>
    <col min="5360" max="5360" width="12.28515625" style="21" customWidth="1"/>
    <col min="5361" max="5361" width="29.7109375" style="21" customWidth="1"/>
    <col min="5362" max="5362" width="9.140625" style="21" customWidth="1"/>
    <col min="5363" max="5363" width="11" style="21" customWidth="1"/>
    <col min="5364" max="5364" width="10.7109375" style="21" customWidth="1"/>
    <col min="5365" max="5365" width="16" style="21" customWidth="1"/>
    <col min="5366" max="5379" width="9.140625" style="21" customWidth="1"/>
    <col min="5380" max="5615" width="9.28515625" style="21"/>
    <col min="5616" max="5616" width="12.28515625" style="21" customWidth="1"/>
    <col min="5617" max="5617" width="29.7109375" style="21" customWidth="1"/>
    <col min="5618" max="5618" width="9.140625" style="21" customWidth="1"/>
    <col min="5619" max="5619" width="11" style="21" customWidth="1"/>
    <col min="5620" max="5620" width="10.7109375" style="21" customWidth="1"/>
    <col min="5621" max="5621" width="16" style="21" customWidth="1"/>
    <col min="5622" max="5635" width="9.140625" style="21" customWidth="1"/>
    <col min="5636" max="5871" width="9.28515625" style="21"/>
    <col min="5872" max="5872" width="12.28515625" style="21" customWidth="1"/>
    <col min="5873" max="5873" width="29.7109375" style="21" customWidth="1"/>
    <col min="5874" max="5874" width="9.140625" style="21" customWidth="1"/>
    <col min="5875" max="5875" width="11" style="21" customWidth="1"/>
    <col min="5876" max="5876" width="10.7109375" style="21" customWidth="1"/>
    <col min="5877" max="5877" width="16" style="21" customWidth="1"/>
    <col min="5878" max="5891" width="9.140625" style="21" customWidth="1"/>
    <col min="5892" max="6127" width="9.28515625" style="21"/>
    <col min="6128" max="6128" width="12.28515625" style="21" customWidth="1"/>
    <col min="6129" max="6129" width="29.7109375" style="21" customWidth="1"/>
    <col min="6130" max="6130" width="9.140625" style="21" customWidth="1"/>
    <col min="6131" max="6131" width="11" style="21" customWidth="1"/>
    <col min="6132" max="6132" width="10.7109375" style="21" customWidth="1"/>
    <col min="6133" max="6133" width="16" style="21" customWidth="1"/>
    <col min="6134" max="6147" width="9.140625" style="21" customWidth="1"/>
    <col min="6148" max="6383" width="9.28515625" style="21"/>
    <col min="6384" max="6384" width="12.28515625" style="21" customWidth="1"/>
    <col min="6385" max="6385" width="29.7109375" style="21" customWidth="1"/>
    <col min="6386" max="6386" width="9.140625" style="21" customWidth="1"/>
    <col min="6387" max="6387" width="11" style="21" customWidth="1"/>
    <col min="6388" max="6388" width="10.7109375" style="21" customWidth="1"/>
    <col min="6389" max="6389" width="16" style="21" customWidth="1"/>
    <col min="6390" max="6403" width="9.140625" style="21" customWidth="1"/>
    <col min="6404" max="6639" width="9.28515625" style="21"/>
    <col min="6640" max="6640" width="12.28515625" style="21" customWidth="1"/>
    <col min="6641" max="6641" width="29.7109375" style="21" customWidth="1"/>
    <col min="6642" max="6642" width="9.140625" style="21" customWidth="1"/>
    <col min="6643" max="6643" width="11" style="21" customWidth="1"/>
    <col min="6644" max="6644" width="10.7109375" style="21" customWidth="1"/>
    <col min="6645" max="6645" width="16" style="21" customWidth="1"/>
    <col min="6646" max="6659" width="9.140625" style="21" customWidth="1"/>
    <col min="6660" max="6895" width="9.28515625" style="21"/>
    <col min="6896" max="6896" width="12.28515625" style="21" customWidth="1"/>
    <col min="6897" max="6897" width="29.7109375" style="21" customWidth="1"/>
    <col min="6898" max="6898" width="9.140625" style="21" customWidth="1"/>
    <col min="6899" max="6899" width="11" style="21" customWidth="1"/>
    <col min="6900" max="6900" width="10.7109375" style="21" customWidth="1"/>
    <col min="6901" max="6901" width="16" style="21" customWidth="1"/>
    <col min="6902" max="6915" width="9.140625" style="21" customWidth="1"/>
    <col min="6916" max="7151" width="9.28515625" style="21"/>
    <col min="7152" max="7152" width="12.28515625" style="21" customWidth="1"/>
    <col min="7153" max="7153" width="29.7109375" style="21" customWidth="1"/>
    <col min="7154" max="7154" width="9.140625" style="21" customWidth="1"/>
    <col min="7155" max="7155" width="11" style="21" customWidth="1"/>
    <col min="7156" max="7156" width="10.7109375" style="21" customWidth="1"/>
    <col min="7157" max="7157" width="16" style="21" customWidth="1"/>
    <col min="7158" max="7171" width="9.140625" style="21" customWidth="1"/>
    <col min="7172" max="7407" width="9.28515625" style="21"/>
    <col min="7408" max="7408" width="12.28515625" style="21" customWidth="1"/>
    <col min="7409" max="7409" width="29.7109375" style="21" customWidth="1"/>
    <col min="7410" max="7410" width="9.140625" style="21" customWidth="1"/>
    <col min="7411" max="7411" width="11" style="21" customWidth="1"/>
    <col min="7412" max="7412" width="10.7109375" style="21" customWidth="1"/>
    <col min="7413" max="7413" width="16" style="21" customWidth="1"/>
    <col min="7414" max="7427" width="9.140625" style="21" customWidth="1"/>
    <col min="7428" max="7663" width="9.28515625" style="21"/>
    <col min="7664" max="7664" width="12.28515625" style="21" customWidth="1"/>
    <col min="7665" max="7665" width="29.7109375" style="21" customWidth="1"/>
    <col min="7666" max="7666" width="9.140625" style="21" customWidth="1"/>
    <col min="7667" max="7667" width="11" style="21" customWidth="1"/>
    <col min="7668" max="7668" width="10.7109375" style="21" customWidth="1"/>
    <col min="7669" max="7669" width="16" style="21" customWidth="1"/>
    <col min="7670" max="7683" width="9.140625" style="21" customWidth="1"/>
    <col min="7684" max="7919" width="9.28515625" style="21"/>
    <col min="7920" max="7920" width="12.28515625" style="21" customWidth="1"/>
    <col min="7921" max="7921" width="29.7109375" style="21" customWidth="1"/>
    <col min="7922" max="7922" width="9.140625" style="21" customWidth="1"/>
    <col min="7923" max="7923" width="11" style="21" customWidth="1"/>
    <col min="7924" max="7924" width="10.7109375" style="21" customWidth="1"/>
    <col min="7925" max="7925" width="16" style="21" customWidth="1"/>
    <col min="7926" max="7939" width="9.140625" style="21" customWidth="1"/>
    <col min="7940" max="8175" width="9.28515625" style="21"/>
    <col min="8176" max="8176" width="12.28515625" style="21" customWidth="1"/>
    <col min="8177" max="8177" width="29.7109375" style="21" customWidth="1"/>
    <col min="8178" max="8178" width="9.140625" style="21" customWidth="1"/>
    <col min="8179" max="8179" width="11" style="21" customWidth="1"/>
    <col min="8180" max="8180" width="10.7109375" style="21" customWidth="1"/>
    <col min="8181" max="8181" width="16" style="21" customWidth="1"/>
    <col min="8182" max="8195" width="9.140625" style="21" customWidth="1"/>
    <col min="8196" max="8431" width="9.28515625" style="21"/>
    <col min="8432" max="8432" width="12.28515625" style="21" customWidth="1"/>
    <col min="8433" max="8433" width="29.7109375" style="21" customWidth="1"/>
    <col min="8434" max="8434" width="9.140625" style="21" customWidth="1"/>
    <col min="8435" max="8435" width="11" style="21" customWidth="1"/>
    <col min="8436" max="8436" width="10.7109375" style="21" customWidth="1"/>
    <col min="8437" max="8437" width="16" style="21" customWidth="1"/>
    <col min="8438" max="8451" width="9.140625" style="21" customWidth="1"/>
    <col min="8452" max="8687" width="9.28515625" style="21"/>
    <col min="8688" max="8688" width="12.28515625" style="21" customWidth="1"/>
    <col min="8689" max="8689" width="29.7109375" style="21" customWidth="1"/>
    <col min="8690" max="8690" width="9.140625" style="21" customWidth="1"/>
    <col min="8691" max="8691" width="11" style="21" customWidth="1"/>
    <col min="8692" max="8692" width="10.7109375" style="21" customWidth="1"/>
    <col min="8693" max="8693" width="16" style="21" customWidth="1"/>
    <col min="8694" max="8707" width="9.140625" style="21" customWidth="1"/>
    <col min="8708" max="8943" width="9.28515625" style="21"/>
    <col min="8944" max="8944" width="12.28515625" style="21" customWidth="1"/>
    <col min="8945" max="8945" width="29.7109375" style="21" customWidth="1"/>
    <col min="8946" max="8946" width="9.140625" style="21" customWidth="1"/>
    <col min="8947" max="8947" width="11" style="21" customWidth="1"/>
    <col min="8948" max="8948" width="10.7109375" style="21" customWidth="1"/>
    <col min="8949" max="8949" width="16" style="21" customWidth="1"/>
    <col min="8950" max="8963" width="9.140625" style="21" customWidth="1"/>
    <col min="8964" max="9199" width="9.28515625" style="21"/>
    <col min="9200" max="9200" width="12.28515625" style="21" customWidth="1"/>
    <col min="9201" max="9201" width="29.7109375" style="21" customWidth="1"/>
    <col min="9202" max="9202" width="9.140625" style="21" customWidth="1"/>
    <col min="9203" max="9203" width="11" style="21" customWidth="1"/>
    <col min="9204" max="9204" width="10.7109375" style="21" customWidth="1"/>
    <col min="9205" max="9205" width="16" style="21" customWidth="1"/>
    <col min="9206" max="9219" width="9.140625" style="21" customWidth="1"/>
    <col min="9220" max="9455" width="9.28515625" style="21"/>
    <col min="9456" max="9456" width="12.28515625" style="21" customWidth="1"/>
    <col min="9457" max="9457" width="29.7109375" style="21" customWidth="1"/>
    <col min="9458" max="9458" width="9.140625" style="21" customWidth="1"/>
    <col min="9459" max="9459" width="11" style="21" customWidth="1"/>
    <col min="9460" max="9460" width="10.7109375" style="21" customWidth="1"/>
    <col min="9461" max="9461" width="16" style="21" customWidth="1"/>
    <col min="9462" max="9475" width="9.140625" style="21" customWidth="1"/>
    <col min="9476" max="9711" width="9.28515625" style="21"/>
    <col min="9712" max="9712" width="12.28515625" style="21" customWidth="1"/>
    <col min="9713" max="9713" width="29.7109375" style="21" customWidth="1"/>
    <col min="9714" max="9714" width="9.140625" style="21" customWidth="1"/>
    <col min="9715" max="9715" width="11" style="21" customWidth="1"/>
    <col min="9716" max="9716" width="10.7109375" style="21" customWidth="1"/>
    <col min="9717" max="9717" width="16" style="21" customWidth="1"/>
    <col min="9718" max="9731" width="9.140625" style="21" customWidth="1"/>
    <col min="9732" max="9967" width="9.28515625" style="21"/>
    <col min="9968" max="9968" width="12.28515625" style="21" customWidth="1"/>
    <col min="9969" max="9969" width="29.7109375" style="21" customWidth="1"/>
    <col min="9970" max="9970" width="9.140625" style="21" customWidth="1"/>
    <col min="9971" max="9971" width="11" style="21" customWidth="1"/>
    <col min="9972" max="9972" width="10.7109375" style="21" customWidth="1"/>
    <col min="9973" max="9973" width="16" style="21" customWidth="1"/>
    <col min="9974" max="9987" width="9.140625" style="21" customWidth="1"/>
    <col min="9988" max="10223" width="9.28515625" style="21"/>
    <col min="10224" max="10224" width="12.28515625" style="21" customWidth="1"/>
    <col min="10225" max="10225" width="29.7109375" style="21" customWidth="1"/>
    <col min="10226" max="10226" width="9.140625" style="21" customWidth="1"/>
    <col min="10227" max="10227" width="11" style="21" customWidth="1"/>
    <col min="10228" max="10228" width="10.7109375" style="21" customWidth="1"/>
    <col min="10229" max="10229" width="16" style="21" customWidth="1"/>
    <col min="10230" max="10243" width="9.140625" style="21" customWidth="1"/>
    <col min="10244" max="10479" width="9.28515625" style="21"/>
    <col min="10480" max="10480" width="12.28515625" style="21" customWidth="1"/>
    <col min="10481" max="10481" width="29.7109375" style="21" customWidth="1"/>
    <col min="10482" max="10482" width="9.140625" style="21" customWidth="1"/>
    <col min="10483" max="10483" width="11" style="21" customWidth="1"/>
    <col min="10484" max="10484" width="10.7109375" style="21" customWidth="1"/>
    <col min="10485" max="10485" width="16" style="21" customWidth="1"/>
    <col min="10486" max="10499" width="9.140625" style="21" customWidth="1"/>
    <col min="10500" max="10735" width="9.28515625" style="21"/>
    <col min="10736" max="10736" width="12.28515625" style="21" customWidth="1"/>
    <col min="10737" max="10737" width="29.7109375" style="21" customWidth="1"/>
    <col min="10738" max="10738" width="9.140625" style="21" customWidth="1"/>
    <col min="10739" max="10739" width="11" style="21" customWidth="1"/>
    <col min="10740" max="10740" width="10.7109375" style="21" customWidth="1"/>
    <col min="10741" max="10741" width="16" style="21" customWidth="1"/>
    <col min="10742" max="10755" width="9.140625" style="21" customWidth="1"/>
    <col min="10756" max="10991" width="9.28515625" style="21"/>
    <col min="10992" max="10992" width="12.28515625" style="21" customWidth="1"/>
    <col min="10993" max="10993" width="29.7109375" style="21" customWidth="1"/>
    <col min="10994" max="10994" width="9.140625" style="21" customWidth="1"/>
    <col min="10995" max="10995" width="11" style="21" customWidth="1"/>
    <col min="10996" max="10996" width="10.7109375" style="21" customWidth="1"/>
    <col min="10997" max="10997" width="16" style="21" customWidth="1"/>
    <col min="10998" max="11011" width="9.140625" style="21" customWidth="1"/>
    <col min="11012" max="11247" width="9.28515625" style="21"/>
    <col min="11248" max="11248" width="12.28515625" style="21" customWidth="1"/>
    <col min="11249" max="11249" width="29.7109375" style="21" customWidth="1"/>
    <col min="11250" max="11250" width="9.140625" style="21" customWidth="1"/>
    <col min="11251" max="11251" width="11" style="21" customWidth="1"/>
    <col min="11252" max="11252" width="10.7109375" style="21" customWidth="1"/>
    <col min="11253" max="11253" width="16" style="21" customWidth="1"/>
    <col min="11254" max="11267" width="9.140625" style="21" customWidth="1"/>
    <col min="11268" max="11503" width="9.28515625" style="21"/>
    <col min="11504" max="11504" width="12.28515625" style="21" customWidth="1"/>
    <col min="11505" max="11505" width="29.7109375" style="21" customWidth="1"/>
    <col min="11506" max="11506" width="9.140625" style="21" customWidth="1"/>
    <col min="11507" max="11507" width="11" style="21" customWidth="1"/>
    <col min="11508" max="11508" width="10.7109375" style="21" customWidth="1"/>
    <col min="11509" max="11509" width="16" style="21" customWidth="1"/>
    <col min="11510" max="11523" width="9.140625" style="21" customWidth="1"/>
    <col min="11524" max="11759" width="9.28515625" style="21"/>
    <col min="11760" max="11760" width="12.28515625" style="21" customWidth="1"/>
    <col min="11761" max="11761" width="29.7109375" style="21" customWidth="1"/>
    <col min="11762" max="11762" width="9.140625" style="21" customWidth="1"/>
    <col min="11763" max="11763" width="11" style="21" customWidth="1"/>
    <col min="11764" max="11764" width="10.7109375" style="21" customWidth="1"/>
    <col min="11765" max="11765" width="16" style="21" customWidth="1"/>
    <col min="11766" max="11779" width="9.140625" style="21" customWidth="1"/>
    <col min="11780" max="12015" width="9.28515625" style="21"/>
    <col min="12016" max="12016" width="12.28515625" style="21" customWidth="1"/>
    <col min="12017" max="12017" width="29.7109375" style="21" customWidth="1"/>
    <col min="12018" max="12018" width="9.140625" style="21" customWidth="1"/>
    <col min="12019" max="12019" width="11" style="21" customWidth="1"/>
    <col min="12020" max="12020" width="10.7109375" style="21" customWidth="1"/>
    <col min="12021" max="12021" width="16" style="21" customWidth="1"/>
    <col min="12022" max="12035" width="9.140625" style="21" customWidth="1"/>
    <col min="12036" max="12271" width="9.28515625" style="21"/>
    <col min="12272" max="12272" width="12.28515625" style="21" customWidth="1"/>
    <col min="12273" max="12273" width="29.7109375" style="21" customWidth="1"/>
    <col min="12274" max="12274" width="9.140625" style="21" customWidth="1"/>
    <col min="12275" max="12275" width="11" style="21" customWidth="1"/>
    <col min="12276" max="12276" width="10.7109375" style="21" customWidth="1"/>
    <col min="12277" max="12277" width="16" style="21" customWidth="1"/>
    <col min="12278" max="12291" width="9.140625" style="21" customWidth="1"/>
    <col min="12292" max="12527" width="9.28515625" style="21"/>
    <col min="12528" max="12528" width="12.28515625" style="21" customWidth="1"/>
    <col min="12529" max="12529" width="29.7109375" style="21" customWidth="1"/>
    <col min="12530" max="12530" width="9.140625" style="21" customWidth="1"/>
    <col min="12531" max="12531" width="11" style="21" customWidth="1"/>
    <col min="12532" max="12532" width="10.7109375" style="21" customWidth="1"/>
    <col min="12533" max="12533" width="16" style="21" customWidth="1"/>
    <col min="12534" max="12547" width="9.140625" style="21" customWidth="1"/>
    <col min="12548" max="12783" width="9.28515625" style="21"/>
    <col min="12784" max="12784" width="12.28515625" style="21" customWidth="1"/>
    <col min="12785" max="12785" width="29.7109375" style="21" customWidth="1"/>
    <col min="12786" max="12786" width="9.140625" style="21" customWidth="1"/>
    <col min="12787" max="12787" width="11" style="21" customWidth="1"/>
    <col min="12788" max="12788" width="10.7109375" style="21" customWidth="1"/>
    <col min="12789" max="12789" width="16" style="21" customWidth="1"/>
    <col min="12790" max="12803" width="9.140625" style="21" customWidth="1"/>
    <col min="12804" max="13039" width="9.28515625" style="21"/>
    <col min="13040" max="13040" width="12.28515625" style="21" customWidth="1"/>
    <col min="13041" max="13041" width="29.7109375" style="21" customWidth="1"/>
    <col min="13042" max="13042" width="9.140625" style="21" customWidth="1"/>
    <col min="13043" max="13043" width="11" style="21" customWidth="1"/>
    <col min="13044" max="13044" width="10.7109375" style="21" customWidth="1"/>
    <col min="13045" max="13045" width="16" style="21" customWidth="1"/>
    <col min="13046" max="13059" width="9.140625" style="21" customWidth="1"/>
    <col min="13060" max="13295" width="9.28515625" style="21"/>
    <col min="13296" max="13296" width="12.28515625" style="21" customWidth="1"/>
    <col min="13297" max="13297" width="29.7109375" style="21" customWidth="1"/>
    <col min="13298" max="13298" width="9.140625" style="21" customWidth="1"/>
    <col min="13299" max="13299" width="11" style="21" customWidth="1"/>
    <col min="13300" max="13300" width="10.7109375" style="21" customWidth="1"/>
    <col min="13301" max="13301" width="16" style="21" customWidth="1"/>
    <col min="13302" max="13315" width="9.140625" style="21" customWidth="1"/>
    <col min="13316" max="13551" width="9.28515625" style="21"/>
    <col min="13552" max="13552" width="12.28515625" style="21" customWidth="1"/>
    <col min="13553" max="13553" width="29.7109375" style="21" customWidth="1"/>
    <col min="13554" max="13554" width="9.140625" style="21" customWidth="1"/>
    <col min="13555" max="13555" width="11" style="21" customWidth="1"/>
    <col min="13556" max="13556" width="10.7109375" style="21" customWidth="1"/>
    <col min="13557" max="13557" width="16" style="21" customWidth="1"/>
    <col min="13558" max="13571" width="9.140625" style="21" customWidth="1"/>
    <col min="13572" max="13807" width="9.28515625" style="21"/>
    <col min="13808" max="13808" width="12.28515625" style="21" customWidth="1"/>
    <col min="13809" max="13809" width="29.7109375" style="21" customWidth="1"/>
    <col min="13810" max="13810" width="9.140625" style="21" customWidth="1"/>
    <col min="13811" max="13811" width="11" style="21" customWidth="1"/>
    <col min="13812" max="13812" width="10.7109375" style="21" customWidth="1"/>
    <col min="13813" max="13813" width="16" style="21" customWidth="1"/>
    <col min="13814" max="13827" width="9.140625" style="21" customWidth="1"/>
    <col min="13828" max="14063" width="9.28515625" style="21"/>
    <col min="14064" max="14064" width="12.28515625" style="21" customWidth="1"/>
    <col min="14065" max="14065" width="29.7109375" style="21" customWidth="1"/>
    <col min="14066" max="14066" width="9.140625" style="21" customWidth="1"/>
    <col min="14067" max="14067" width="11" style="21" customWidth="1"/>
    <col min="14068" max="14068" width="10.7109375" style="21" customWidth="1"/>
    <col min="14069" max="14069" width="16" style="21" customWidth="1"/>
    <col min="14070" max="14083" width="9.140625" style="21" customWidth="1"/>
    <col min="14084" max="14319" width="9.28515625" style="21"/>
    <col min="14320" max="14320" width="12.28515625" style="21" customWidth="1"/>
    <col min="14321" max="14321" width="29.7109375" style="21" customWidth="1"/>
    <col min="14322" max="14322" width="9.140625" style="21" customWidth="1"/>
    <col min="14323" max="14323" width="11" style="21" customWidth="1"/>
    <col min="14324" max="14324" width="10.7109375" style="21" customWidth="1"/>
    <col min="14325" max="14325" width="16" style="21" customWidth="1"/>
    <col min="14326" max="14339" width="9.140625" style="21" customWidth="1"/>
    <col min="14340" max="14575" width="9.28515625" style="21"/>
    <col min="14576" max="14576" width="12.28515625" style="21" customWidth="1"/>
    <col min="14577" max="14577" width="29.7109375" style="21" customWidth="1"/>
    <col min="14578" max="14578" width="9.140625" style="21" customWidth="1"/>
    <col min="14579" max="14579" width="11" style="21" customWidth="1"/>
    <col min="14580" max="14580" width="10.7109375" style="21" customWidth="1"/>
    <col min="14581" max="14581" width="16" style="21" customWidth="1"/>
    <col min="14582" max="14595" width="9.140625" style="21" customWidth="1"/>
    <col min="14596" max="14831" width="9.28515625" style="21"/>
    <col min="14832" max="14832" width="12.28515625" style="21" customWidth="1"/>
    <col min="14833" max="14833" width="29.7109375" style="21" customWidth="1"/>
    <col min="14834" max="14834" width="9.140625" style="21" customWidth="1"/>
    <col min="14835" max="14835" width="11" style="21" customWidth="1"/>
    <col min="14836" max="14836" width="10.7109375" style="21" customWidth="1"/>
    <col min="14837" max="14837" width="16" style="21" customWidth="1"/>
    <col min="14838" max="14851" width="9.140625" style="21" customWidth="1"/>
    <col min="14852" max="15087" width="9.28515625" style="21"/>
    <col min="15088" max="15088" width="12.28515625" style="21" customWidth="1"/>
    <col min="15089" max="15089" width="29.7109375" style="21" customWidth="1"/>
    <col min="15090" max="15090" width="9.140625" style="21" customWidth="1"/>
    <col min="15091" max="15091" width="11" style="21" customWidth="1"/>
    <col min="15092" max="15092" width="10.7109375" style="21" customWidth="1"/>
    <col min="15093" max="15093" width="16" style="21" customWidth="1"/>
    <col min="15094" max="15107" width="9.140625" style="21" customWidth="1"/>
    <col min="15108" max="15343" width="9.28515625" style="21"/>
    <col min="15344" max="15344" width="12.28515625" style="21" customWidth="1"/>
    <col min="15345" max="15345" width="29.7109375" style="21" customWidth="1"/>
    <col min="15346" max="15346" width="9.140625" style="21" customWidth="1"/>
    <col min="15347" max="15347" width="11" style="21" customWidth="1"/>
    <col min="15348" max="15348" width="10.7109375" style="21" customWidth="1"/>
    <col min="15349" max="15349" width="16" style="21" customWidth="1"/>
    <col min="15350" max="15363" width="9.140625" style="21" customWidth="1"/>
    <col min="15364" max="15599" width="9.28515625" style="21"/>
    <col min="15600" max="15600" width="12.28515625" style="21" customWidth="1"/>
    <col min="15601" max="15601" width="29.7109375" style="21" customWidth="1"/>
    <col min="15602" max="15602" width="9.140625" style="21" customWidth="1"/>
    <col min="15603" max="15603" width="11" style="21" customWidth="1"/>
    <col min="15604" max="15604" width="10.7109375" style="21" customWidth="1"/>
    <col min="15605" max="15605" width="16" style="21" customWidth="1"/>
    <col min="15606" max="15619" width="9.140625" style="21" customWidth="1"/>
    <col min="15620" max="15855" width="9.28515625" style="21"/>
    <col min="15856" max="15856" width="12.28515625" style="21" customWidth="1"/>
    <col min="15857" max="15857" width="29.7109375" style="21" customWidth="1"/>
    <col min="15858" max="15858" width="9.140625" style="21" customWidth="1"/>
    <col min="15859" max="15859" width="11" style="21" customWidth="1"/>
    <col min="15860" max="15860" width="10.7109375" style="21" customWidth="1"/>
    <col min="15861" max="15861" width="16" style="21" customWidth="1"/>
    <col min="15862" max="15875" width="9.140625" style="21" customWidth="1"/>
    <col min="15876" max="16111" width="9.28515625" style="21"/>
    <col min="16112" max="16112" width="12.28515625" style="21" customWidth="1"/>
    <col min="16113" max="16113" width="29.7109375" style="21" customWidth="1"/>
    <col min="16114" max="16114" width="9.140625" style="21" customWidth="1"/>
    <col min="16115" max="16115" width="11" style="21" customWidth="1"/>
    <col min="16116" max="16116" width="10.7109375" style="21" customWidth="1"/>
    <col min="16117" max="16117" width="16" style="21" customWidth="1"/>
    <col min="16118" max="16131" width="9.140625" style="21" customWidth="1"/>
    <col min="16132" max="16367" width="9.28515625" style="21"/>
    <col min="16368" max="16384" width="9.28515625" style="21" customWidth="1"/>
  </cols>
  <sheetData>
    <row r="2" spans="1:6" ht="15.75" x14ac:dyDescent="0.25">
      <c r="A2" s="19"/>
      <c r="B2" s="19"/>
      <c r="C2" s="19"/>
      <c r="D2" s="20"/>
    </row>
    <row r="3" spans="1:6" x14ac:dyDescent="0.2">
      <c r="A3" s="348" t="s">
        <v>97</v>
      </c>
      <c r="B3" s="349"/>
      <c r="C3" s="349"/>
      <c r="D3" s="349"/>
      <c r="E3" s="349"/>
      <c r="F3" s="349"/>
    </row>
    <row r="4" spans="1:6" x14ac:dyDescent="0.2">
      <c r="A4" s="349"/>
      <c r="B4" s="349"/>
      <c r="C4" s="349"/>
      <c r="D4" s="349"/>
      <c r="E4" s="349"/>
      <c r="F4" s="349"/>
    </row>
    <row r="5" spans="1:6" ht="12.95" customHeight="1" x14ac:dyDescent="0.2">
      <c r="A5" s="351" t="str">
        <f>IF(OR(payment="Credit card (VISA/Mastercard/AMEX) / Carte de crédit (VISA/Mastercard/AMEX)", payment="Rewards Redemption / Utiliser les récompenses en produits"), "RECEIPT","INVOICE")</f>
        <v>INVOICE</v>
      </c>
      <c r="B5" s="352"/>
      <c r="C5" s="352"/>
      <c r="D5" s="352"/>
      <c r="E5" s="352"/>
      <c r="F5" s="352"/>
    </row>
    <row r="6" spans="1:6" ht="12.95" customHeight="1" x14ac:dyDescent="0.2">
      <c r="A6" s="352"/>
      <c r="B6" s="352"/>
      <c r="C6" s="352"/>
      <c r="D6" s="352"/>
      <c r="E6" s="352"/>
      <c r="F6" s="352"/>
    </row>
    <row r="8" spans="1:6" ht="17.45" customHeight="1" thickBot="1" x14ac:dyDescent="0.25">
      <c r="A8" s="22"/>
      <c r="B8" s="22"/>
      <c r="C8" s="22" t="s">
        <v>25</v>
      </c>
      <c r="D8" s="22"/>
      <c r="E8" s="22"/>
      <c r="F8" s="22"/>
    </row>
    <row r="9" spans="1:6" ht="8.4499999999999993" customHeight="1" thickTop="1" x14ac:dyDescent="0.2">
      <c r="A9" s="23"/>
      <c r="B9" s="24"/>
      <c r="C9" s="24"/>
      <c r="D9" s="24"/>
      <c r="E9" s="24"/>
      <c r="F9" s="25"/>
    </row>
    <row r="10" spans="1:6" ht="15.75" customHeight="1" x14ac:dyDescent="0.2">
      <c r="A10" s="134"/>
      <c r="E10" s="29" t="s">
        <v>26</v>
      </c>
      <c r="F10" s="157">
        <f ca="1">TODAY()</f>
        <v>45391</v>
      </c>
    </row>
    <row r="11" spans="1:6" ht="15.75" customHeight="1" x14ac:dyDescent="0.2">
      <c r="A11" s="353" t="str">
        <f>IF((payment="&lt;Click here and use drop-down arrow to select&gt; / &lt;Cliquez ici et utilisez la flèche de menu déroulant pour faire un choix&gt;"),"",(IF(OR(payment="Credit card (VISA/Mastercard/AMEX) / Carte de crédit (VISA/Mastercard/AMEX)",payment="Rewards Redemption / Utiliser les récompenses en produits",payment="Invoice School / Facturer à l'école",payment="Invoice School using Purchase Order / Facturer à l'école avec un bon de commande"),school_name,"Need School Board Name")))</f>
        <v/>
      </c>
      <c r="B11" s="354"/>
      <c r="D11" s="26"/>
      <c r="E11" s="29" t="s">
        <v>25</v>
      </c>
      <c r="F11" s="119"/>
    </row>
    <row r="12" spans="1:6" ht="15.75" customHeight="1" x14ac:dyDescent="0.25">
      <c r="A12" s="166" t="str">
        <f>IF((payment="&lt;Click here and use drop-down arrow to select&gt; / &lt;Cliquez ici et utilisez la flèche de menu déroulant pour faire un choix&gt;"),"",(IF(OR(payment="Credit card (VISA/Mastercard/AMEX) / Carte de crédit (VISA/Mastercard/AMEX)",payment="Rewards Redemption / Utiliser les récompenses en produits",payment="Invoice School / Facturer à l'école",payment="Invoice School using Purchase Order / Facturer à l'école avec un bon de commande"),sch_add,"Need School Board Address")))</f>
        <v/>
      </c>
      <c r="B12" s="125"/>
      <c r="C12" s="27"/>
      <c r="D12" s="26"/>
      <c r="E12" s="202" t="str">
        <f>IF(OR(payment="Invoice School using Purchase Order / Facturer à l'école avec un bon de commande",payment="Invoice School Board using Purchase Order / Facturer au conseil scolaire avec un bon de commande"),"PO #:", "")</f>
        <v/>
      </c>
      <c r="F12" s="164"/>
    </row>
    <row r="13" spans="1:6" ht="15.75" customHeight="1" x14ac:dyDescent="0.25">
      <c r="A13" s="166" t="str">
        <f>IF(payment="&lt;Click here and use drop-down arrow to select&gt; / &lt;Cliquez ici et utilisez la flèche de menu déroulant pour faire un choix&gt;","",(CONCATENATE(IF(payment&lt;&gt;"Invoice School Board using Purchase Order / Facturer au conseil scolaire avec un bon de commande",sch_city,IF(payment="Invoice School Board using Purchase Order / Facturer au conseil scolaire avec un bon de commande","Need School Board city/town name, province and postal code",""))&amp;", "&amp;(IF(payment&lt;&gt;"Invoice School Board using Purchase Order / Facturer au conseil scolaire avec un bon de commande",sch_prov,IF(payment="Invoice School Board using Purchase Order / Facturer au conseil scolaire avec un bon de commande",""))&amp;"  "&amp;IF(payment="Invoice School Board using Purchase Order / Facturer au conseil scolaire avec un bon de commande","",IF(sch_postcode="","",sch_postcode))))))</f>
        <v/>
      </c>
      <c r="B13" s="110"/>
      <c r="C13" s="26"/>
      <c r="D13" s="26"/>
      <c r="E13" s="29"/>
      <c r="F13" s="121"/>
    </row>
    <row r="14" spans="1:6" ht="15.75" x14ac:dyDescent="0.25">
      <c r="A14" s="357" t="str">
        <f>IF((payment="&lt;Click here and use drop-down arrow to select&gt; / &lt;Cliquez ici et utilisez la flèche de menu déroulant pour faire un choix&gt;"),"",(IF(OR(payment="Credit card (VISA/Mastercard/AMEX) / Carte de crédit (VISA/Mastercard/AMEX)",payment="Rewards Redemption / Utiliser les récompenses en produits",payment="Invoice School / Facturer à l'école",payment="Invoice School using Purchase Order / Facturer à l'école avec un bon de commande"),sch_phone,"Need School Board phone number?")))</f>
        <v/>
      </c>
      <c r="B14" s="358"/>
      <c r="C14" s="110"/>
      <c r="D14" s="26"/>
      <c r="E14" s="202" t="s">
        <v>27</v>
      </c>
      <c r="F14" s="120"/>
    </row>
    <row r="15" spans="1:6" ht="15" x14ac:dyDescent="0.2">
      <c r="A15" s="118" t="str">
        <f>IF(cust_email="","",cust_email)</f>
        <v/>
      </c>
      <c r="C15" s="26"/>
      <c r="D15" s="26"/>
      <c r="E15" s="29"/>
      <c r="F15" s="122"/>
    </row>
    <row r="16" spans="1:6" ht="15" x14ac:dyDescent="0.2">
      <c r="A16" s="134"/>
      <c r="B16" s="29"/>
      <c r="C16" s="29"/>
      <c r="D16" s="26"/>
      <c r="E16" s="29" t="s">
        <v>28</v>
      </c>
      <c r="F16" s="165" t="str">
        <f>IF(acct_num="","",acct_num)</f>
        <v/>
      </c>
    </row>
    <row r="17" spans="1:6" x14ac:dyDescent="0.2">
      <c r="A17" s="135"/>
      <c r="B17" s="26"/>
      <c r="C17" s="26"/>
      <c r="D17" s="26"/>
      <c r="F17" s="70"/>
    </row>
    <row r="18" spans="1:6" ht="23.25" customHeight="1" x14ac:dyDescent="0.25">
      <c r="A18" s="31"/>
      <c r="B18" s="32" t="s">
        <v>29</v>
      </c>
      <c r="C18" s="33"/>
      <c r="D18" s="34"/>
      <c r="E18" s="203"/>
      <c r="F18" s="35" t="s">
        <v>30</v>
      </c>
    </row>
    <row r="19" spans="1:6" ht="15.95" customHeight="1" x14ac:dyDescent="0.2">
      <c r="A19" s="36"/>
      <c r="B19" s="37"/>
      <c r="C19" s="37"/>
      <c r="D19" s="38"/>
      <c r="E19" s="204"/>
      <c r="F19" s="28"/>
    </row>
    <row r="20" spans="1:6" ht="15.95" customHeight="1" x14ac:dyDescent="0.2">
      <c r="A20" s="30"/>
      <c r="B20" s="26"/>
      <c r="C20" s="26"/>
      <c r="D20" s="39"/>
      <c r="E20" s="205"/>
      <c r="F20" s="40"/>
    </row>
    <row r="21" spans="1:6" ht="15.95" customHeight="1" x14ac:dyDescent="0.2">
      <c r="A21" s="30"/>
      <c r="B21" s="29" t="s">
        <v>31</v>
      </c>
      <c r="C21" s="162">
        <f>IF(chairperson="",customername,IF(customername="",chairperson,IF(AND(chairperson&lt;&gt;"",customername&lt;&gt;""),customername)))</f>
        <v>0</v>
      </c>
      <c r="D21" s="108"/>
      <c r="E21" s="206"/>
      <c r="F21" s="161" t="str">
        <f>IF(payment="Rewards Redemption / Utiliser les récompenses en produits",amount,discount)</f>
        <v/>
      </c>
    </row>
    <row r="22" spans="1:6" ht="15.95" customHeight="1" x14ac:dyDescent="0.25">
      <c r="A22" s="41"/>
      <c r="B22" s="109" t="s">
        <v>63</v>
      </c>
      <c r="C22" s="110"/>
      <c r="D22" s="111"/>
      <c r="E22" s="207"/>
      <c r="F22" s="112"/>
    </row>
    <row r="23" spans="1:6" ht="15.95" customHeight="1" x14ac:dyDescent="0.25">
      <c r="A23" s="30"/>
      <c r="B23" s="113"/>
      <c r="C23" s="29"/>
      <c r="D23" s="111"/>
      <c r="E23" s="208"/>
      <c r="F23" s="114"/>
    </row>
    <row r="24" spans="1:6" ht="15.95" customHeight="1" x14ac:dyDescent="0.25">
      <c r="A24" s="30"/>
      <c r="B24" s="141" t="s">
        <v>98</v>
      </c>
      <c r="D24" s="111"/>
      <c r="E24" s="209"/>
      <c r="F24" s="160">
        <f>shiphandle</f>
        <v>10</v>
      </c>
    </row>
    <row r="25" spans="1:6" ht="15.95" customHeight="1" x14ac:dyDescent="0.25">
      <c r="A25" s="30"/>
      <c r="D25" s="111"/>
      <c r="E25" s="209"/>
      <c r="F25" s="115"/>
    </row>
    <row r="26" spans="1:6" ht="15.95" customHeight="1" x14ac:dyDescent="0.25">
      <c r="A26" s="30"/>
      <c r="B26" s="29" t="s">
        <v>165</v>
      </c>
      <c r="C26" s="29"/>
      <c r="D26" s="111"/>
      <c r="E26" s="209"/>
      <c r="F26" s="115"/>
    </row>
    <row r="27" spans="1:6" ht="15.95" customHeight="1" x14ac:dyDescent="0.2">
      <c r="A27" s="30"/>
      <c r="B27" s="110" t="s">
        <v>64</v>
      </c>
      <c r="C27" s="211">
        <f>gst</f>
        <v>0.5</v>
      </c>
      <c r="D27" s="116"/>
      <c r="E27" s="209"/>
      <c r="F27" s="117"/>
    </row>
    <row r="28" spans="1:6" ht="15.75" thickBot="1" x14ac:dyDescent="0.25">
      <c r="A28" s="30"/>
      <c r="B28" s="29"/>
      <c r="C28" s="29"/>
      <c r="D28" s="111"/>
      <c r="E28" s="209"/>
      <c r="F28" s="117"/>
    </row>
    <row r="29" spans="1:6" ht="24" customHeight="1" thickBot="1" x14ac:dyDescent="0.3">
      <c r="A29" s="30"/>
      <c r="B29" s="29"/>
      <c r="C29" s="355" t="str">
        <f>IF(OR(payment="Credit card (VISA/Mastercard/AMEX) / Carte de crédit (VISA/Mastercard/AMEX)", payment="Rewards Redemption / Utiliser les récompenses en produits"), "TOTAL AMOUNT","TOTAL AMOUNT DUE")</f>
        <v>TOTAL AMOUNT DUE</v>
      </c>
      <c r="D29" s="355"/>
      <c r="E29" s="356"/>
      <c r="F29" s="163" t="str">
        <f>final_due</f>
        <v/>
      </c>
    </row>
    <row r="30" spans="1:6" x14ac:dyDescent="0.2">
      <c r="A30" s="30"/>
      <c r="B30" s="26"/>
      <c r="C30" s="26"/>
      <c r="D30" s="26"/>
      <c r="E30" s="26"/>
      <c r="F30" s="40"/>
    </row>
    <row r="31" spans="1:6" ht="13.5" thickBot="1" x14ac:dyDescent="0.25">
      <c r="A31" s="42"/>
      <c r="B31" s="43"/>
      <c r="C31" s="43"/>
      <c r="D31" s="43"/>
      <c r="E31" s="43"/>
      <c r="F31" s="44"/>
    </row>
    <row r="32" spans="1:6" ht="5.25" customHeight="1" thickTop="1" thickBot="1" x14ac:dyDescent="0.25">
      <c r="A32" s="45"/>
      <c r="B32" s="22"/>
      <c r="C32" s="22"/>
      <c r="D32" s="22"/>
      <c r="E32" s="210"/>
      <c r="F32" s="46"/>
    </row>
    <row r="33" spans="1:6" ht="13.5" thickTop="1" x14ac:dyDescent="0.2">
      <c r="F33" s="47"/>
    </row>
    <row r="34" spans="1:6" x14ac:dyDescent="0.2">
      <c r="A34" s="48" t="s">
        <v>32</v>
      </c>
      <c r="F34" s="47"/>
    </row>
    <row r="35" spans="1:6" x14ac:dyDescent="0.2">
      <c r="B35" s="48"/>
      <c r="F35" s="47"/>
    </row>
    <row r="36" spans="1:6" x14ac:dyDescent="0.2">
      <c r="A36" s="350" t="s">
        <v>94</v>
      </c>
      <c r="B36" s="350"/>
      <c r="C36" s="350"/>
      <c r="D36" s="350"/>
      <c r="E36" s="350"/>
      <c r="F36" s="350"/>
    </row>
    <row r="37" spans="1:6" x14ac:dyDescent="0.2">
      <c r="A37" s="49"/>
      <c r="B37" s="49"/>
      <c r="C37" s="49"/>
      <c r="D37" s="49"/>
      <c r="E37" s="49"/>
      <c r="F37" s="49"/>
    </row>
    <row r="38" spans="1:6" ht="15.75" x14ac:dyDescent="0.25">
      <c r="A38" s="50" t="s">
        <v>33</v>
      </c>
      <c r="B38" s="50"/>
      <c r="C38" s="49"/>
      <c r="D38" s="49"/>
      <c r="E38" s="49"/>
      <c r="F38" s="49"/>
    </row>
    <row r="39" spans="1:6" ht="15.75" x14ac:dyDescent="0.25">
      <c r="A39" s="50" t="s">
        <v>34</v>
      </c>
      <c r="B39" s="50"/>
      <c r="C39" s="49"/>
      <c r="D39" s="49"/>
      <c r="E39" s="49"/>
      <c r="F39" s="49"/>
    </row>
    <row r="40" spans="1:6" ht="15.75" x14ac:dyDescent="0.25">
      <c r="A40" s="50" t="s">
        <v>35</v>
      </c>
      <c r="B40" s="50"/>
      <c r="C40" s="49"/>
      <c r="D40" s="49"/>
      <c r="E40" s="49"/>
      <c r="F40" s="49"/>
    </row>
    <row r="41" spans="1:6" ht="15.75" x14ac:dyDescent="0.25">
      <c r="A41" s="50" t="s">
        <v>36</v>
      </c>
      <c r="B41" s="50"/>
      <c r="C41" s="49"/>
      <c r="D41" s="49"/>
      <c r="E41" s="49"/>
      <c r="F41" s="49"/>
    </row>
    <row r="42" spans="1:6" x14ac:dyDescent="0.2">
      <c r="A42" s="49"/>
      <c r="B42" s="49"/>
      <c r="C42" s="49"/>
      <c r="D42" s="49"/>
      <c r="E42" s="49"/>
      <c r="F42" s="49"/>
    </row>
    <row r="43" spans="1:6" ht="14.25" x14ac:dyDescent="0.2">
      <c r="A43" s="123" t="s">
        <v>96</v>
      </c>
      <c r="B43" s="123"/>
      <c r="C43" s="123"/>
      <c r="D43" s="51"/>
      <c r="E43" s="51"/>
      <c r="F43" s="51"/>
    </row>
    <row r="44" spans="1:6" ht="24.95" customHeight="1" x14ac:dyDescent="0.25">
      <c r="A44" s="124" t="s">
        <v>121</v>
      </c>
      <c r="B44" s="19"/>
      <c r="C44" s="19"/>
      <c r="E44" s="350"/>
      <c r="F44" s="350"/>
    </row>
    <row r="45" spans="1:6" ht="15.75" x14ac:dyDescent="0.25">
      <c r="C45" s="19"/>
    </row>
    <row r="46" spans="1:6" x14ac:dyDescent="0.2">
      <c r="A46" s="20"/>
      <c r="B46" s="20"/>
      <c r="C46" s="20"/>
    </row>
    <row r="47" spans="1:6" x14ac:dyDescent="0.2">
      <c r="A47" s="20"/>
      <c r="B47" s="20"/>
      <c r="C47" s="20"/>
    </row>
    <row r="48" spans="1:6" x14ac:dyDescent="0.2">
      <c r="A48" s="20"/>
      <c r="B48" s="20"/>
      <c r="C48" s="20"/>
    </row>
    <row r="49" spans="1:3" x14ac:dyDescent="0.2">
      <c r="A49" s="20"/>
      <c r="B49" s="20"/>
      <c r="C49" s="20"/>
    </row>
  </sheetData>
  <mergeCells count="7">
    <mergeCell ref="A3:F4"/>
    <mergeCell ref="A36:F36"/>
    <mergeCell ref="E44:F44"/>
    <mergeCell ref="A5:F6"/>
    <mergeCell ref="A11:B11"/>
    <mergeCell ref="C29:E29"/>
    <mergeCell ref="A14:B14"/>
  </mergeCells>
  <pageMargins left="0.74803149606299213" right="0.74803149606299213" top="0.74803149606299213" bottom="0.74803149606299213" header="0.31496062992125984" footer="0.31496062992125984"/>
  <pageSetup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15"/>
  <sheetViews>
    <sheetView showGridLines="0" zoomScale="81" zoomScaleNormal="81" workbookViewId="0">
      <selection activeCell="C4" sqref="C4"/>
    </sheetView>
  </sheetViews>
  <sheetFormatPr defaultRowHeight="15" x14ac:dyDescent="0.25"/>
  <cols>
    <col min="1" max="4" width="29.140625" customWidth="1"/>
  </cols>
  <sheetData>
    <row r="1" spans="1:8" ht="21" x14ac:dyDescent="0.35">
      <c r="A1" s="363" t="s">
        <v>57</v>
      </c>
      <c r="B1" s="363"/>
      <c r="C1" s="363"/>
      <c r="D1" s="363"/>
      <c r="E1" s="55"/>
      <c r="F1" s="55"/>
    </row>
    <row r="2" spans="1:8" x14ac:dyDescent="0.25">
      <c r="A2" s="55"/>
      <c r="B2" s="55"/>
      <c r="C2" s="55"/>
      <c r="D2" s="55"/>
      <c r="E2" s="55"/>
      <c r="F2" s="55"/>
    </row>
    <row r="3" spans="1:8" ht="19.5" thickBot="1" x14ac:dyDescent="0.35">
      <c r="A3" s="364" t="s">
        <v>60</v>
      </c>
      <c r="B3" s="364"/>
      <c r="C3" s="364"/>
      <c r="D3" s="364"/>
      <c r="E3" s="55"/>
      <c r="F3" s="55"/>
    </row>
    <row r="4" spans="1:8" ht="45.75" thickBot="1" x14ac:dyDescent="0.35">
      <c r="A4" s="56" t="s">
        <v>363</v>
      </c>
      <c r="B4" s="56" t="s">
        <v>360</v>
      </c>
      <c r="C4" s="56" t="s">
        <v>361</v>
      </c>
      <c r="D4" s="56" t="s">
        <v>362</v>
      </c>
      <c r="E4" s="361" t="s">
        <v>58</v>
      </c>
      <c r="F4" s="365"/>
      <c r="G4" s="61"/>
    </row>
    <row r="5" spans="1:8" ht="134.65" customHeight="1" thickBot="1" x14ac:dyDescent="0.3">
      <c r="A5" s="59"/>
      <c r="B5" s="59"/>
      <c r="C5" s="59"/>
      <c r="D5" s="59"/>
      <c r="E5" s="361"/>
      <c r="F5" s="365"/>
      <c r="G5" s="58"/>
      <c r="H5" s="58"/>
    </row>
    <row r="6" spans="1:8" ht="16.5" thickTop="1" thickBot="1" x14ac:dyDescent="0.3">
      <c r="A6" s="60"/>
      <c r="B6" s="60"/>
      <c r="C6" s="60"/>
      <c r="D6" s="60"/>
      <c r="E6" s="359" t="s">
        <v>58</v>
      </c>
      <c r="F6" s="360"/>
    </row>
    <row r="7" spans="1:8" ht="134.65" customHeight="1" thickBot="1" x14ac:dyDescent="0.3">
      <c r="A7" s="57"/>
      <c r="B7" s="57"/>
      <c r="C7" s="57"/>
      <c r="D7" s="57"/>
      <c r="E7" s="361"/>
      <c r="F7" s="362"/>
      <c r="G7" s="58"/>
      <c r="H7" s="58"/>
    </row>
    <row r="8" spans="1:8" x14ac:dyDescent="0.25">
      <c r="A8" s="55"/>
      <c r="B8" s="55"/>
      <c r="C8" s="55"/>
      <c r="D8" s="55"/>
      <c r="E8" s="55"/>
      <c r="F8" s="55"/>
    </row>
    <row r="9" spans="1:8" ht="19.5" thickBot="1" x14ac:dyDescent="0.35">
      <c r="A9" s="364" t="s">
        <v>369</v>
      </c>
      <c r="B9" s="364"/>
      <c r="C9" s="364"/>
      <c r="D9" s="364"/>
      <c r="E9" s="55"/>
      <c r="F9" s="55"/>
    </row>
    <row r="10" spans="1:8" ht="57.75" customHeight="1" thickTop="1" thickBot="1" x14ac:dyDescent="0.3">
      <c r="A10" s="56" t="s">
        <v>372</v>
      </c>
      <c r="B10" s="56" t="s">
        <v>368</v>
      </c>
      <c r="C10" s="60" t="s">
        <v>373</v>
      </c>
      <c r="D10" s="234" t="s">
        <v>374</v>
      </c>
      <c r="E10" s="361" t="s">
        <v>59</v>
      </c>
      <c r="F10" s="365"/>
    </row>
    <row r="11" spans="1:8" ht="134.1" customHeight="1" thickBot="1" x14ac:dyDescent="0.3">
      <c r="A11" s="59"/>
      <c r="B11" s="59"/>
      <c r="C11" s="235"/>
      <c r="D11" s="57"/>
      <c r="E11" s="361"/>
      <c r="F11" s="365"/>
    </row>
    <row r="12" spans="1:8" ht="53.25" customHeight="1" thickTop="1" thickBot="1" x14ac:dyDescent="0.3">
      <c r="A12" s="56" t="s">
        <v>375</v>
      </c>
      <c r="B12" s="56" t="s">
        <v>376</v>
      </c>
      <c r="C12" s="56" t="s">
        <v>377</v>
      </c>
      <c r="D12" s="56" t="s">
        <v>378</v>
      </c>
      <c r="E12" s="359" t="s">
        <v>58</v>
      </c>
      <c r="F12" s="360"/>
    </row>
    <row r="13" spans="1:8" ht="134.1" customHeight="1" thickBot="1" x14ac:dyDescent="0.3">
      <c r="A13" s="59"/>
      <c r="B13" s="59"/>
      <c r="C13" s="59"/>
      <c r="D13" s="59"/>
      <c r="E13" s="361"/>
      <c r="F13" s="362"/>
    </row>
    <row r="14" spans="1:8" ht="54" customHeight="1" thickTop="1" thickBot="1" x14ac:dyDescent="0.3">
      <c r="A14" s="62" t="s">
        <v>379</v>
      </c>
      <c r="B14" s="60"/>
      <c r="C14" s="60"/>
      <c r="D14" s="60"/>
      <c r="E14" s="359"/>
      <c r="F14" s="360"/>
    </row>
    <row r="15" spans="1:8" ht="134.1" customHeight="1" thickBot="1" x14ac:dyDescent="0.3">
      <c r="A15" s="57"/>
      <c r="B15" s="57"/>
      <c r="C15" s="57"/>
      <c r="D15" s="57"/>
      <c r="E15" s="361"/>
      <c r="F15" s="362"/>
    </row>
  </sheetData>
  <sheetProtection algorithmName="SHA-512" hashValue="he5qZOFBovjKlbuBaxkoKwIWss3FzX763X3Efag1QqnTBkpng5pPjNnhgrrFq0Zp29mM2a2wv2nJh5bQR8JP1Q==" saltValue="Dq+Gb8ehzHL+yoQarzu9EQ==" spinCount="100000" sheet="1" objects="1" scenarios="1"/>
  <mergeCells count="8">
    <mergeCell ref="E14:F15"/>
    <mergeCell ref="E12:F13"/>
    <mergeCell ref="A1:D1"/>
    <mergeCell ref="A3:D3"/>
    <mergeCell ref="E4:F5"/>
    <mergeCell ref="A9:D9"/>
    <mergeCell ref="E10:F11"/>
    <mergeCell ref="E6:F7"/>
  </mergeCells>
  <hyperlinks>
    <hyperlink ref="A1:D1" location="bundles_ensembles" tooltip="Click here to return to Order form" display="Return to Order form" xr:uid="{00000000-0004-0000-0300-000000000000}"/>
    <hyperlink ref="E4:F5" location="bundles_ensembles" tooltip="Click to return to Order form" display="Return to Order form" xr:uid="{00000000-0004-0000-0300-000001000000}"/>
    <hyperlink ref="E10:F11" location="bundles_ensembles" tooltip="Click here to return to Order form" display="Return to Order form" xr:uid="{00000000-0004-0000-0300-000002000000}"/>
    <hyperlink ref="E12:F13" location="bundles_ensembles" tooltip="Click here to return to Order form" display="Return to Order form" xr:uid="{00000000-0004-0000-0300-000003000000}"/>
    <hyperlink ref="E6:F7" location="bundles_ensembles" tooltip="Click to return to Order form" display="Return to Order form" xr:uid="{00000000-0004-0000-0300-000004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15"/>
  <sheetViews>
    <sheetView workbookViewId="0">
      <selection activeCell="A3" sqref="A3"/>
    </sheetView>
  </sheetViews>
  <sheetFormatPr defaultRowHeight="15" x14ac:dyDescent="0.25"/>
  <cols>
    <col min="1" max="1" width="83.7109375" bestFit="1" customWidth="1"/>
  </cols>
  <sheetData>
    <row r="1" spans="1:1" x14ac:dyDescent="0.25">
      <c r="A1" t="s">
        <v>88</v>
      </c>
    </row>
    <row r="2" spans="1:1" x14ac:dyDescent="0.25">
      <c r="A2" t="s">
        <v>37</v>
      </c>
    </row>
    <row r="3" spans="1:1" x14ac:dyDescent="0.25">
      <c r="A3" t="s">
        <v>241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12" spans="1:1" x14ac:dyDescent="0.25">
      <c r="A12" t="s">
        <v>88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s="216" t="s">
        <v>243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7bc8635-50b5-4038-9ad8-0fb03879d64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F0C17EC69DF40A0FDB90AFC48EED8" ma:contentTypeVersion="10" ma:contentTypeDescription="Create a new document." ma:contentTypeScope="" ma:versionID="6e6aef92894c447cdd7c5f76ed239b29">
  <xsd:schema xmlns:xsd="http://www.w3.org/2001/XMLSchema" xmlns:xs="http://www.w3.org/2001/XMLSchema" xmlns:p="http://schemas.microsoft.com/office/2006/metadata/properties" xmlns:ns3="07bc8635-50b5-4038-9ad8-0fb03879d646" xmlns:ns4="979171e4-0cee-42b3-acad-69fe5150c2ba" targetNamespace="http://schemas.microsoft.com/office/2006/metadata/properties" ma:root="true" ma:fieldsID="f8876aab16baf257494e0f714ba57312" ns3:_="" ns4:_="">
    <xsd:import namespace="07bc8635-50b5-4038-9ad8-0fb03879d646"/>
    <xsd:import namespace="979171e4-0cee-42b3-acad-69fe5150c2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c8635-50b5-4038-9ad8-0fb03879d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171e4-0cee-42b3-acad-69fe5150c2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81C247-4446-4F42-BC9F-08740E293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07465A-5D5C-4863-AF12-C6589E0D7FD8}">
  <ds:schemaRefs>
    <ds:schemaRef ds:uri="http://purl.org/dc/terms/"/>
    <ds:schemaRef ds:uri="07bc8635-50b5-4038-9ad8-0fb03879d646"/>
    <ds:schemaRef ds:uri="http://purl.org/dc/dcmitype/"/>
    <ds:schemaRef ds:uri="979171e4-0cee-42b3-acad-69fe5150c2b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01A17C7-52E2-4AA1-9827-D04780569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c8635-50b5-4038-9ad8-0fb03879d646"/>
    <ds:schemaRef ds:uri="979171e4-0cee-42b3-acad-69fe5150c2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48</vt:i4>
      </vt:variant>
    </vt:vector>
  </HeadingPairs>
  <TitlesOfParts>
    <vt:vector size="53" baseType="lpstr">
      <vt:lpstr>S24 Warehouse Sale Product List</vt:lpstr>
      <vt:lpstr>Pick</vt:lpstr>
      <vt:lpstr>Invoice_Receipt</vt:lpstr>
      <vt:lpstr>Sch_Tools_Bundles_Imgs</vt:lpstr>
      <vt:lpstr>drop-down lists</vt:lpstr>
      <vt:lpstr>acct_num</vt:lpstr>
      <vt:lpstr>amount</vt:lpstr>
      <vt:lpstr>board_name</vt:lpstr>
      <vt:lpstr>branch</vt:lpstr>
      <vt:lpstr>bundles_ensembles</vt:lpstr>
      <vt:lpstr>chairperson</vt:lpstr>
      <vt:lpstr>cust_email</vt:lpstr>
      <vt:lpstr>cust_phone</vt:lpstr>
      <vt:lpstr>customername</vt:lpstr>
      <vt:lpstr>deal_assrtd_bkmrks</vt:lpstr>
      <vt:lpstr>deal_assrtd_pencils</vt:lpstr>
      <vt:lpstr>deal_era_candy</vt:lpstr>
      <vt:lpstr>deal_era_rocket</vt:lpstr>
      <vt:lpstr>deal_era_scented_sweets</vt:lpstr>
      <vt:lpstr>delivery</vt:lpstr>
      <vt:lpstr>dino_era3d</vt:lpstr>
      <vt:lpstr>discount</vt:lpstr>
      <vt:lpstr>era_candy</vt:lpstr>
      <vt:lpstr>era_smart_phone</vt:lpstr>
      <vt:lpstr>era_sweettreats</vt:lpstr>
      <vt:lpstr>final_due</vt:lpstr>
      <vt:lpstr>game_control</vt:lpstr>
      <vt:lpstr>gst</vt:lpstr>
      <vt:lpstr>gstrate</vt:lpstr>
      <vt:lpstr>img_erasers</vt:lpstr>
      <vt:lpstr>payment</vt:lpstr>
      <vt:lpstr>pen_flamingo</vt:lpstr>
      <vt:lpstr>pen_shark</vt:lpstr>
      <vt:lpstr>pen_uv</vt:lpstr>
      <vt:lpstr>po_num</vt:lpstr>
      <vt:lpstr>Pick!Print_Titles</vt:lpstr>
      <vt:lpstr>'S24 Warehouse Sale Product List'!Print_Titles</vt:lpstr>
      <vt:lpstr>province</vt:lpstr>
      <vt:lpstr>purch_amt</vt:lpstr>
      <vt:lpstr>purch_ship</vt:lpstr>
      <vt:lpstr>rewards</vt:lpstr>
      <vt:lpstr>sch_add</vt:lpstr>
      <vt:lpstr>sch_city</vt:lpstr>
      <vt:lpstr>sch_phone</vt:lpstr>
      <vt:lpstr>sch_postcode</vt:lpstr>
      <vt:lpstr>sch_prov</vt:lpstr>
      <vt:lpstr>school_name</vt:lpstr>
      <vt:lpstr>shiphandle</vt:lpstr>
      <vt:lpstr>smart_phone_era</vt:lpstr>
      <vt:lpstr>sparkly_bear</vt:lpstr>
      <vt:lpstr>subtotal</vt:lpstr>
      <vt:lpstr>taxrate</vt:lpstr>
      <vt:lpstr>warehouse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 Caroline</dc:creator>
  <cp:lastModifiedBy>Robbins, Angelique</cp:lastModifiedBy>
  <cp:lastPrinted>2024-04-09T15:40:28Z</cp:lastPrinted>
  <dcterms:created xsi:type="dcterms:W3CDTF">2015-11-26T20:19:26Z</dcterms:created>
  <dcterms:modified xsi:type="dcterms:W3CDTF">2024-04-09T18:50:19Z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0x01010091CF0C17EC69DF40A0FDB90AFC48EED8</vt:lpwstr>
  </property>
</Properties>
</file>