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Markham\BOOKFAIRS\BF_Moncton\Dustin\CAWSE\S24 CAWSE\Remote Order Forms\"/>
    </mc:Choice>
  </mc:AlternateContent>
  <workbookProtection workbookAlgorithmName="SHA-512" workbookHashValue="fckanxPZa6XByAuF9XFaFkQ3+dzF8/p9PKGo5M/RLXCi5Vh596qBxyyyU6sEsOFirbQR33xMm7vyZ6j3Coj+5w==" workbookSaltValue="lYusctcCcoPTNBNW1ddK9w==" workbookSpinCount="100000" lockStructure="1"/>
  <bookViews>
    <workbookView xWindow="-120" yWindow="-120" windowWidth="29040" windowHeight="15840" tabRatio="685"/>
  </bookViews>
  <sheets>
    <sheet name="S24 Warehouse Sale Product List" sheetId="1" r:id="rId1"/>
    <sheet name="Sch_Tools_Bundles_Imgs" sheetId="6" r:id="rId2"/>
    <sheet name="Pick" sheetId="2" state="hidden" r:id="rId3"/>
    <sheet name="Invoice_Receipt" sheetId="3" state="hidden" r:id="rId4"/>
    <sheet name="drop-down lists" sheetId="4" state="hidden" r:id="rId5"/>
  </sheets>
  <definedNames>
    <definedName name="_xlnm._FilterDatabase" localSheetId="2" hidden="1">Pick!$A$6:$F$1607</definedName>
    <definedName name="_xlnm._FilterDatabase" localSheetId="0" hidden="1">'S24 Warehouse Sale Product List'!$A$166:$H$1706</definedName>
    <definedName name="acct_num">'S24 Warehouse Sale Product List'!$D$48</definedName>
    <definedName name="ALBUM">'S24 Warehouse Sale Product List'!$F$141</definedName>
    <definedName name="almostepic">'S24 Warehouse Sale Product List'!#REF!</definedName>
    <definedName name="amount">'S24 Warehouse Sale Product List'!$E$73</definedName>
    <definedName name="authorbundle">'S24 Warehouse Sale Product List'!#REF!</definedName>
    <definedName name="board_name">'S24 Warehouse Sale Product List'!$C$70:$G$70</definedName>
    <definedName name="branch">'S24 Warehouse Sale Product List'!$A$43</definedName>
    <definedName name="bundles_ensembles">'S24 Warehouse Sale Product List'!$A$87:$G$87</definedName>
    <definedName name="chairperson">'S24 Warehouse Sale Product List'!$A$50</definedName>
    <definedName name="COLOUR">'S24 Warehouse Sale Product List'!$F$96</definedName>
    <definedName name="cust_email">'S24 Warehouse Sale Product List'!$A$61</definedName>
    <definedName name="cust_name">'S24 Warehouse Sale Product List'!$A$59</definedName>
    <definedName name="cust_phone">'S24 Warehouse Sale Product List'!$D$61:$F$61</definedName>
    <definedName name="customername">'S24 Warehouse Sale Product List'!$A$59</definedName>
    <definedName name="DEBUT">'S24 Warehouse Sale Product List'!$F$136</definedName>
    <definedName name="delivery">'S24 Warehouse Sale Product List'!$B$58</definedName>
    <definedName name="dino_era3d" localSheetId="1">Sch_Tools_Bundles_Imgs!$D$6:$D$7</definedName>
    <definedName name="discount">'S24 Warehouse Sale Product List'!$E$74</definedName>
    <definedName name="diverse">'S24 Warehouse Sale Product List'!#REF!</definedName>
    <definedName name="dogbreath">'S24 Warehouse Sale Product List'!$F$230</definedName>
    <definedName name="DOGMAN">'S24 Warehouse Sale Product List'!$F$121</definedName>
    <definedName name="era_game_control">Sch_Tools_Bundles_Imgs!$C$4:$C$5</definedName>
    <definedName name="era_mermaid_tail">Sch_Tools_Bundles_Imgs!$C$6:$C$7</definedName>
    <definedName name="era_microphone" localSheetId="1">Sch_Tools_Bundles_Imgs!$A$6:$A$7</definedName>
    <definedName name="era_sharpener">Sch_Tools_Bundles_Imgs!$B$4:$B$5</definedName>
    <definedName name="era_smart_phone">Sch_Tools_Bundles_Imgs!$A$4:$A$5</definedName>
    <definedName name="era_sweettreats" localSheetId="1">Sch_Tools_Bundles_Imgs!$B$6:$B$7</definedName>
    <definedName name="final_due">'S24 Warehouse Sale Product List'!$E$77</definedName>
    <definedName name="game_control" localSheetId="1">Sch_Tools_Bundles_Imgs!$C$4:$C$5</definedName>
    <definedName name="gst">'S24 Warehouse Sale Product List'!$E$78</definedName>
    <definedName name="gstrate">'S24 Warehouse Sale Product List'!$D$40</definedName>
    <definedName name="img_erasers" localSheetId="1">Sch_Tools_Bundles_Imgs!$A$3</definedName>
    <definedName name="JUMP_R">'S24 Warehouse Sale Product List'!$F$111</definedName>
    <definedName name="meetcdns">'S24 Warehouse Sale Product List'!#REF!</definedName>
    <definedName name="mermaidsrule">'S24 Warehouse Sale Product List'!#REF!</definedName>
    <definedName name="MUNSCH">'S24 Warehouse Sale Product List'!$F$132</definedName>
    <definedName name="NOISETTE">'S24 Warehouse Sale Product List'!$F$151</definedName>
    <definedName name="payment">'S24 Warehouse Sale Product List'!$B$67</definedName>
    <definedName name="pen_magic_sequin">Sch_Tools_Bundles_Imgs!$B$10:$B$11</definedName>
    <definedName name="pen_uv">Sch_Tools_Bundles_Imgs!$A$10:$A$11</definedName>
    <definedName name="PETITES">'S24 Warehouse Sale Product List'!$F$141</definedName>
    <definedName name="po_num">'S24 Warehouse Sale Product List'!$A$70</definedName>
    <definedName name="powerstory">'S24 Warehouse Sale Product List'!#REF!</definedName>
    <definedName name="_xlnm.Print_Titles" localSheetId="2">Pick!$6:$6</definedName>
    <definedName name="_xlnm.Print_Titles" localSheetId="0">'S24 Warehouse Sale Product List'!$86:$86</definedName>
    <definedName name="province">'S24 Warehouse Sale Product List'!$B$40</definedName>
    <definedName name="purch_amt">Invoice_Receipt!$F$21</definedName>
    <definedName name="purch_ship">Invoice_Receipt!$F$24</definedName>
    <definedName name="READERS">'S24 Warehouse Sale Product List'!$F$101</definedName>
    <definedName name="rewards">'S24 Warehouse Sale Product List'!$B$65</definedName>
    <definedName name="ROMAN">'S24 Warehouse Sale Product List'!$F$146</definedName>
    <definedName name="SAUTEZ">'S24 Warehouse Sale Product List'!$F$146</definedName>
    <definedName name="sch_add">'S24 Warehouse Sale Product List'!$A$52:$B$52</definedName>
    <definedName name="sch_city">'S24 Warehouse Sale Product List'!$A$54</definedName>
    <definedName name="sch_phone">'S24 Warehouse Sale Product List'!$D$52</definedName>
    <definedName name="sch_postcode">'S24 Warehouse Sale Product List'!$C$54</definedName>
    <definedName name="sch_prov">'S24 Warehouse Sale Product List'!$B$54</definedName>
    <definedName name="school_name">'S24 Warehouse Sale Product List'!$A$48</definedName>
    <definedName name="shiphandle">'S24 Warehouse Sale Product List'!$E$76</definedName>
    <definedName name="sparkly_bear" localSheetId="1">Sch_Tools_Bundles_Imgs!$C$6:$C$7</definedName>
    <definedName name="sparklybear">Sch_Tools_Bundles_Imgs!$C$10:$C$11</definedName>
    <definedName name="subtotal">'S24 Warehouse Sale Product List'!$E$75</definedName>
    <definedName name="taxrate">'S24 Warehouse Sale Product List'!$C$40</definedName>
    <definedName name="TEEN">'S24 Warehouse Sale Product List'!$F$116</definedName>
    <definedName name="thriller">'S24 Warehouse Sale Product List'!#REF!</definedName>
    <definedName name="tomgates">'S24 Warehouse Sale Product List'!#REF!</definedName>
    <definedName name="twistedtales">'S24 Warehouse Sale Product List'!#REF!</definedName>
    <definedName name="VISUAL">'S24 Warehouse Sale Product List'!$F$106</definedName>
    <definedName name="WAR">'S24 Warehouse Sale Product List'!$F$127</definedName>
    <definedName name="warehouse">'S24 Warehouse Sale Product List'!$A$43</definedName>
    <definedName name="Z_0DD695E2_E0D1_449E_A7F8_DCD56F3E02B4_.wvu.PrintArea" localSheetId="0" hidden="1">'S24 Warehouse Sale Product List'!$A$86:$G$630</definedName>
    <definedName name="Z_0DD695E2_E0D1_449E_A7F8_DCD56F3E02B4_.wvu.PrintTitles" localSheetId="0" hidden="1">'S24 Warehouse Sale Product List'!$86:$86</definedName>
  </definedNames>
  <calcPr calcId="152511"/>
  <customWorkbookViews>
    <customWorkbookView name="Engler Caroline - Personal View" guid="{0DD695E2-E0D1-449E-A7F8-DCD56F3E02B4}" mergeInterval="0" personalView="1" maximized="1" windowWidth="143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" l="1"/>
  <c r="E22" i="2" l="1"/>
  <c r="G1131" i="1" l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C70" i="1" l="1"/>
  <c r="A70" i="1"/>
  <c r="C3" i="2"/>
  <c r="C2" i="2"/>
  <c r="A14" i="3" l="1"/>
  <c r="A13" i="3"/>
  <c r="A12" i="3"/>
  <c r="A11" i="3"/>
  <c r="C1" i="2"/>
  <c r="E2" i="2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E68" i="2"/>
  <c r="E67" i="2"/>
  <c r="E66" i="2"/>
  <c r="E65" i="2"/>
  <c r="E64" i="2"/>
  <c r="E63" i="2"/>
  <c r="E62" i="2"/>
  <c r="E61" i="2"/>
  <c r="E60" i="2"/>
  <c r="E59" i="2"/>
  <c r="E58" i="2"/>
  <c r="E57" i="2"/>
  <c r="G151" i="1"/>
  <c r="G146" i="1"/>
  <c r="E56" i="2"/>
  <c r="E55" i="2"/>
  <c r="E54" i="2"/>
  <c r="E53" i="2"/>
  <c r="E24" i="2"/>
  <c r="E23" i="2"/>
  <c r="E21" i="2"/>
  <c r="E48" i="2"/>
  <c r="E47" i="2"/>
  <c r="E46" i="2"/>
  <c r="E45" i="2"/>
  <c r="E40" i="2"/>
  <c r="E39" i="2"/>
  <c r="E38" i="2"/>
  <c r="E37" i="2"/>
  <c r="E36" i="2"/>
  <c r="E44" i="2"/>
  <c r="E43" i="2"/>
  <c r="E42" i="2"/>
  <c r="E41" i="2"/>
  <c r="E52" i="2"/>
  <c r="E51" i="2"/>
  <c r="E50" i="2"/>
  <c r="E49" i="2"/>
  <c r="E32" i="2"/>
  <c r="E31" i="2"/>
  <c r="E30" i="2"/>
  <c r="E29" i="2"/>
  <c r="E27" i="2"/>
  <c r="G94" i="1" l="1"/>
  <c r="G93" i="1"/>
  <c r="G92" i="1"/>
  <c r="G91" i="1"/>
  <c r="G90" i="1"/>
  <c r="G89" i="1"/>
  <c r="C67" i="1" l="1"/>
  <c r="C58" i="1"/>
  <c r="E76" i="1"/>
  <c r="E25" i="2" l="1"/>
  <c r="E28" i="2"/>
  <c r="E26" i="2"/>
  <c r="E35" i="2"/>
  <c r="E33" i="2"/>
  <c r="E34" i="2"/>
  <c r="G1130" i="1" l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129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6" i="1"/>
  <c r="G577" i="1"/>
  <c r="G575" i="1"/>
  <c r="G578" i="1"/>
  <c r="G579" i="1"/>
  <c r="G580" i="1"/>
  <c r="G581" i="1"/>
  <c r="G582" i="1"/>
  <c r="G583" i="1"/>
  <c r="G584" i="1"/>
  <c r="G585" i="1"/>
  <c r="G589" i="1"/>
  <c r="G586" i="1"/>
  <c r="G587" i="1"/>
  <c r="G590" i="1"/>
  <c r="G591" i="1"/>
  <c r="G588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7" i="1"/>
  <c r="G636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6" i="1"/>
  <c r="G827" i="1"/>
  <c r="G821" i="1"/>
  <c r="G822" i="1"/>
  <c r="G823" i="1"/>
  <c r="G824" i="1"/>
  <c r="G825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41" i="1" l="1"/>
  <c r="G136" i="1"/>
  <c r="G132" i="1"/>
  <c r="G127" i="1"/>
  <c r="G121" i="1"/>
  <c r="G116" i="1"/>
  <c r="G111" i="1"/>
  <c r="G106" i="1"/>
  <c r="G101" i="1"/>
  <c r="G96" i="1"/>
  <c r="G158" i="1"/>
  <c r="G159" i="1"/>
  <c r="G160" i="1"/>
  <c r="G161" i="1"/>
  <c r="G162" i="1"/>
  <c r="G163" i="1"/>
  <c r="G157" i="1"/>
  <c r="G88" i="1" l="1"/>
  <c r="E73" i="1" s="1"/>
  <c r="E75" i="1" s="1"/>
  <c r="E74" i="1" l="1"/>
  <c r="B78" i="1"/>
  <c r="F24" i="3"/>
  <c r="C71" i="1"/>
  <c r="A71" i="1"/>
  <c r="E12" i="2" l="1"/>
  <c r="E1604" i="2"/>
  <c r="E85" i="2"/>
  <c r="E79" i="2"/>
  <c r="E89" i="2"/>
  <c r="E76" i="2"/>
  <c r="E83" i="2"/>
  <c r="E80" i="2"/>
  <c r="E90" i="2"/>
  <c r="E88" i="2"/>
  <c r="E1605" i="2"/>
  <c r="E82" i="2"/>
  <c r="E91" i="2"/>
  <c r="E87" i="2"/>
  <c r="E84" i="2"/>
  <c r="E1607" i="2"/>
  <c r="E92" i="2"/>
  <c r="E77" i="2"/>
  <c r="E94" i="2"/>
  <c r="E1606" i="2"/>
  <c r="E86" i="2"/>
  <c r="E78" i="2"/>
  <c r="E81" i="2"/>
  <c r="E93" i="2"/>
  <c r="E1437" i="2"/>
  <c r="E1438" i="2"/>
  <c r="E20" i="2"/>
  <c r="E15" i="2"/>
  <c r="E13" i="2"/>
  <c r="E17" i="2"/>
  <c r="E16" i="2"/>
  <c r="E14" i="2"/>
  <c r="E19" i="2"/>
  <c r="E18" i="2"/>
  <c r="E7" i="2"/>
  <c r="E141" i="2"/>
  <c r="E1191" i="2"/>
  <c r="E1319" i="2"/>
  <c r="E1190" i="2"/>
  <c r="E198" i="2"/>
  <c r="E1300" i="2"/>
  <c r="E1507" i="2"/>
  <c r="E8" i="2"/>
  <c r="E220" i="2"/>
  <c r="E1359" i="2"/>
  <c r="E1253" i="2"/>
  <c r="E71" i="2"/>
  <c r="E625" i="2"/>
  <c r="E100" i="2"/>
  <c r="E1068" i="2"/>
  <c r="E503" i="2"/>
  <c r="E745" i="2"/>
  <c r="E1050" i="2"/>
  <c r="E72" i="2"/>
  <c r="E799" i="2"/>
  <c r="E1479" i="2"/>
  <c r="E942" i="2"/>
  <c r="E565" i="2"/>
  <c r="E1420" i="2"/>
  <c r="E305" i="2"/>
  <c r="E596" i="2"/>
  <c r="E920" i="2"/>
  <c r="E1415" i="2"/>
  <c r="E1489" i="2"/>
  <c r="E1335" i="2"/>
  <c r="E554" i="2"/>
  <c r="E1302" i="2"/>
  <c r="E950" i="2"/>
  <c r="E498" i="2"/>
  <c r="E726" i="2"/>
  <c r="E1011" i="2"/>
  <c r="E142" i="2"/>
  <c r="E1057" i="2"/>
  <c r="E814" i="2"/>
  <c r="E219" i="2"/>
  <c r="E1155" i="2"/>
  <c r="E119" i="2"/>
  <c r="E547" i="2"/>
  <c r="E825" i="2"/>
  <c r="E1152" i="2"/>
  <c r="E1023" i="2"/>
  <c r="E295" i="2"/>
  <c r="E983" i="2"/>
  <c r="E615" i="2"/>
  <c r="E1424" i="2"/>
  <c r="E310" i="2"/>
  <c r="E616" i="2"/>
  <c r="E925" i="2"/>
  <c r="E1419" i="2"/>
  <c r="E746" i="2"/>
  <c r="E189" i="2"/>
  <c r="E1126" i="2"/>
  <c r="E529" i="2"/>
  <c r="E804" i="2"/>
  <c r="E1085" i="2"/>
  <c r="E259" i="2"/>
  <c r="E1278" i="2"/>
  <c r="E843" i="2"/>
  <c r="E266" i="2"/>
  <c r="E834" i="2"/>
  <c r="E1027" i="2"/>
  <c r="E657" i="2"/>
  <c r="E1481" i="2"/>
  <c r="E410" i="2"/>
  <c r="E659" i="2"/>
  <c r="E951" i="2"/>
  <c r="E230" i="2"/>
  <c r="E1323" i="2"/>
  <c r="E656" i="2"/>
  <c r="E151" i="2"/>
  <c r="E507" i="2"/>
  <c r="E776" i="2"/>
  <c r="E1065" i="2"/>
  <c r="E211" i="2"/>
  <c r="E1411" i="2"/>
  <c r="E873" i="2"/>
  <c r="E286" i="2"/>
  <c r="E1237" i="2"/>
  <c r="E570" i="2"/>
  <c r="E863" i="2"/>
  <c r="E1223" i="2"/>
  <c r="E149" i="2"/>
  <c r="E1077" i="2"/>
  <c r="E944" i="2"/>
  <c r="E298" i="2"/>
  <c r="E747" i="2"/>
  <c r="E1491" i="2"/>
  <c r="E419" i="2"/>
  <c r="E674" i="2"/>
  <c r="E956" i="2"/>
  <c r="E1482" i="2"/>
  <c r="E296" i="2"/>
  <c r="E1326" i="2"/>
  <c r="E1428" i="2"/>
  <c r="E830" i="2"/>
  <c r="E112" i="2"/>
  <c r="E313" i="2"/>
  <c r="E386" i="2"/>
  <c r="E1583" i="2"/>
  <c r="E1381" i="2"/>
  <c r="E552" i="2"/>
  <c r="E766" i="2"/>
  <c r="E1000" i="2"/>
  <c r="E399" i="2"/>
  <c r="E1178" i="2"/>
  <c r="E1544" i="2"/>
  <c r="E339" i="2"/>
  <c r="E380" i="2"/>
  <c r="E1261" i="2"/>
  <c r="E842" i="2"/>
  <c r="E263" i="2"/>
  <c r="E1180" i="2"/>
  <c r="E163" i="2"/>
  <c r="E556" i="2"/>
  <c r="E831" i="2"/>
  <c r="E1166" i="2"/>
  <c r="E1599" i="2"/>
  <c r="E418" i="2"/>
  <c r="E208" i="2"/>
  <c r="E889" i="2"/>
  <c r="E405" i="2"/>
  <c r="E482" i="2"/>
  <c r="E691" i="2"/>
  <c r="E891" i="2"/>
  <c r="E1603" i="2"/>
  <c r="E425" i="2"/>
  <c r="E690" i="2"/>
  <c r="E962" i="2"/>
  <c r="E1517" i="2"/>
  <c r="E1242" i="2"/>
  <c r="E232" i="2"/>
  <c r="E807" i="2"/>
  <c r="E202" i="2"/>
  <c r="E1148" i="2"/>
  <c r="E101" i="2"/>
  <c r="E546" i="2"/>
  <c r="E818" i="2"/>
  <c r="E1137" i="2"/>
  <c r="E1018" i="2"/>
  <c r="E294" i="2"/>
  <c r="E1149" i="2"/>
  <c r="E900" i="2"/>
  <c r="E426" i="2"/>
  <c r="E1308" i="2"/>
  <c r="E210" i="2"/>
  <c r="E589" i="2"/>
  <c r="E887" i="2"/>
  <c r="E1340" i="2"/>
  <c r="E1084" i="2"/>
  <c r="E1224" i="2"/>
  <c r="E497" i="2"/>
  <c r="E827" i="2"/>
  <c r="E898" i="2"/>
  <c r="E451" i="2"/>
  <c r="E695" i="2"/>
  <c r="E978" i="2"/>
  <c r="E188" i="2"/>
  <c r="E885" i="2"/>
  <c r="E400" i="2"/>
  <c r="E1259" i="2"/>
  <c r="E200" i="2"/>
  <c r="E585" i="2"/>
  <c r="E881" i="2"/>
  <c r="E1305" i="2"/>
  <c r="E561" i="2"/>
  <c r="E1365" i="2"/>
  <c r="E927" i="2"/>
  <c r="E541" i="2"/>
  <c r="E1413" i="2"/>
  <c r="E267" i="2"/>
  <c r="E594" i="2"/>
  <c r="E908" i="2"/>
  <c r="E1362" i="2"/>
  <c r="E1350" i="2"/>
  <c r="E1293" i="2"/>
  <c r="E813" i="2"/>
  <c r="E1017" i="2"/>
  <c r="E1163" i="2"/>
  <c r="E655" i="2"/>
  <c r="E143" i="2"/>
  <c r="E1087" i="2"/>
  <c r="E506" i="2"/>
  <c r="E775" i="2"/>
  <c r="E1060" i="2"/>
  <c r="E197" i="2"/>
  <c r="E702" i="2"/>
  <c r="E897" i="2"/>
  <c r="E421" i="2"/>
  <c r="E1306" i="2"/>
  <c r="E209" i="2"/>
  <c r="E588" i="2"/>
  <c r="E886" i="2"/>
  <c r="E1339" i="2"/>
  <c r="E936" i="2"/>
  <c r="E1183" i="2"/>
  <c r="E894" i="2"/>
  <c r="E704" i="2"/>
  <c r="E1490" i="2"/>
  <c r="E417" i="2"/>
  <c r="E667" i="2"/>
  <c r="E955" i="2"/>
  <c r="E1480" i="2"/>
  <c r="E244" i="2"/>
  <c r="E1526" i="2"/>
  <c r="E1325" i="2"/>
  <c r="E731" i="2"/>
  <c r="E164" i="2"/>
  <c r="E1114" i="2"/>
  <c r="E525" i="2"/>
  <c r="E781" i="2"/>
  <c r="E1067" i="2"/>
  <c r="E221" i="2"/>
  <c r="E997" i="2"/>
  <c r="E393" i="2"/>
  <c r="E1157" i="2"/>
  <c r="E1536" i="2"/>
  <c r="E338" i="2"/>
  <c r="E379" i="2"/>
  <c r="E176" i="2"/>
  <c r="E436" i="2"/>
  <c r="E650" i="2"/>
  <c r="E812" i="2"/>
  <c r="E1043" i="2"/>
  <c r="E619" i="2"/>
  <c r="E75" i="2"/>
  <c r="E175" i="2"/>
  <c r="E362" i="2"/>
  <c r="E1399" i="2"/>
  <c r="E1555" i="2"/>
  <c r="E769" i="2"/>
  <c r="E742" i="2"/>
  <c r="E1022" i="2"/>
  <c r="E947" i="2"/>
  <c r="E1135" i="2"/>
  <c r="E324" i="2"/>
  <c r="E1099" i="2"/>
  <c r="E1563" i="2"/>
  <c r="E1488" i="2"/>
  <c r="E138" i="2"/>
  <c r="E605" i="2"/>
  <c r="E786" i="2"/>
  <c r="E234" i="2"/>
  <c r="E803" i="2"/>
  <c r="E1012" i="2"/>
  <c r="E653" i="2"/>
  <c r="E1443" i="2"/>
  <c r="E404" i="2"/>
  <c r="E631" i="2"/>
  <c r="E937" i="2"/>
  <c r="E1435" i="2"/>
  <c r="E467" i="2"/>
  <c r="E509" i="2"/>
  <c r="E1281" i="2"/>
  <c r="E800" i="2"/>
  <c r="E201" i="2"/>
  <c r="E1147" i="2"/>
  <c r="E70" i="2"/>
  <c r="E545" i="2"/>
  <c r="E806" i="2"/>
  <c r="E1101" i="2"/>
  <c r="E187" i="2"/>
  <c r="E265" i="2"/>
  <c r="E943" i="2"/>
  <c r="E593" i="2"/>
  <c r="E1421" i="2"/>
  <c r="E306" i="2"/>
  <c r="E597" i="2"/>
  <c r="E922" i="2"/>
  <c r="E1416" i="2"/>
  <c r="E1524" i="2"/>
  <c r="E1336" i="2"/>
  <c r="E484" i="2"/>
  <c r="E826" i="2"/>
  <c r="E896" i="2"/>
  <c r="E442" i="2"/>
  <c r="E693" i="2"/>
  <c r="E977" i="2"/>
  <c r="E1523" i="2"/>
  <c r="E1310" i="2"/>
  <c r="E1597" i="2"/>
  <c r="E1164" i="2"/>
  <c r="E815" i="2"/>
  <c r="E225" i="2"/>
  <c r="E1159" i="2"/>
  <c r="E150" i="2"/>
  <c r="E548" i="2"/>
  <c r="E828" i="2"/>
  <c r="E1154" i="2"/>
  <c r="E1186" i="2"/>
  <c r="E401" i="2"/>
  <c r="E468" i="2"/>
  <c r="E1425" i="2"/>
  <c r="E345" i="2"/>
  <c r="E1267" i="2"/>
  <c r="E470" i="2"/>
  <c r="E675" i="2"/>
  <c r="E856" i="2"/>
  <c r="E1204" i="2"/>
  <c r="E735" i="2"/>
  <c r="E371" i="2"/>
  <c r="E1406" i="2"/>
  <c r="E1570" i="2"/>
  <c r="E1052" i="2"/>
  <c r="E537" i="2"/>
  <c r="E526" i="2"/>
  <c r="E909" i="2"/>
  <c r="E929" i="2"/>
  <c r="E460" i="2"/>
  <c r="E701" i="2"/>
  <c r="E981" i="2"/>
  <c r="E212" i="2"/>
  <c r="E646" i="2"/>
  <c r="E115" i="2"/>
  <c r="E268" i="2"/>
  <c r="E893" i="2"/>
  <c r="E412" i="2"/>
  <c r="E1304" i="2"/>
  <c r="E206" i="2"/>
  <c r="E587" i="2"/>
  <c r="E884" i="2"/>
  <c r="E1329" i="2"/>
  <c r="E867" i="2"/>
  <c r="E1174" i="2"/>
  <c r="E483" i="2"/>
  <c r="E777" i="2"/>
  <c r="E892" i="2"/>
  <c r="E430" i="2"/>
  <c r="E692" i="2"/>
  <c r="E975" i="2"/>
  <c r="E1520" i="2"/>
  <c r="E1294" i="2"/>
  <c r="E1324" i="2"/>
  <c r="E687" i="2"/>
  <c r="E158" i="2"/>
  <c r="E1090" i="2"/>
  <c r="E516" i="2"/>
  <c r="E780" i="2"/>
  <c r="E1066" i="2"/>
  <c r="E216" i="2"/>
  <c r="E1103" i="2"/>
  <c r="E1234" i="2"/>
  <c r="E903" i="2"/>
  <c r="E463" i="2"/>
  <c r="E1322" i="2"/>
  <c r="E222" i="2"/>
  <c r="E590" i="2"/>
  <c r="E888" i="2"/>
  <c r="E1341" i="2"/>
  <c r="E1150" i="2"/>
  <c r="E946" i="2"/>
  <c r="E618" i="2"/>
  <c r="E1519" i="2"/>
  <c r="E361" i="2"/>
  <c r="E1552" i="2"/>
  <c r="E760" i="2"/>
  <c r="E512" i="2"/>
  <c r="E741" i="2"/>
  <c r="E740" i="2"/>
  <c r="E933" i="2"/>
  <c r="E1040" i="2"/>
  <c r="E323" i="2"/>
  <c r="E1098" i="2"/>
  <c r="E1562" i="2"/>
  <c r="E1028" i="2"/>
  <c r="E137" i="2"/>
  <c r="E579" i="2"/>
  <c r="E785" i="2"/>
  <c r="E226" i="2"/>
  <c r="E502" i="2"/>
  <c r="E1436" i="2"/>
  <c r="E347" i="2"/>
  <c r="E1369" i="2"/>
  <c r="E182" i="2"/>
  <c r="E474" i="2"/>
  <c r="E697" i="2"/>
  <c r="E858" i="2"/>
  <c r="E1505" i="2"/>
  <c r="E559" i="2"/>
  <c r="E271" i="2"/>
  <c r="E862" i="2"/>
  <c r="E309" i="2"/>
  <c r="E1593" i="2"/>
  <c r="E95" i="2"/>
  <c r="E733" i="2"/>
  <c r="E1598" i="2"/>
  <c r="E1165" i="2"/>
  <c r="E370" i="2"/>
  <c r="E1569" i="2"/>
  <c r="E535" i="2"/>
  <c r="E737" i="2"/>
  <c r="E1046" i="2"/>
  <c r="E331" i="2"/>
  <c r="E1576" i="2"/>
  <c r="E276" i="2"/>
  <c r="E711" i="2"/>
  <c r="E1184" i="2"/>
  <c r="E652" i="2"/>
  <c r="E9" i="2"/>
  <c r="E1400" i="2"/>
  <c r="E1587" i="2"/>
  <c r="E446" i="2"/>
  <c r="E743" i="2"/>
  <c r="E1342" i="2"/>
  <c r="E504" i="2"/>
  <c r="E1484" i="2"/>
  <c r="E348" i="2"/>
  <c r="E184" i="2"/>
  <c r="E475" i="2"/>
  <c r="E698" i="2"/>
  <c r="E878" i="2"/>
  <c r="E203" i="2"/>
  <c r="E1069" i="2"/>
  <c r="E1527" i="2"/>
  <c r="E334" i="2"/>
  <c r="E1584" i="2"/>
  <c r="E521" i="2"/>
  <c r="E961" i="2"/>
  <c r="E1274" i="2"/>
  <c r="E327" i="2"/>
  <c r="E1271" i="2"/>
  <c r="E1568" i="2"/>
  <c r="E195" i="2"/>
  <c r="E608" i="2"/>
  <c r="E792" i="2"/>
  <c r="E517" i="2"/>
  <c r="E984" i="2"/>
  <c r="E1287" i="2"/>
  <c r="E280" i="2"/>
  <c r="E1158" i="2"/>
  <c r="E637" i="2"/>
  <c r="E1220" i="2"/>
  <c r="E1072" i="2"/>
  <c r="E1498" i="2"/>
  <c r="E1285" i="2"/>
  <c r="E132" i="2"/>
  <c r="E751" i="2"/>
  <c r="E1036" i="2"/>
  <c r="E439" i="2"/>
  <c r="E824" i="2"/>
  <c r="E311" i="2"/>
  <c r="E152" i="2"/>
  <c r="E1273" i="2"/>
  <c r="E476" i="2"/>
  <c r="E958" i="2"/>
  <c r="E1249" i="2"/>
  <c r="E191" i="2"/>
  <c r="E274" i="2"/>
  <c r="E462" i="2"/>
  <c r="E1177" i="2"/>
  <c r="E1279" i="2"/>
  <c r="E96" i="2"/>
  <c r="E694" i="2"/>
  <c r="E953" i="2"/>
  <c r="E560" i="2"/>
  <c r="E499" i="2"/>
  <c r="E147" i="2"/>
  <c r="E303" i="2"/>
  <c r="E866" i="2"/>
  <c r="E1356" i="2"/>
  <c r="E403" i="2"/>
  <c r="E1097" i="2"/>
  <c r="E905" i="2"/>
  <c r="E578" i="2"/>
  <c r="E1434" i="2"/>
  <c r="E346" i="2"/>
  <c r="E1368" i="2"/>
  <c r="E445" i="2"/>
  <c r="E754" i="2"/>
  <c r="E654" i="2"/>
  <c r="E736" i="2"/>
  <c r="E1476" i="2"/>
  <c r="E356" i="2"/>
  <c r="E1407" i="2"/>
  <c r="E173" i="2"/>
  <c r="E492" i="2"/>
  <c r="E755" i="2"/>
  <c r="E758" i="2"/>
  <c r="E580" i="2"/>
  <c r="E1107" i="2"/>
  <c r="E354" i="2"/>
  <c r="E1384" i="2"/>
  <c r="E1372" i="2"/>
  <c r="E558" i="2"/>
  <c r="E493" i="2"/>
  <c r="E713" i="2"/>
  <c r="E852" i="2"/>
  <c r="E422" i="2"/>
  <c r="E1315" i="2"/>
  <c r="E341" i="2"/>
  <c r="E383" i="2"/>
  <c r="E880" i="2"/>
  <c r="E237" i="2"/>
  <c r="E1079" i="2"/>
  <c r="E1528" i="2"/>
  <c r="E335" i="2"/>
  <c r="E1585" i="2"/>
  <c r="E292" i="2"/>
  <c r="E645" i="2"/>
  <c r="E809" i="2"/>
  <c r="E910" i="2"/>
  <c r="E1557" i="2"/>
  <c r="E577" i="2"/>
  <c r="E998" i="2"/>
  <c r="E1429" i="2"/>
  <c r="E1111" i="2"/>
  <c r="E73" i="2"/>
  <c r="E1426" i="2"/>
  <c r="E1151" i="2"/>
  <c r="E543" i="2"/>
  <c r="E485" i="2"/>
  <c r="E136" i="2"/>
  <c r="E1215" i="2"/>
  <c r="E954" i="2"/>
  <c r="E598" i="2"/>
  <c r="E1344" i="2"/>
  <c r="E1006" i="2"/>
  <c r="E1024" i="2"/>
  <c r="E162" i="2"/>
  <c r="E159" i="2"/>
  <c r="E1432" i="2"/>
  <c r="E1296" i="2"/>
  <c r="E626" i="2"/>
  <c r="E355" i="2"/>
  <c r="E473" i="2"/>
  <c r="E767" i="2"/>
  <c r="E1056" i="2"/>
  <c r="E869" i="2"/>
  <c r="E363" i="2"/>
  <c r="E513" i="2"/>
  <c r="E768" i="2"/>
  <c r="E1082" i="2"/>
  <c r="E681" i="2"/>
  <c r="E307" i="2"/>
  <c r="E364" i="2"/>
  <c r="E1401" i="2"/>
  <c r="E1559" i="2"/>
  <c r="E791" i="2"/>
  <c r="E861" i="2"/>
  <c r="E1530" i="2"/>
  <c r="E844" i="2"/>
  <c r="E562" i="2"/>
  <c r="E1041" i="2"/>
  <c r="E1486" i="2"/>
  <c r="E1477" i="2"/>
  <c r="E729" i="2"/>
  <c r="E1238" i="2"/>
  <c r="E1232" i="2"/>
  <c r="E1083" i="2"/>
  <c r="E555" i="2"/>
  <c r="E1104" i="2"/>
  <c r="E1377" i="2"/>
  <c r="E469" i="2"/>
  <c r="E709" i="2"/>
  <c r="E1439" i="2"/>
  <c r="E170" i="2"/>
  <c r="E387" i="2"/>
  <c r="E1586" i="2"/>
  <c r="E491" i="2"/>
  <c r="E796" i="2"/>
  <c r="E1240" i="2"/>
  <c r="E1048" i="2"/>
  <c r="E1106" i="2"/>
  <c r="E368" i="2"/>
  <c r="E1578" i="2"/>
  <c r="E510" i="2"/>
  <c r="E538" i="2"/>
  <c r="E797" i="2"/>
  <c r="E1243" i="2"/>
  <c r="E774" i="2"/>
  <c r="E851" i="2"/>
  <c r="E375" i="2"/>
  <c r="E1408" i="2"/>
  <c r="E1573" i="2"/>
  <c r="E1172" i="2"/>
  <c r="E761" i="2"/>
  <c r="E788" i="2"/>
  <c r="E586" i="2"/>
  <c r="E357" i="2"/>
  <c r="E1388" i="2"/>
  <c r="E1373" i="2"/>
  <c r="E308" i="2"/>
  <c r="E528" i="2"/>
  <c r="E1511" i="2"/>
  <c r="E1540" i="2"/>
  <c r="E350" i="2"/>
  <c r="E264" i="2"/>
  <c r="E477" i="2"/>
  <c r="E703" i="2"/>
  <c r="E864" i="2"/>
  <c r="E402" i="2"/>
  <c r="E678" i="2"/>
  <c r="E749" i="2"/>
  <c r="E1035" i="2"/>
  <c r="E139" i="2"/>
  <c r="E438" i="2"/>
  <c r="E823" i="2"/>
  <c r="E285" i="2"/>
  <c r="E1538" i="2"/>
  <c r="E915" i="2"/>
  <c r="E359" i="2"/>
  <c r="E902" i="2"/>
  <c r="E1206" i="2"/>
  <c r="E1202" i="2"/>
  <c r="E601" i="2"/>
  <c r="E993" i="2"/>
  <c r="E110" i="2"/>
  <c r="E1276" i="2"/>
  <c r="E1551" i="2"/>
  <c r="E699" i="2"/>
  <c r="E1026" i="2"/>
  <c r="E1521" i="2"/>
  <c r="E1427" i="2"/>
  <c r="E1049" i="2"/>
  <c r="E706" i="2"/>
  <c r="E1311" i="2"/>
  <c r="E130" i="2"/>
  <c r="E599" i="2"/>
  <c r="E924" i="2"/>
  <c r="E317" i="2"/>
  <c r="E1418" i="2"/>
  <c r="E1410" i="2"/>
  <c r="E705" i="2"/>
  <c r="E1016" i="2"/>
  <c r="E753" i="2"/>
  <c r="E169" i="2"/>
  <c r="E1297" i="2"/>
  <c r="E172" i="2"/>
  <c r="E563" i="2"/>
  <c r="E819" i="2"/>
  <c r="E1478" i="2"/>
  <c r="E1233" i="2"/>
  <c r="E388" i="2"/>
  <c r="E381" i="2"/>
  <c r="E790" i="2"/>
  <c r="E566" i="2"/>
  <c r="E820" i="2"/>
  <c r="E1504" i="2"/>
  <c r="E879" i="2"/>
  <c r="E316" i="2"/>
  <c r="E389" i="2"/>
  <c r="E1547" i="2"/>
  <c r="E1588" i="2"/>
  <c r="E127" i="2"/>
  <c r="E571" i="2"/>
  <c r="E770" i="2"/>
  <c r="E1117" i="2"/>
  <c r="E683" i="2"/>
  <c r="E850" i="2"/>
  <c r="E177" i="2"/>
  <c r="E365" i="2"/>
  <c r="E1402" i="2"/>
  <c r="E1560" i="2"/>
  <c r="E870" i="2"/>
  <c r="E591" i="2"/>
  <c r="E358" i="2"/>
  <c r="E1389" i="2"/>
  <c r="E1549" i="2"/>
  <c r="E710" i="2"/>
  <c r="E495" i="2"/>
  <c r="E715" i="2"/>
  <c r="E1364" i="2"/>
  <c r="E1290" i="2"/>
  <c r="E179" i="2"/>
  <c r="E778" i="2"/>
  <c r="E1055" i="2"/>
  <c r="E194" i="2"/>
  <c r="E1192" i="2"/>
  <c r="E458" i="2"/>
  <c r="E871" i="2"/>
  <c r="E658" i="2"/>
  <c r="E1272" i="2"/>
  <c r="E466" i="2"/>
  <c r="E949" i="2"/>
  <c r="E1248" i="2"/>
  <c r="E1395" i="2"/>
  <c r="E273" i="2"/>
  <c r="E614" i="2"/>
  <c r="E1044" i="2"/>
  <c r="E396" i="2"/>
  <c r="E224" i="2"/>
  <c r="E1309" i="2"/>
  <c r="E752" i="2"/>
  <c r="E1037" i="2"/>
  <c r="E479" i="2"/>
  <c r="E423" i="2"/>
  <c r="E540" i="2"/>
  <c r="E269" i="2"/>
  <c r="E853" i="2"/>
  <c r="E835" i="2"/>
  <c r="E413" i="2"/>
  <c r="E231" i="2"/>
  <c r="E999" i="2"/>
  <c r="E1021" i="2"/>
  <c r="E1412" i="2"/>
  <c r="E1596" i="2"/>
  <c r="E322" i="2"/>
  <c r="E1558" i="2"/>
  <c r="E135" i="2"/>
  <c r="E784" i="2"/>
  <c r="E501" i="2"/>
  <c r="E630" i="2"/>
  <c r="E857" i="2"/>
  <c r="E196" i="2"/>
  <c r="E1298" i="2"/>
  <c r="E1371" i="2"/>
  <c r="E1142" i="2"/>
  <c r="E1235" i="2"/>
  <c r="E957" i="2"/>
  <c r="E1140" i="2"/>
  <c r="E325" i="2"/>
  <c r="E1269" i="2"/>
  <c r="E1566" i="2"/>
  <c r="E129" i="2"/>
  <c r="E140" i="2"/>
  <c r="E606" i="2"/>
  <c r="E787" i="2"/>
  <c r="E1303" i="2"/>
  <c r="E782" i="2"/>
  <c r="E1153" i="2"/>
  <c r="E181" i="2"/>
  <c r="E376" i="2"/>
  <c r="E1409" i="2"/>
  <c r="E1577" i="2"/>
  <c r="E1118" i="2"/>
  <c r="E689" i="2"/>
  <c r="E1301" i="2"/>
  <c r="E369" i="2"/>
  <c r="E1403" i="2"/>
  <c r="E1561" i="2"/>
  <c r="E838" i="2"/>
  <c r="E518" i="2"/>
  <c r="E750" i="2"/>
  <c r="E1321" i="2"/>
  <c r="E321" i="2"/>
  <c r="E836" i="2"/>
  <c r="E821" i="2"/>
  <c r="E1139" i="2"/>
  <c r="E1093" i="2"/>
  <c r="E223" i="2"/>
  <c r="E530" i="2"/>
  <c r="E963" i="2"/>
  <c r="E1199" i="2"/>
  <c r="E662" i="2"/>
  <c r="E592" i="2"/>
  <c r="E1397" i="2"/>
  <c r="E522" i="2"/>
  <c r="E985" i="2"/>
  <c r="E1318" i="2"/>
  <c r="E281" i="2"/>
  <c r="E1169" i="2"/>
  <c r="E638" i="2"/>
  <c r="E1229" i="2"/>
  <c r="E1129" i="2"/>
  <c r="E1512" i="2"/>
  <c r="E174" i="2"/>
  <c r="E793" i="2"/>
  <c r="E1076" i="2"/>
  <c r="E515" i="2"/>
  <c r="E1263" i="2"/>
  <c r="E471" i="2"/>
  <c r="E1146" i="2"/>
  <c r="E366" i="2"/>
  <c r="E685" i="2"/>
  <c r="E928" i="2"/>
  <c r="E948" i="2"/>
  <c r="E1010" i="2"/>
  <c r="E872" i="2"/>
  <c r="E564" i="2"/>
  <c r="E1042" i="2"/>
  <c r="E1422" i="2"/>
  <c r="E1417" i="2"/>
  <c r="E568" i="2"/>
  <c r="E500" i="2"/>
  <c r="E734" i="2"/>
  <c r="E982" i="2"/>
  <c r="E330" i="2"/>
  <c r="E1575" i="2"/>
  <c r="E247" i="2"/>
  <c r="E795" i="2"/>
  <c r="E557" i="2"/>
  <c r="E1105" i="2"/>
  <c r="E1382" i="2"/>
  <c r="E488" i="2"/>
  <c r="E664" i="2"/>
  <c r="E1231" i="2"/>
  <c r="E407" i="2"/>
  <c r="E228" i="2"/>
  <c r="E315" i="2"/>
  <c r="E1556" i="2"/>
  <c r="E126" i="2"/>
  <c r="E668" i="2"/>
  <c r="E434" i="2"/>
  <c r="E199" i="2"/>
  <c r="E1058" i="2"/>
  <c r="E1495" i="2"/>
  <c r="E333" i="2"/>
  <c r="E1580" i="2"/>
  <c r="E278" i="2"/>
  <c r="E643" i="2"/>
  <c r="E1518" i="2"/>
  <c r="E882" i="2"/>
  <c r="E240" i="2"/>
  <c r="E318" i="2"/>
  <c r="E390" i="2"/>
  <c r="E1548" i="2"/>
  <c r="E1590" i="2"/>
  <c r="E1332" i="2"/>
  <c r="E783" i="2"/>
  <c r="E1208" i="2"/>
  <c r="E960" i="2"/>
  <c r="E1047" i="2"/>
  <c r="E1207" i="2"/>
  <c r="E1198" i="2"/>
  <c r="E1039" i="2"/>
  <c r="E660" i="2"/>
  <c r="E1510" i="2"/>
  <c r="E874" i="2"/>
  <c r="E572" i="2"/>
  <c r="E192" i="2"/>
  <c r="E620" i="2"/>
  <c r="E353" i="2"/>
  <c r="E490" i="2"/>
  <c r="E1327" i="2"/>
  <c r="E832" i="2"/>
  <c r="E314" i="2"/>
  <c r="E125" i="2"/>
  <c r="E682" i="2"/>
  <c r="E816" i="2"/>
  <c r="E573" i="2"/>
  <c r="E1525" i="2"/>
  <c r="E332" i="2"/>
  <c r="E1383" i="2"/>
  <c r="E1572" i="2"/>
  <c r="E277" i="2"/>
  <c r="E712" i="2"/>
  <c r="E841" i="2"/>
  <c r="E420" i="2"/>
  <c r="E1275" i="2"/>
  <c r="E340" i="2"/>
  <c r="E382" i="2"/>
  <c r="E449" i="2"/>
  <c r="E669" i="2"/>
  <c r="E505" i="2"/>
  <c r="E959" i="2"/>
  <c r="E1167" i="2"/>
  <c r="E326" i="2"/>
  <c r="E1270" i="2"/>
  <c r="E514" i="2"/>
  <c r="E1567" i="2"/>
  <c r="E241" i="2"/>
  <c r="E1553" i="2"/>
  <c r="E549" i="2"/>
  <c r="E934" i="2"/>
  <c r="E584" i="2"/>
  <c r="E1029" i="2"/>
  <c r="E1550" i="2"/>
  <c r="E1025" i="2"/>
  <c r="E1370" i="2"/>
  <c r="E722" i="2"/>
  <c r="E1457" i="2"/>
  <c r="E360" i="2"/>
  <c r="E904" i="2"/>
  <c r="E1170" i="2"/>
  <c r="E679" i="2"/>
  <c r="E1284" i="2"/>
  <c r="E122" i="2"/>
  <c r="E700" i="2"/>
  <c r="E1405" i="2"/>
  <c r="E183" i="2"/>
  <c r="E665" i="2"/>
  <c r="E802" i="2"/>
  <c r="E1132" i="2"/>
  <c r="E756" i="2"/>
  <c r="E1387" i="2"/>
  <c r="E511" i="2"/>
  <c r="E939" i="2"/>
  <c r="E931" i="2"/>
  <c r="E161" i="2"/>
  <c r="E455" i="2"/>
  <c r="E496" i="2"/>
  <c r="E487" i="2"/>
  <c r="E1264" i="2"/>
  <c r="E168" i="2"/>
  <c r="E1307" i="2"/>
  <c r="E1257" i="2"/>
  <c r="E632" i="2"/>
  <c r="E235" i="2"/>
  <c r="E227" i="2"/>
  <c r="E1075" i="2"/>
  <c r="E604" i="2"/>
  <c r="E531" i="2"/>
  <c r="E398" i="2"/>
  <c r="E1496" i="2"/>
  <c r="E1222" i="2"/>
  <c r="E1455" i="2"/>
  <c r="E481" i="2"/>
  <c r="E105" i="2"/>
  <c r="E432" i="2"/>
  <c r="E917" i="2"/>
  <c r="E1089" i="2"/>
  <c r="E1452" i="2"/>
  <c r="E1162" i="2"/>
  <c r="E1120" i="2"/>
  <c r="E988" i="2"/>
  <c r="E1396" i="2"/>
  <c r="E935" i="2"/>
  <c r="E1255" i="2"/>
  <c r="E1358" i="2"/>
  <c r="E437" i="2"/>
  <c r="E1602" i="2"/>
  <c r="E684" i="2"/>
  <c r="E300" i="2"/>
  <c r="E1601" i="2"/>
  <c r="E839" i="2"/>
  <c r="E1053" i="2"/>
  <c r="E290" i="2"/>
  <c r="E995" i="2"/>
  <c r="E808" i="2"/>
  <c r="E1537" i="2"/>
  <c r="E69" i="2"/>
  <c r="E567" i="2"/>
  <c r="E1176" i="2"/>
  <c r="E1448" i="2"/>
  <c r="E1594" i="2"/>
  <c r="E116" i="2"/>
  <c r="E257" i="2"/>
  <c r="E1218" i="2"/>
  <c r="E1019" i="2"/>
  <c r="E845" i="2"/>
  <c r="E1531" i="2"/>
  <c r="E11" i="2"/>
  <c r="E123" i="2"/>
  <c r="E945" i="2"/>
  <c r="E1453" i="2"/>
  <c r="E118" i="2"/>
  <c r="E256" i="2"/>
  <c r="E457" i="2"/>
  <c r="E213" i="2"/>
  <c r="E1288" i="2"/>
  <c r="E148" i="2"/>
  <c r="E623" i="2"/>
  <c r="E453" i="2"/>
  <c r="E1161" i="2"/>
  <c r="E1499" i="2"/>
  <c r="E1345" i="2"/>
  <c r="E728" i="2"/>
  <c r="E847" i="2"/>
  <c r="E1334" i="2"/>
  <c r="E1185" i="2"/>
  <c r="E1474" i="2"/>
  <c r="E1078" i="2"/>
  <c r="E1379" i="2"/>
  <c r="E1200" i="2"/>
  <c r="E612" i="2"/>
  <c r="E895" i="2"/>
  <c r="E1212" i="2"/>
  <c r="E1277" i="2"/>
  <c r="E1423" i="2"/>
  <c r="E444" i="2"/>
  <c r="E748" i="2"/>
  <c r="E279" i="2"/>
  <c r="E688" i="2"/>
  <c r="E157" i="2"/>
  <c r="E1314" i="2"/>
  <c r="E215" i="2"/>
  <c r="E1361" i="2"/>
  <c r="E320" i="2"/>
  <c r="E996" i="2"/>
  <c r="E1073" i="2"/>
  <c r="E744" i="2"/>
  <c r="E384" i="2"/>
  <c r="E575" i="2"/>
  <c r="E352" i="2"/>
  <c r="E1015" i="2"/>
  <c r="E255" i="2"/>
  <c r="E1502" i="2"/>
  <c r="E1102" i="2"/>
  <c r="E180" i="2"/>
  <c r="E1074" i="2"/>
  <c r="E1262" i="2"/>
  <c r="E875" i="2"/>
  <c r="E1398" i="2"/>
  <c r="E986" i="2"/>
  <c r="E1203" i="2"/>
  <c r="E107" i="2"/>
  <c r="E724" i="2"/>
  <c r="E336" i="2"/>
  <c r="E243" i="2"/>
  <c r="E906" i="2"/>
  <c r="E1227" i="2"/>
  <c r="E1390" i="2"/>
  <c r="E1156" i="2"/>
  <c r="E97" i="2"/>
  <c r="E343" i="2"/>
  <c r="E1380" i="2"/>
  <c r="E860" i="2"/>
  <c r="E1175" i="2"/>
  <c r="E261" i="2"/>
  <c r="E1541" i="2"/>
  <c r="E581" i="2"/>
  <c r="E973" i="2"/>
  <c r="E1291" i="2"/>
  <c r="E829" i="2"/>
  <c r="E1441" i="2"/>
  <c r="E574" i="2"/>
  <c r="E351" i="2"/>
  <c r="E454" i="2"/>
  <c r="E74" i="2"/>
  <c r="E1236" i="2"/>
  <c r="E911" i="2"/>
  <c r="E1071" i="2"/>
  <c r="E1451" i="2"/>
  <c r="E508" i="2"/>
  <c r="E250" i="2"/>
  <c r="E640" i="2"/>
  <c r="E154" i="2"/>
  <c r="E284" i="2"/>
  <c r="E1351" i="2"/>
  <c r="E1466" i="2"/>
  <c r="E465" i="2"/>
  <c r="E186" i="2"/>
  <c r="E609" i="2"/>
  <c r="E725" i="2"/>
  <c r="E1095" i="2"/>
  <c r="E1513" i="2"/>
  <c r="E1226" i="2"/>
  <c r="E1230" i="2"/>
  <c r="E1034" i="2"/>
  <c r="E1115" i="2"/>
  <c r="E976" i="2"/>
  <c r="E636" i="2"/>
  <c r="E759" i="2"/>
  <c r="E1258" i="2"/>
  <c r="E1100" i="2"/>
  <c r="E1228" i="2"/>
  <c r="E1214" i="2"/>
  <c r="E301" i="2"/>
  <c r="E1392" i="2"/>
  <c r="E1454" i="2"/>
  <c r="E411" i="2"/>
  <c r="E270" i="2"/>
  <c r="E304" i="2"/>
  <c r="E113" i="2"/>
  <c r="E319" i="2"/>
  <c r="E1579" i="2"/>
  <c r="E671" i="2"/>
  <c r="E1096" i="2"/>
  <c r="E1196" i="2"/>
  <c r="E185" i="2"/>
  <c r="E569" i="2"/>
  <c r="E923" i="2"/>
  <c r="E1141" i="2"/>
  <c r="E409" i="2"/>
  <c r="E964" i="2"/>
  <c r="E1217" i="2"/>
  <c r="E1574" i="2"/>
  <c r="E1001" i="2"/>
  <c r="E372" i="2"/>
  <c r="E246" i="2"/>
  <c r="E916" i="2"/>
  <c r="E480" i="2"/>
  <c r="E966" i="2"/>
  <c r="E1251" i="2"/>
  <c r="E193" i="2"/>
  <c r="E1433" i="2"/>
  <c r="E1333" i="2"/>
  <c r="E378" i="2"/>
  <c r="E293" i="2"/>
  <c r="E914" i="2"/>
  <c r="E1244" i="2"/>
  <c r="E1391" i="2"/>
  <c r="E536" i="2"/>
  <c r="E610" i="2"/>
  <c r="E1014" i="2"/>
  <c r="E253" i="2"/>
  <c r="E1363" i="2"/>
  <c r="E1266" i="2"/>
  <c r="E649" i="2"/>
  <c r="E1008" i="2"/>
  <c r="E583" i="2"/>
  <c r="E489" i="2"/>
  <c r="E108" i="2"/>
  <c r="E1348" i="2"/>
  <c r="E1209" i="2"/>
  <c r="E773" i="2"/>
  <c r="E1375" i="2"/>
  <c r="E730" i="2"/>
  <c r="E397" i="2"/>
  <c r="E1592" i="2"/>
  <c r="E550" i="2"/>
  <c r="E254" i="2"/>
  <c r="E641" i="2"/>
  <c r="E1483" i="2"/>
  <c r="E456" i="2"/>
  <c r="E395" i="2"/>
  <c r="E1352" i="2"/>
  <c r="E1468" i="2"/>
  <c r="E1475" i="2"/>
  <c r="E1188" i="2"/>
  <c r="E1469" i="2"/>
  <c r="E1127" i="2"/>
  <c r="E260" i="2"/>
  <c r="E1500" i="2"/>
  <c r="E846" i="2"/>
  <c r="E533" i="2"/>
  <c r="E1246" i="2"/>
  <c r="E1245" i="2"/>
  <c r="E1459" i="2"/>
  <c r="E527" i="2"/>
  <c r="E865" i="2"/>
  <c r="E342" i="2"/>
  <c r="E676" i="2"/>
  <c r="E763" i="2"/>
  <c r="E1247" i="2"/>
  <c r="E600" i="2"/>
  <c r="E109" i="2"/>
  <c r="E979" i="2"/>
  <c r="E607" i="2"/>
  <c r="E1430" i="2"/>
  <c r="E102" i="2"/>
  <c r="E1503" i="2"/>
  <c r="E603" i="2"/>
  <c r="E952" i="2"/>
  <c r="E1143" i="2"/>
  <c r="E1113" i="2"/>
  <c r="E443" i="2"/>
  <c r="E258" i="2"/>
  <c r="E1404" i="2"/>
  <c r="E539" i="2"/>
  <c r="E987" i="2"/>
  <c r="E1354" i="2"/>
  <c r="E373" i="2"/>
  <c r="E1533" i="2"/>
  <c r="E452" i="2"/>
  <c r="E494" i="2"/>
  <c r="E970" i="2"/>
  <c r="E1265" i="2"/>
  <c r="E248" i="2"/>
  <c r="E406" i="2"/>
  <c r="E627" i="2"/>
  <c r="E1145" i="2"/>
  <c r="E1062" i="2"/>
  <c r="E1221" i="2"/>
  <c r="E1582" i="2"/>
  <c r="E719" i="2"/>
  <c r="E486" i="2"/>
  <c r="E229" i="2"/>
  <c r="E635" i="2"/>
  <c r="E99" i="2"/>
  <c r="E205" i="2"/>
  <c r="E1338" i="2"/>
  <c r="E1464" i="2"/>
  <c r="E971" i="2"/>
  <c r="E1385" i="2"/>
  <c r="E868" i="2"/>
  <c r="E1211" i="2"/>
  <c r="E1182" i="2"/>
  <c r="E1094" i="2"/>
  <c r="E798" i="2"/>
  <c r="E1376" i="2"/>
  <c r="E738" i="2"/>
  <c r="E1467" i="2"/>
  <c r="E117" i="2"/>
  <c r="E1461" i="2"/>
  <c r="E297" i="2"/>
  <c r="E907" i="2"/>
  <c r="E1355" i="2"/>
  <c r="E427" i="2"/>
  <c r="E1514" i="2"/>
  <c r="E1445" i="2"/>
  <c r="E644" i="2"/>
  <c r="E1109" i="2"/>
  <c r="E661" i="2"/>
  <c r="E111" i="2"/>
  <c r="E1119" i="2"/>
  <c r="E1241" i="2"/>
  <c r="E1493" i="2"/>
  <c r="E1450" i="2"/>
  <c r="E1009" i="2"/>
  <c r="E553" i="2"/>
  <c r="E416" i="2"/>
  <c r="E1316" i="2"/>
  <c r="E1252" i="2"/>
  <c r="E1130" i="2"/>
  <c r="E708" i="2"/>
  <c r="E252" i="2"/>
  <c r="E941" i="2"/>
  <c r="E1444" i="2"/>
  <c r="E1181" i="2"/>
  <c r="E1331" i="2"/>
  <c r="E717" i="2"/>
  <c r="E1591" i="2"/>
  <c r="E408" i="2"/>
  <c r="E153" i="2"/>
  <c r="E146" i="2"/>
  <c r="E283" i="2"/>
  <c r="E1581" i="2"/>
  <c r="E1456" i="2"/>
  <c r="E1516" i="2"/>
  <c r="E876" i="2"/>
  <c r="E1449" i="2"/>
  <c r="E236" i="2"/>
  <c r="E1193" i="2"/>
  <c r="E1542" i="2"/>
  <c r="E1543" i="2"/>
  <c r="E994" i="2"/>
  <c r="E1565" i="2"/>
  <c r="E1064" i="2"/>
  <c r="E167" i="2"/>
  <c r="E440" i="2"/>
  <c r="E1545" i="2"/>
  <c r="E965" i="2"/>
  <c r="E628" i="2"/>
  <c r="E385" i="2"/>
  <c r="E1138" i="2"/>
  <c r="E1125" i="2"/>
  <c r="E431" i="2"/>
  <c r="E544" i="2"/>
  <c r="E1492" i="2"/>
  <c r="E1080" i="2"/>
  <c r="E1595" i="2"/>
  <c r="E1463" i="2"/>
  <c r="E428" i="2"/>
  <c r="E940" i="2"/>
  <c r="E1312" i="2"/>
  <c r="E441" i="2"/>
  <c r="E214" i="2"/>
  <c r="E1494" i="2"/>
  <c r="E1522" i="2"/>
  <c r="E377" i="2"/>
  <c r="E178" i="2"/>
  <c r="E772" i="2"/>
  <c r="E134" i="2"/>
  <c r="E613" i="2"/>
  <c r="E299" i="2"/>
  <c r="E899" i="2"/>
  <c r="E673" i="2"/>
  <c r="E239" i="2"/>
  <c r="E926" i="2"/>
  <c r="E242" i="2"/>
  <c r="E1219" i="2"/>
  <c r="E1374" i="2"/>
  <c r="E542" i="2"/>
  <c r="E696" i="2"/>
  <c r="E1589" i="2"/>
  <c r="E624" i="2"/>
  <c r="E1002" i="2"/>
  <c r="E10" i="2"/>
  <c r="E805" i="2"/>
  <c r="E551" i="2"/>
  <c r="E989" i="2"/>
  <c r="E1357" i="2"/>
  <c r="E1108" i="2"/>
  <c r="E1282" i="2"/>
  <c r="E642" i="2"/>
  <c r="E1366" i="2"/>
  <c r="E1210" i="2"/>
  <c r="E120" i="2"/>
  <c r="E771" i="2"/>
  <c r="E764" i="2"/>
  <c r="E718" i="2"/>
  <c r="E272" i="2"/>
  <c r="E1447" i="2"/>
  <c r="E1546" i="2"/>
  <c r="E1031" i="2"/>
  <c r="E968" i="2"/>
  <c r="E1508" i="2"/>
  <c r="E723" i="2"/>
  <c r="E1360" i="2"/>
  <c r="E1260" i="2"/>
  <c r="E972" i="2"/>
  <c r="E1386" i="2"/>
  <c r="E901" i="2"/>
  <c r="E1225" i="2"/>
  <c r="E1197" i="2"/>
  <c r="E1121" i="2"/>
  <c r="E1462" i="2"/>
  <c r="E1554" i="2"/>
  <c r="E519" i="2"/>
  <c r="E114" i="2"/>
  <c r="E1123" i="2"/>
  <c r="E190" i="2"/>
  <c r="E859" i="2"/>
  <c r="E817" i="2"/>
  <c r="E1063" i="2"/>
  <c r="E233" i="2"/>
  <c r="E160" i="2"/>
  <c r="E1471" i="2"/>
  <c r="E133" i="2"/>
  <c r="E622" i="2"/>
  <c r="E932" i="2"/>
  <c r="E1213" i="2"/>
  <c r="E1283" i="2"/>
  <c r="E1458" i="2"/>
  <c r="E913" i="2"/>
  <c r="E1539" i="2"/>
  <c r="E1013" i="2"/>
  <c r="E677" i="2"/>
  <c r="E450" i="2"/>
  <c r="E1367" i="2"/>
  <c r="E1460" i="2"/>
  <c r="E1286" i="2"/>
  <c r="E1005" i="2"/>
  <c r="E217" i="2"/>
  <c r="E840" i="2"/>
  <c r="E523" i="2"/>
  <c r="E106" i="2"/>
  <c r="E344" i="2"/>
  <c r="E245" i="2"/>
  <c r="E302" i="2"/>
  <c r="E1268" i="2"/>
  <c r="E633" i="2"/>
  <c r="E1470" i="2"/>
  <c r="E1088" i="2"/>
  <c r="E648" i="2"/>
  <c r="E156" i="2"/>
  <c r="E204" i="2"/>
  <c r="E1535" i="2"/>
  <c r="E877" i="2"/>
  <c r="E1054" i="2"/>
  <c r="E1328" i="2"/>
  <c r="E629" i="2"/>
  <c r="E1353" i="2"/>
  <c r="E394" i="2"/>
  <c r="E289" i="2"/>
  <c r="E779" i="2"/>
  <c r="E435" i="2"/>
  <c r="E1020" i="2"/>
  <c r="E103" i="2"/>
  <c r="E472" i="2"/>
  <c r="E1086" i="2"/>
  <c r="E1280" i="2"/>
  <c r="E918" i="2"/>
  <c r="E801" i="2"/>
  <c r="E1189" i="2"/>
  <c r="E144" i="2"/>
  <c r="E1292" i="2"/>
  <c r="E1472" i="2"/>
  <c r="E849" i="2"/>
  <c r="E424" i="2"/>
  <c r="E391" i="2"/>
  <c r="E1378" i="2"/>
  <c r="E837" i="2"/>
  <c r="E464" i="2"/>
  <c r="E1201" i="2"/>
  <c r="E663" i="2"/>
  <c r="E1250" i="2"/>
  <c r="E171" i="2"/>
  <c r="E789" i="2"/>
  <c r="E478" i="2"/>
  <c r="E459" i="2"/>
  <c r="E721" i="2"/>
  <c r="E595" i="2"/>
  <c r="E524" i="2"/>
  <c r="E1347" i="2"/>
  <c r="E249" i="2"/>
  <c r="E602" i="2"/>
  <c r="E1091" i="2"/>
  <c r="E1564" i="2"/>
  <c r="E707" i="2"/>
  <c r="E1030" i="2"/>
  <c r="E919" i="2"/>
  <c r="E337" i="2"/>
  <c r="E1349" i="2"/>
  <c r="E1131" i="2"/>
  <c r="E647" i="2"/>
  <c r="E1004" i="2"/>
  <c r="E124" i="2"/>
  <c r="E716" i="2"/>
  <c r="E1431" i="2"/>
  <c r="E312" i="2"/>
  <c r="E727" i="2"/>
  <c r="E810" i="2"/>
  <c r="E969" i="2"/>
  <c r="E447" i="2"/>
  <c r="E854" i="2"/>
  <c r="E1205" i="2"/>
  <c r="E1128" i="2"/>
  <c r="E429" i="2"/>
  <c r="E1134" i="2"/>
  <c r="E1171" i="2"/>
  <c r="E1061" i="2"/>
  <c r="E1187" i="2"/>
  <c r="E155" i="2"/>
  <c r="E1033" i="2"/>
  <c r="E1532" i="2"/>
  <c r="E974" i="2"/>
  <c r="E1509" i="2"/>
  <c r="E1081" i="2"/>
  <c r="E1442" i="2"/>
  <c r="E433" i="2"/>
  <c r="E1124" i="2"/>
  <c r="E757" i="2"/>
  <c r="E1313" i="2"/>
  <c r="E611" i="2"/>
  <c r="E732" i="2"/>
  <c r="E680" i="2"/>
  <c r="E1092" i="2"/>
  <c r="E990" i="2"/>
  <c r="E1446" i="2"/>
  <c r="E938" i="2"/>
  <c r="E1320" i="2"/>
  <c r="E1239" i="2"/>
  <c r="E1136" i="2"/>
  <c r="E1465" i="2"/>
  <c r="E670" i="2"/>
  <c r="E1110" i="2"/>
  <c r="E686" i="2"/>
  <c r="E165" i="2"/>
  <c r="E1195" i="2"/>
  <c r="E1346" i="2"/>
  <c r="E1497" i="2"/>
  <c r="E1003" i="2"/>
  <c r="E291" i="2"/>
  <c r="E1256" i="2"/>
  <c r="E145" i="2"/>
  <c r="E651" i="2"/>
  <c r="E1393" i="2"/>
  <c r="E1299" i="2"/>
  <c r="E532" i="2"/>
  <c r="E1070" i="2"/>
  <c r="E1194" i="2"/>
  <c r="E1295" i="2"/>
  <c r="E328" i="2"/>
  <c r="E822" i="2"/>
  <c r="E1179" i="2"/>
  <c r="E534" i="2"/>
  <c r="E1216" i="2"/>
  <c r="E980" i="2"/>
  <c r="E617" i="2"/>
  <c r="E621" i="2"/>
  <c r="E762" i="2"/>
  <c r="E1160" i="2"/>
  <c r="E1501" i="2"/>
  <c r="E1032" i="2"/>
  <c r="E414" i="2"/>
  <c r="E98" i="2"/>
  <c r="E1007" i="2"/>
  <c r="E967" i="2"/>
  <c r="E1337" i="2"/>
  <c r="E262" i="2"/>
  <c r="E238" i="2"/>
  <c r="E1168" i="2"/>
  <c r="E166" i="2"/>
  <c r="E1485" i="2"/>
  <c r="E374" i="2"/>
  <c r="E1534" i="2"/>
  <c r="E251" i="2"/>
  <c r="E288" i="2"/>
  <c r="E121" i="2"/>
  <c r="E582" i="2"/>
  <c r="E1122" i="2"/>
  <c r="E282" i="2"/>
  <c r="E1051" i="2"/>
  <c r="E848" i="2"/>
  <c r="E1414" i="2"/>
  <c r="E1133" i="2"/>
  <c r="E392" i="2"/>
  <c r="E104" i="2"/>
  <c r="E275" i="2"/>
  <c r="E811" i="2"/>
  <c r="E1173" i="2"/>
  <c r="E991" i="2"/>
  <c r="E1506" i="2"/>
  <c r="E930" i="2"/>
  <c r="E218" i="2"/>
  <c r="E349" i="2"/>
  <c r="E890" i="2"/>
  <c r="E131" i="2"/>
  <c r="E520" i="2"/>
  <c r="E672" i="2"/>
  <c r="E1394" i="2"/>
  <c r="E720" i="2"/>
  <c r="E1317" i="2"/>
  <c r="E1038" i="2"/>
  <c r="E367" i="2"/>
  <c r="E714" i="2"/>
  <c r="E739" i="2"/>
  <c r="E128" i="2"/>
  <c r="E1600" i="2"/>
  <c r="E1289" i="2"/>
  <c r="E576" i="2"/>
  <c r="E1045" i="2"/>
  <c r="E833" i="2"/>
  <c r="E1473" i="2"/>
  <c r="E1330" i="2"/>
  <c r="E794" i="2"/>
  <c r="E921" i="2"/>
  <c r="E912" i="2"/>
  <c r="E287" i="2"/>
  <c r="E634" i="2"/>
  <c r="E1059" i="2"/>
  <c r="E1515" i="2"/>
  <c r="E207" i="2"/>
  <c r="E1487" i="2"/>
  <c r="E1144" i="2"/>
  <c r="E1343" i="2"/>
  <c r="E1440" i="2"/>
  <c r="E461" i="2"/>
  <c r="E883" i="2"/>
  <c r="E992" i="2"/>
  <c r="E1571" i="2"/>
  <c r="E1112" i="2"/>
  <c r="E666" i="2"/>
  <c r="E1254" i="2"/>
  <c r="E329" i="2"/>
  <c r="E855" i="2"/>
  <c r="E415" i="2"/>
  <c r="E639" i="2"/>
  <c r="E1529" i="2"/>
  <c r="E1116" i="2"/>
  <c r="E765" i="2"/>
  <c r="E448" i="2"/>
  <c r="E3" i="2" l="1"/>
  <c r="C21" i="3" l="1"/>
  <c r="B40" i="1" l="1"/>
  <c r="C40" i="1" s="1"/>
  <c r="D1" i="2" l="1"/>
  <c r="E12" i="3" l="1"/>
  <c r="C29" i="3" l="1"/>
  <c r="A15" i="3" l="1"/>
  <c r="F16" i="3" l="1"/>
  <c r="F10" i="3"/>
  <c r="F21" i="3" l="1"/>
  <c r="E77" i="1"/>
  <c r="F29" i="3" l="1"/>
  <c r="E78" i="1" l="1"/>
  <c r="C27" i="3" s="1"/>
  <c r="F3" i="2"/>
</calcChain>
</file>

<file path=xl/comments1.xml><?xml version="1.0" encoding="utf-8"?>
<comments xmlns="http://schemas.openxmlformats.org/spreadsheetml/2006/main">
  <authors>
    <author>User</author>
    <author>Hartley, Mary Lou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Today's date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 shapeId="0">
      <text>
        <r>
          <rPr>
            <sz val="9"/>
            <color indexed="81"/>
            <rFont val="Tahoma"/>
            <family val="2"/>
          </rPr>
          <t xml:space="preserve">Enter name of school or board depending on what was completed on PO form
</t>
        </r>
      </text>
    </comment>
    <comment ref="F12" authorId="1" shapeId="0">
      <text>
        <r>
          <rPr>
            <sz val="9"/>
            <color indexed="81"/>
            <rFont val="Tahoma"/>
            <family val="2"/>
          </rPr>
          <t xml:space="preserve">Must have a PO 
reference # if invoicing
board
</t>
        </r>
      </text>
    </comment>
    <comment ref="F14" authorId="1" shapeId="0">
      <text>
        <r>
          <rPr>
            <sz val="9"/>
            <color indexed="81"/>
            <rFont val="Tahoma"/>
            <family val="2"/>
          </rPr>
          <t xml:space="preserve">Enter Invoice number
</t>
        </r>
      </text>
    </comment>
  </commentList>
</comments>
</file>

<file path=xl/sharedStrings.xml><?xml version="1.0" encoding="utf-8"?>
<sst xmlns="http://schemas.openxmlformats.org/spreadsheetml/2006/main" count="6023" uniqueCount="2194">
  <si>
    <t>Loc.</t>
  </si>
  <si>
    <t>Title/Titre</t>
  </si>
  <si>
    <t>Grade Level/Niveau scolaire</t>
  </si>
  <si>
    <t>CANADIAN?/CANADIEN?</t>
  </si>
  <si>
    <t>Price/Prix</t>
  </si>
  <si>
    <t>Order Quantity/Quantité commandée</t>
  </si>
  <si>
    <t>Total (Before Sale Reduction)/Total (avant la réduction)</t>
  </si>
  <si>
    <t>🍁</t>
  </si>
  <si>
    <t>Redeeming Book Fair Rewards?</t>
  </si>
  <si>
    <t>Yes</t>
  </si>
  <si>
    <t>Sub-total:</t>
  </si>
  <si>
    <t>SCHOLASTIC USE ONLY</t>
  </si>
  <si>
    <t>Free gift?</t>
  </si>
  <si>
    <t>Completed by:</t>
  </si>
  <si>
    <t>Customer Name:</t>
  </si>
  <si>
    <t>School Name:</t>
  </si>
  <si>
    <t>Chairperson:</t>
  </si>
  <si>
    <t>QTY</t>
  </si>
  <si>
    <t>Title</t>
  </si>
  <si>
    <t>ISBN</t>
  </si>
  <si>
    <t>OPUS</t>
  </si>
  <si>
    <t>A/C #:</t>
  </si>
  <si>
    <t>REMOTE CHAIRPERSON APPRECIATION WAREHOUSE SALE / VENTE D'ENTREPÔT</t>
  </si>
  <si>
    <t>Grade Level/ 
Niveau scolaire</t>
  </si>
  <si>
    <t>CANADIAN?
/CANADIEN?</t>
  </si>
  <si>
    <t>Order Quantity/
Quantité commandée</t>
  </si>
  <si>
    <t>Total (Before Discount)/
Total (avant la réduction)</t>
  </si>
  <si>
    <t xml:space="preserve"> </t>
  </si>
  <si>
    <t>Date:</t>
  </si>
  <si>
    <t>Invoice #</t>
  </si>
  <si>
    <t>Account #</t>
  </si>
  <si>
    <t>Description</t>
  </si>
  <si>
    <t>Total</t>
  </si>
  <si>
    <t xml:space="preserve">Assorted books purchased by  </t>
  </si>
  <si>
    <t>TERMS:   5  DAYS</t>
  </si>
  <si>
    <t>Scholastic Book Fairs Accounts Receivable</t>
  </si>
  <si>
    <t>175 Hillmount Road</t>
  </si>
  <si>
    <t>Markham,  Ontario</t>
  </si>
  <si>
    <t>L6C 1Z7</t>
  </si>
  <si>
    <t>Credit card (VISA/Mastercard/AMEX) / Carte de crédit (VISA/Mastercard/AMEX)</t>
  </si>
  <si>
    <t>Invoice School / Facturer à l'école</t>
  </si>
  <si>
    <t>Invoice School using Purchase Order / Facturer à l'école avec un bon de commande</t>
  </si>
  <si>
    <t>Invoice School Board using Purchase Order / Facturer au conseil scolaire avec un bon de commande</t>
  </si>
  <si>
    <t>Order Summary / Récapitulatif de la commande</t>
  </si>
  <si>
    <t xml:space="preserve">PRODUCT LIST &amp; ORDER FORM / </t>
  </si>
  <si>
    <t>LISTE DES PRODUITS &amp; FORMULAIRE DE COMMANDE</t>
  </si>
  <si>
    <t>Bone Adventures</t>
  </si>
  <si>
    <t>Gen:Lock: Storm Warning</t>
  </si>
  <si>
    <t>Illegal</t>
  </si>
  <si>
    <t>Other Words For Home</t>
  </si>
  <si>
    <t>We Love You, Mr. Panda</t>
  </si>
  <si>
    <t>INSTRUCTIONS FOR COMPLETION / INSTRUCTIONS POUR REMPLIR LE FORMULAIRE</t>
  </si>
  <si>
    <t>Return to Order form / Revenir au Formulaire de commande</t>
  </si>
  <si>
    <t>Return to Order form /
Revenir au Formulaire de commande</t>
  </si>
  <si>
    <t>Return to Order form / 
Revenir au Formulaire de commande</t>
  </si>
  <si>
    <t>Payment Method: / 
Mode de paiement:</t>
  </si>
  <si>
    <t>PICK</t>
  </si>
  <si>
    <t>at Chairperson Appreciation Warehouse Sale</t>
  </si>
  <si>
    <t>GST (included in price)</t>
  </si>
  <si>
    <t>School Account Details / Détails du compte d’école</t>
  </si>
  <si>
    <t>Shipping Information / Informations d'expédition</t>
  </si>
  <si>
    <t>Delivery method: /
Mode de livraison:</t>
  </si>
  <si>
    <t>Payment and Billing  / Paiement et Facturation</t>
  </si>
  <si>
    <t>PLEASE NOTE:</t>
  </si>
  <si>
    <t>50 % discount applied /
50% de réduction appliquée:</t>
  </si>
  <si>
    <t>Shipping &amp; Handling /
Frais d'expédition et de manutention:</t>
  </si>
  <si>
    <t>CHAIRPERSON / RESPONSIBLE DU FESTIVAL</t>
  </si>
  <si>
    <t>SCHOOL ADDRESS / ADRESSE DE L'ÉCOLE</t>
  </si>
  <si>
    <t>PROVINCE</t>
  </si>
  <si>
    <t>CITY / VILLE</t>
  </si>
  <si>
    <t>POSTAL CODE / CODE POSTAL</t>
  </si>
  <si>
    <t>CUSTOMER NAME / NOM DE RESPONSIBLE</t>
  </si>
  <si>
    <t>EMAIL ADDRESS / ADRESSE CORRIEL</t>
  </si>
  <si>
    <t>PHONE / NUMÉRO DE TÉLÉPHONE</t>
  </si>
  <si>
    <t>ALL ORDERS SUBJECT TO PRODUCT AVAILABILITY /
TOUTES LES COMMANDES SONT SOUS RÉSERVE DE DISPONIBILITÉ</t>
  </si>
  <si>
    <t>Date Received:</t>
  </si>
  <si>
    <t xml:space="preserve">Date Shipped: </t>
  </si>
  <si>
    <t xml:space="preserve">Rewards Balance: </t>
  </si>
  <si>
    <t>Night Before Playoffs, The</t>
  </si>
  <si>
    <t>Oliver Bounces Back!</t>
  </si>
  <si>
    <t>Prince And Knight</t>
  </si>
  <si>
    <t>Race With Me!</t>
  </si>
  <si>
    <t>Good Fight, The</t>
  </si>
  <si>
    <t>Manatee's Best Friend</t>
  </si>
  <si>
    <t>Wild River</t>
  </si>
  <si>
    <t>Last Gamer Standing</t>
  </si>
  <si>
    <t>Order Total / Total de la commande:</t>
  </si>
  <si>
    <t>Final total due / Total final dû:</t>
  </si>
  <si>
    <t>Total:</t>
  </si>
  <si>
    <t>&lt;Click here and use drop-down arrow to select&gt; / &lt;Cliquez ici et utilisez la flèche de menu déroulant pour faire un choix&gt;</t>
  </si>
  <si>
    <t>1) Fill out School Account Details, Shipping Information and Payment and Billing sections  / 
1) Remplissez les parties sur le compte scolaire, les informations d’expédition, le paiement et la facturation.</t>
  </si>
  <si>
    <t>4) Save file as Excel spreadsheet / 
4) Sauvegardez le fichier en tant que feuille de calcul Excel.</t>
  </si>
  <si>
    <t>3) Order Summary will automatically tabulate your purchase / 
3) Le récapitulatif de la commande comptabilisera automatiquement votre achat.</t>
  </si>
  <si>
    <t>B) All Sales are FINAL / 
B) TOUTES les ventes sont FINALES.</t>
  </si>
  <si>
    <t>C) Products may NOT re-sold / 
C) Les produits ne sont PAS destinés à la revente.</t>
  </si>
  <si>
    <t>SCHOOL NAME / NOM DE L'ÉCOLE</t>
  </si>
  <si>
    <t>If you would like to pay this invoice by credit card please call the number below:</t>
  </si>
  <si>
    <r>
      <rPr>
        <sz val="10"/>
        <color rgb="FFFF0000"/>
        <rFont val="Calibri"/>
        <family val="2"/>
        <scheme val="minor"/>
      </rPr>
      <t>Scholastic Book Fairs</t>
    </r>
    <r>
      <rPr>
        <sz val="10"/>
        <rFont val="Calibri"/>
        <family val="2"/>
        <scheme val="minor"/>
      </rPr>
      <t xml:space="preserve">    www.scholastic.ca/bookfairs</t>
    </r>
  </si>
  <si>
    <t>Shipping</t>
  </si>
  <si>
    <t>All Ages</t>
  </si>
  <si>
    <t>Pumpkin Magic</t>
  </si>
  <si>
    <t>Bad Guys In Dawn Of The Underlord, The</t>
  </si>
  <si>
    <t>Bailey School Kids: Bk #1 Vampires Don't Wear Po</t>
  </si>
  <si>
    <t>Binder Of Doom: Bk #1 Brute-Cake</t>
  </si>
  <si>
    <t>Binny's Diwali (HC)</t>
  </si>
  <si>
    <t>Brady Brady And The Santa Search</t>
  </si>
  <si>
    <t>Can You Imagine? (HC)</t>
  </si>
  <si>
    <t>Cat Kid Comic Club (HC)</t>
  </si>
  <si>
    <t>Cool Bean, The</t>
  </si>
  <si>
    <t>Deck The Halls: Canadian Christmas Carol, The</t>
  </si>
  <si>
    <t>Dungeons &amp; Dragons: Evil At Baldur's Gate</t>
  </si>
  <si>
    <t>Except When They Don't</t>
  </si>
  <si>
    <t>Generation Hope</t>
  </si>
  <si>
    <t>Hungry Shark: Bk #1 Shark Out Of Water</t>
  </si>
  <si>
    <t>It Seemed Like A Good Idea</t>
  </si>
  <si>
    <t>Kung Pow Chicken: Bk #5 Jurassic Peck</t>
  </si>
  <si>
    <t>Last Kids On Earth Survival Guide, The</t>
  </si>
  <si>
    <t>Lunch Club, The: Bk #1 It Came From The Basement</t>
  </si>
  <si>
    <t>Lunch Club, The: Bk #2 The Curse Of The Scarewol</t>
  </si>
  <si>
    <t>New Kid</t>
  </si>
  <si>
    <t>Once Upon A Fairy Tale: Snoring Princess, The</t>
  </si>
  <si>
    <t>Rescue Dogs: Jet</t>
  </si>
  <si>
    <t>Scholastic Canada Biography: Meet David Suzuki</t>
  </si>
  <si>
    <t>Science!: Knowledge Encyclopedia</t>
  </si>
  <si>
    <t>Shuri: Bk #1 Black Panther Novel, A</t>
  </si>
  <si>
    <t>Twas The Night Before Thanksgiving</t>
  </si>
  <si>
    <t>Unlimited Squirrels: I Want To Sleep Under The S</t>
  </si>
  <si>
    <t>We Wish You A Merry Christmas: A Canadian Carol</t>
  </si>
  <si>
    <t>What Would She Do (Gift Set)(HC)</t>
  </si>
  <si>
    <t>Wishes (HC)</t>
  </si>
  <si>
    <t>Picked by:</t>
  </si>
  <si>
    <t>Y</t>
  </si>
  <si>
    <t>/         N</t>
  </si>
  <si>
    <t>PENCIL_20</t>
  </si>
  <si>
    <t>4-6</t>
  </si>
  <si>
    <t>4-UP</t>
  </si>
  <si>
    <t>Bookmark: Cat With Glasses</t>
  </si>
  <si>
    <t>Bookmark: Checkered Flag</t>
  </si>
  <si>
    <t>Bookmark: Chocolates</t>
  </si>
  <si>
    <t>Bookmark: Donuts</t>
  </si>
  <si>
    <t>Bookmark: Friends Forever</t>
  </si>
  <si>
    <t>Bookmark: Galaxy</t>
  </si>
  <si>
    <t>Bookmark: Gamer</t>
  </si>
  <si>
    <t>Bookmark: Gummy Bears</t>
  </si>
  <si>
    <t>Bookmark: Hamburger</t>
  </si>
  <si>
    <t>Bookmark: Leopard Fur</t>
  </si>
  <si>
    <t>Bookmark: Owl Be Back</t>
  </si>
  <si>
    <t>Bookmark: Pattern</t>
  </si>
  <si>
    <t>Bookmark: Pie</t>
  </si>
  <si>
    <t>Bookmark: Play</t>
  </si>
  <si>
    <t>Bookmark: Pug Life</t>
  </si>
  <si>
    <t>Bookmark: Puppies And Kittens</t>
  </si>
  <si>
    <t>Bookmark: Sign Language</t>
  </si>
  <si>
    <t>Bookmark: Sloth Tower</t>
  </si>
  <si>
    <t>Bookmark: Snake Skin</t>
  </si>
  <si>
    <t>Bookmark: Surf</t>
  </si>
  <si>
    <t>Bookmark: Sushi Forever</t>
  </si>
  <si>
    <t>Bookmark: Unicorn Donut Lol</t>
  </si>
  <si>
    <t>Cat Kid Comic Club: Bk #2 Perspectives (HC)</t>
  </si>
  <si>
    <t>Christmas Pig, The (HC) (On-Sale Date: Oct 12/21</t>
  </si>
  <si>
    <t>Deepfake</t>
  </si>
  <si>
    <t>Eraser Smart Phone: Aqua</t>
  </si>
  <si>
    <t>Eraser Smart Phone: Orange</t>
  </si>
  <si>
    <t>Eraser Smart Phone: Pink</t>
  </si>
  <si>
    <t>Eraser Smart Phone: Purple</t>
  </si>
  <si>
    <t>Eraser/Gomme: Candy/Bonbon (Blue/Yellow)</t>
  </si>
  <si>
    <t>Eraser/Gomme: Candy/Bonbon (Pink/Green)</t>
  </si>
  <si>
    <t>Eraser/Gomme: Candy/Bonbon (Pink/Orange)</t>
  </si>
  <si>
    <t>Eraser/Gomme: Gamer/Controleur De Jeu (Green)</t>
  </si>
  <si>
    <t>Eraser/Gomme: Gamer/Controleur De Jeu (Purple)</t>
  </si>
  <si>
    <t>Eraser/Gomme: Gamer/Controleur De Jeu (White)</t>
  </si>
  <si>
    <t>Eraser/Gomme: Mashup (Avocado/Avocat)</t>
  </si>
  <si>
    <t>Eraser/Gomme: Mashup (Ice Cream Cone/Creme Glace</t>
  </si>
  <si>
    <t>Eraser/Gomme: Mashup (Narwhal/Narval</t>
  </si>
  <si>
    <t>Eraser/Gomme: Mashup (Panda)</t>
  </si>
  <si>
    <t>Eraser/Gomme: Sharpener/Taille-Crayon (Green)</t>
  </si>
  <si>
    <t>Eraser/Gomme: Sharpener/Taille-Crayon (Pink/Oran</t>
  </si>
  <si>
    <t>Eraser/Gomme: Sharpener/Taille-Crayon (Purple/Bl</t>
  </si>
  <si>
    <t>Eraser/Gomme: Sharpener/Taille-Crayon (Yellow/Pi</t>
  </si>
  <si>
    <t>Eraser/Gomme: Unicorn/Licorne (Blue/Bleu)</t>
  </si>
  <si>
    <t>Eraser/Gomme: Unicorn/Licorne (Green/Vert)</t>
  </si>
  <si>
    <t>Eraser/Gomme: Unicorn/Licorne (Pink/Rose)</t>
  </si>
  <si>
    <t>Eraser: Smart Phone (Blue)</t>
  </si>
  <si>
    <t>Eraser: Smart Phone (Green)</t>
  </si>
  <si>
    <t>Eraser: Smart Phone (Pink)</t>
  </si>
  <si>
    <t>Eraser: Smart Phone (Yellow)</t>
  </si>
  <si>
    <t>Esports: Ultimate Guide, The</t>
  </si>
  <si>
    <t>French: 100 Infos Insolites Sur Les Nombres: Ord</t>
  </si>
  <si>
    <t>French: Amour: Un Livre Sur La Compassion, L'</t>
  </si>
  <si>
    <t>French: Animorphs BD 1: Invasion, L'</t>
  </si>
  <si>
    <t>French: Anna Swan: Vraie Histoire D'Une Geante,</t>
  </si>
  <si>
    <t>French: Bizarre Mais Vrai: Canada, Le</t>
  </si>
  <si>
    <t>French: Bon Voyage, Monsieur Rodriguez</t>
  </si>
  <si>
    <t>French: Brady Brady Et Le Pere Noel</t>
  </si>
  <si>
    <t>French: Cahier D'Activites Des Petits Scientifiq</t>
  </si>
  <si>
    <t>French: Capitaine Bobette 1: En Couleurs</t>
  </si>
  <si>
    <t>French: Cherche Remplacant: Doit Aimer Les Livre</t>
  </si>
  <si>
    <t>French: Chroniques De L'Outre-Monde 1: Creatures</t>
  </si>
  <si>
    <t>French: Club Des Baby-Sitters 8: Logan Aime Mary</t>
  </si>
  <si>
    <t>French: Club Des Baby-Sitters 9: Claudia Et Sa N</t>
  </si>
  <si>
    <t>French: Contes de Clifford: Haricot Magique Et L</t>
  </si>
  <si>
    <t>French: Copains De Classe: Fais-Moi Confiance</t>
  </si>
  <si>
    <t>French: Cours Avec Moi!</t>
  </si>
  <si>
    <t>French: Decouvrons Ensemble Les Figures Geometri</t>
  </si>
  <si>
    <t>French: Dessine-Moi Une Equipe!</t>
  </si>
  <si>
    <t>French: Dinosaures, Les: Livre Depliant</t>
  </si>
  <si>
    <t>French: Dors Bien, Petit Chevalier</t>
  </si>
  <si>
    <t>French: Dragouilles A L'Ecole, Les</t>
  </si>
  <si>
    <t>French: Ecole Saint-Macabre 1: Ecole Est Vivante</t>
  </si>
  <si>
    <t>French: Elephant Et Rosie: Aujourd'Hui Je Vole</t>
  </si>
  <si>
    <t>French: Elephant Et Rosie: Est-Ce Que Je Peux Jo</t>
  </si>
  <si>
    <t>French: Elephant Et Rosie: Je Vais Faire Une Sie</t>
  </si>
  <si>
    <t>French: Elephant Et Rosie: Regarde-Moi Lancer La</t>
  </si>
  <si>
    <t>French: Elephant Et Rosie: Surprise Pour Mon Ami</t>
  </si>
  <si>
    <t>French: Enfants Du Monde: Guerre Et Le Terrorism</t>
  </si>
  <si>
    <t>French: Enfants Du Monde: Pauvrete Et La Faim</t>
  </si>
  <si>
    <t>French: Enfants Du Monde: Racisme Et L'Intoleran</t>
  </si>
  <si>
    <t>French: Enfants Du Monde: Refugies Et Les Migran</t>
  </si>
  <si>
    <t>French: Equipe Epique 1: Mission Morve (Quasi He</t>
  </si>
  <si>
    <t>French: Fractions De Pommes</t>
  </si>
  <si>
    <t>French: Frisson L'Ecureuil En Bref: Aventures De</t>
  </si>
  <si>
    <t>French: Gamer 6.2: Fail 2E Partie</t>
  </si>
  <si>
    <t>French: Gangster 7: Chat Sachant Chasser</t>
  </si>
  <si>
    <t>French: Grand-Papa Grognon</t>
  </si>
  <si>
    <t>French: Gros Ours: Recueil De Cinq Histoires</t>
  </si>
  <si>
    <t>French: Haleine De Chien: Histoire A Couper Le S</t>
  </si>
  <si>
    <t>French: Hayley Wickenheiser: Biographie BD Hocke</t>
  </si>
  <si>
    <t>French: Herisson Et Cochon D'Inde 3: Visite Chez</t>
  </si>
  <si>
    <t>French: Hibou Hebdo 9: Grande Journee Pyjama, La</t>
  </si>
  <si>
    <t>French: Histoires De Mini-Jean: Campeurs Inatten</t>
  </si>
  <si>
    <t>French: Hockey Intergalactique 1: Premiere Etoil</t>
  </si>
  <si>
    <t>French: Hopital, L': P'tits Curieux Usborne</t>
  </si>
  <si>
    <t>French: Invaincus</t>
  </si>
  <si>
    <t>French: Jack Et Les Haricots Transgeniques</t>
  </si>
  <si>
    <t>French: Je Lis Avec Pat: Pat A L'Epicerie</t>
  </si>
  <si>
    <t>French: Je Sais Tout: Fetes Et Celebrations</t>
  </si>
  <si>
    <t>French: Je Suis Puissant: Un Appel A L'Action</t>
  </si>
  <si>
    <t>GLA5312</t>
  </si>
  <si>
    <t>French: Jeu De Bataille: Chop Chop Ninja</t>
  </si>
  <si>
    <t>French: Journal De Licorne 3: Iris La Courageuse</t>
  </si>
  <si>
    <t>French: Journal De Licorne 4: Princesse Des Gobe</t>
  </si>
  <si>
    <t>French: Journal D'Un Carlin 2: Jours De Neige, L</t>
  </si>
  <si>
    <t>French: Journal D'Un Degonfle 14: Ca Demenage!</t>
  </si>
  <si>
    <t>French: Juliette A Londres: BD, La</t>
  </si>
  <si>
    <t>French: Kevin La Licorne 2: On A Toutes Sortes D</t>
  </si>
  <si>
    <t>French: Lance Les Des Soleil</t>
  </si>
  <si>
    <t>French: Les Mots Anglais-Francais: Mon Premier P</t>
  </si>
  <si>
    <t>French: Mac B Espion 5: Melodie Du Danger, La</t>
  </si>
  <si>
    <t>French: Magie De Casse-Noisette, La</t>
  </si>
  <si>
    <t>French: Maitres Des Dragons 14: Au Pays Du Drago</t>
  </si>
  <si>
    <t>French: Maitres Des Dragons 15: Futur Du Dragon</t>
  </si>
  <si>
    <t>French: Maitres Des Dragons 16: Appel Du Dragon</t>
  </si>
  <si>
    <t>French: Mechant Minou Part En Vacances</t>
  </si>
  <si>
    <t>French: Mechants 10: Mechante Journee, Une</t>
  </si>
  <si>
    <t>French: Mechants 11: Seigneur Des Serpents, Le</t>
  </si>
  <si>
    <t>French: Mechants 12: Etre Elu, L'</t>
  </si>
  <si>
    <t>French: Mes Premieres Activites De Prematernelle</t>
  </si>
  <si>
    <t>French: Mini Chat Et Son Club BD</t>
  </si>
  <si>
    <t>French: Mon Grand Livre De Forets Tropicales: Na</t>
  </si>
  <si>
    <t>French: Munsch: Emotions: Classiques, Les</t>
  </si>
  <si>
    <t>French: Nat D'Abord (#2)</t>
  </si>
  <si>
    <t>French: Ne Dis Rien A L'Ennemi</t>
  </si>
  <si>
    <t>French: Ne Lache Pas Olivier!</t>
  </si>
  <si>
    <t>French: Neurones Atomiques : Reactions Chimiques</t>
  </si>
  <si>
    <t>French: Nouveau, Le</t>
  </si>
  <si>
    <t>French: Nouvelle Partie 8: Super Lapin Et Le Tou</t>
  </si>
  <si>
    <t>French: On Adore Les Bebes Animaux: Nat Geo</t>
  </si>
  <si>
    <t>French: Pas Moi</t>
  </si>
  <si>
    <t>French: Peripeties Des Soeurs Anodine 1: Ho Hiss</t>
  </si>
  <si>
    <t>French: Peripeties Des Soeurs Anodine 2: Terminu</t>
  </si>
  <si>
    <t>French: Petite Petra</t>
  </si>
  <si>
    <t>French: Pire Livre Du Monde, Le</t>
  </si>
  <si>
    <t>French: Planete Hockey 1: Sur Les Traces De Sidn</t>
  </si>
  <si>
    <t>French: Planete Soccer 2: Vengeance, La</t>
  </si>
  <si>
    <t>French: Plumo Et Phobie 6: Tout Ou Rien!</t>
  </si>
  <si>
    <t>French: Point De Depart, Le</t>
  </si>
  <si>
    <t>French: Point De Retour</t>
  </si>
  <si>
    <t>French: Point Zero</t>
  </si>
  <si>
    <t>French: Quels Droles D'Yeux</t>
  </si>
  <si>
    <t>French: Qui Va Gagner?: Grand Cachalot Ou Le Cal</t>
  </si>
  <si>
    <t>French: Raconte-Moi: Chantale Petitclerc</t>
  </si>
  <si>
    <t>French: Refugie N'Est Pas Mon Nom</t>
  </si>
  <si>
    <t>French: Repartir</t>
  </si>
  <si>
    <t>French: Rocher Tombe Du Ciel, Le</t>
  </si>
  <si>
    <t>French: Seule Terre, Une</t>
  </si>
  <si>
    <t>French: Si Je N'Etais Pas Anne</t>
  </si>
  <si>
    <t>French: Societe Secrete Des Superheros 5: Voyage</t>
  </si>
  <si>
    <t>French: Sos Sirenes 3: Cali Joue Le Jeu</t>
  </si>
  <si>
    <t>French: Sos Sirenes 4: Cascadia Plonge A La Resc</t>
  </si>
  <si>
    <t>French: Souris</t>
  </si>
  <si>
    <t>French: Souris Et Raconte Ton Histoire: Guide BD</t>
  </si>
  <si>
    <t>French: Spider-Man La BD: Miles Morales: Ondes D</t>
  </si>
  <si>
    <t>French: Stiam: Jeux Dans La Cour, Les</t>
  </si>
  <si>
    <t>French: Stiam: Kiosque De Biscuits, Le</t>
  </si>
  <si>
    <t>French: Stiam: Pique-Nique De Madame Calcul, Le</t>
  </si>
  <si>
    <t>French: Stiam: Robot Casse, Le</t>
  </si>
  <si>
    <t>French: Super Chien 6: Querelle De La Foret, La</t>
  </si>
  <si>
    <t>French: Super Chien 7: Pour Qui Volent Ces Balle</t>
  </si>
  <si>
    <t>French: Super Chien 8: Attrape-22</t>
  </si>
  <si>
    <t>French: Ti-Bou 1: Retour A La Maison, Le</t>
  </si>
  <si>
    <t>French: Ti-Bou 3: Premier Vol, Le</t>
  </si>
  <si>
    <t>French: Tours De Cartes</t>
  </si>
  <si>
    <t>French: Tout Le Monde!</t>
  </si>
  <si>
    <t>French: Une Idee Pour Papi</t>
  </si>
  <si>
    <t>French: Voici David Suzuki: Biographie En Images</t>
  </si>
  <si>
    <t>French: Voyage D'Un Petit Sac En Papier, Le</t>
  </si>
  <si>
    <t>French: Zig Et Zazie: Peur Dans La Nuit</t>
  </si>
  <si>
    <t>Front Desk</t>
  </si>
  <si>
    <t>Just Beyond: Scare School, The</t>
  </si>
  <si>
    <t>Maiden Voyage: A Titanic Story</t>
  </si>
  <si>
    <t>Math Hacks 2: Stress Less Plus Do Better</t>
  </si>
  <si>
    <t>Mechanical Pencil/Portemine: Rock &amp; Write</t>
  </si>
  <si>
    <t>On The Trapline</t>
  </si>
  <si>
    <t>Pen/Stylo: Flamingo/Flamant Rose (Black Beak)</t>
  </si>
  <si>
    <t>Pen/Stylo: Flamingo/Flamant Rose (Pink Beak)</t>
  </si>
  <si>
    <t>Pen/Stylo: Flamingo/Flamant Rose (White Face)</t>
  </si>
  <si>
    <t>Pen/Stylo: Teddy Bear Rainbow</t>
  </si>
  <si>
    <t>Pencil/Stylo: Gamer</t>
  </si>
  <si>
    <t>Pencil/Stylo: Hockey</t>
  </si>
  <si>
    <t>Pencil/Stylo: Rainbow/Arc-en-ciel</t>
  </si>
  <si>
    <t>Pencil/Stylo: Sloth/Paresseux</t>
  </si>
  <si>
    <t>Signet Amis pour la vie</t>
  </si>
  <si>
    <t>Signet Licorne/Unicorn</t>
  </si>
  <si>
    <t>Signet: Beignets/Donuts</t>
  </si>
  <si>
    <t>Signet: Burger</t>
  </si>
  <si>
    <t>Signet: Chiots et chatons/Puppies and kittens</t>
  </si>
  <si>
    <t>Signet: Chocolat/Chocolate</t>
  </si>
  <si>
    <t>Signet: Ecailles/Scales</t>
  </si>
  <si>
    <t>Signet: Echiquier/Chessboard</t>
  </si>
  <si>
    <t>Signet: Galaxie/Galaxy</t>
  </si>
  <si>
    <t>Signet: Joue</t>
  </si>
  <si>
    <t>Signet: Joueur</t>
  </si>
  <si>
    <t>Signet: Lire c'est chouette</t>
  </si>
  <si>
    <t>Signet: Motif fleur/Flower pattern</t>
  </si>
  <si>
    <t>Signet: Motif L‚opard/Leopard print</t>
  </si>
  <si>
    <t>Signet: Ouais, mais NON</t>
  </si>
  <si>
    <t>Signet: Oursons/Gummy Bears</t>
  </si>
  <si>
    <t>Signet: Paresseux/Sloth</t>
  </si>
  <si>
    <t>Signet: Surf</t>
  </si>
  <si>
    <t>Signet: Sushis pour la vie</t>
  </si>
  <si>
    <t>Signet: Vilain carlin</t>
  </si>
  <si>
    <t>Sisters &amp; Champions</t>
  </si>
  <si>
    <t>Tracking The Mastermind: Bk #2 For Fortniters</t>
  </si>
  <si>
    <t>Ultimate Guide To Pro Sports Records (3 Book Pac</t>
  </si>
  <si>
    <t>What Makes A Monster?</t>
  </si>
  <si>
    <t>MONCTON</t>
  </si>
  <si>
    <t>Curbside Pickup at Warehouse / Cueillette à l'auto à l'entrepôt</t>
  </si>
  <si>
    <t>Ship to School / Livraison à l’école</t>
  </si>
  <si>
    <t>2-4</t>
  </si>
  <si>
    <t>K-2</t>
  </si>
  <si>
    <t>6-8</t>
  </si>
  <si>
    <t>Les livres sont amusants pour tous les débutants</t>
  </si>
  <si>
    <t>K-3</t>
  </si>
  <si>
    <t>Entrez dans le monde des images et des petites phrases</t>
  </si>
  <si>
    <t xml:space="preserve">Sautez dans le plaisir de lire  </t>
  </si>
  <si>
    <t>Livre de noisette</t>
  </si>
  <si>
    <t>PRE-1</t>
  </si>
  <si>
    <r>
      <t xml:space="preserve">Goodnight World 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</si>
  <si>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If You Give a Mouse a Cookie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</si>
  <si>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The Dot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</si>
  <si>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The King of Kindergarten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</si>
  <si>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Moving Day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</si>
  <si>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Alfie, No! </t>
    </r>
    <r>
      <rPr>
        <b/>
        <sz val="12"/>
        <color rgb="FFFF0000"/>
        <rFont val="Calibri"/>
        <family val="2"/>
        <scheme val="minor"/>
      </rPr>
      <t>30 copies</t>
    </r>
  </si>
  <si>
    <r>
      <t xml:space="preserve">The Baby-sitters Club: Kristy's Great Idea </t>
    </r>
    <r>
      <rPr>
        <b/>
        <sz val="12"/>
        <color rgb="FFFF0000"/>
        <rFont val="Calibri"/>
        <family val="2"/>
        <scheme val="minor"/>
      </rPr>
      <t>30 copies</t>
    </r>
  </si>
  <si>
    <t>HST/GST  104745229  RT0001</t>
  </si>
  <si>
    <t>10 Daring Dinos (Board Book)</t>
  </si>
  <si>
    <t>Clifford's Happy Easter (Board Book)</t>
  </si>
  <si>
    <t>I Love My Beautiful Hair (Board Book)</t>
  </si>
  <si>
    <t>Never Touch The Grumpy Chicks (Board Book)</t>
  </si>
  <si>
    <t>Never Touch The Porcupines (Board Book)</t>
  </si>
  <si>
    <t>Peppa Pig: Touch And Feel Class Pet (Board Book)</t>
  </si>
  <si>
    <t>Daddy's Hugs and Snuggles (HC)</t>
  </si>
  <si>
    <t>I Love You A Latke (Board)</t>
  </si>
  <si>
    <t>Little Penguin's New Friend</t>
  </si>
  <si>
    <t>Littlest Reindeer, The (Board)</t>
  </si>
  <si>
    <t>Mermaid Days: Bk #2 The Sea Monster</t>
  </si>
  <si>
    <t>Mermaid Days: Bk 1 Sunken Ship, The (Acorn)</t>
  </si>
  <si>
    <t>My Mom</t>
  </si>
  <si>
    <t>French: Mon Super Cahier: En Route Vers La Pr‚ma</t>
  </si>
  <si>
    <t>French: Nat Geo: Vie Sauvage: Les Pandas</t>
  </si>
  <si>
    <t>French: Nat Geo: Vie Sauvage: Les tortues De Mer</t>
  </si>
  <si>
    <t>French: Peppa Pig: Peppa Adore La Saint-Patrick</t>
  </si>
  <si>
    <t>French: Renne Trop Petit, Le</t>
  </si>
  <si>
    <t>French: Tu Y Arriveras...</t>
  </si>
  <si>
    <t>French: Apprendre Avec Scholastic: Mon Premier P</t>
  </si>
  <si>
    <t>French: Bebe Antiraciste</t>
  </si>
  <si>
    <t>French: Bien Dans Ta Peau</t>
  </si>
  <si>
    <t>French: Cherche Et Trouve: Les Animaux</t>
  </si>
  <si>
    <t>French: Peppa Pig: Apprendre A Partager</t>
  </si>
  <si>
    <t>Pete The Cat's Not So Groovy Day</t>
  </si>
  <si>
    <t>French: Cadeaux</t>
  </si>
  <si>
    <t>French: Je Lis avec Pat Le Chat: Pat Le Chaton E</t>
  </si>
  <si>
    <t>French: Mes Premiers Contraires</t>
  </si>
  <si>
    <t>French: Nat Geo: Ensemble De Lecture 1</t>
  </si>
  <si>
    <t>French: Nat Geo: Ensemble De Lecture 2</t>
  </si>
  <si>
    <t>French: Notre Planete, Notre Maison</t>
  </si>
  <si>
    <t>French: Onzes Mares</t>
  </si>
  <si>
    <t>French: Zig Zag: L'Attaque Du Zig Zag Geant</t>
  </si>
  <si>
    <t>Pete The Kitty's Outdoor Art Project (Reader)</t>
  </si>
  <si>
    <t>Adventure Friends, The: Bk #1 Treasure Map (Acor</t>
  </si>
  <si>
    <t>Alice's Wonderland Bakery: Unforgettable Unbirth</t>
  </si>
  <si>
    <t>Best Diwali Ever, The</t>
  </si>
  <si>
    <t>Brady Brady And The Special Goal</t>
  </si>
  <si>
    <t>Cat And Dog</t>
  </si>
  <si>
    <t>Charlie And Mouse</t>
  </si>
  <si>
    <t>Construction Site On Christmas Night</t>
  </si>
  <si>
    <t>Crabby: Bk #6 Party Time, Crabby! (Acorn)</t>
  </si>
  <si>
    <t>Creepy Crayon (HC)</t>
  </si>
  <si>
    <t>DC Batman: Bam And The Batwheels (Reader)</t>
  </si>
  <si>
    <t>Disney Pixar Phonics Reader Short Vowels</t>
  </si>
  <si>
    <t>Do You Wonder?</t>
  </si>
  <si>
    <t>Doug The Pug And The Kindness Crew</t>
  </si>
  <si>
    <t>Emi Isn't Scared Of Monsters</t>
  </si>
  <si>
    <t>Everyday Lessons: Bk #4 Manners Matter, Stitch (</t>
  </si>
  <si>
    <t>Eyes That Kiss In The Corners</t>
  </si>
  <si>
    <t>Federico And The Wolf</t>
  </si>
  <si>
    <t>French: Araignee Et La Musaraigne, La</t>
  </si>
  <si>
    <t>French: Bindi,Mon</t>
  </si>
  <si>
    <t>French: C'est Mon Chandail</t>
  </si>
  <si>
    <t>French: Comment Capturer Une Licorne?</t>
  </si>
  <si>
    <t>French: Elephant Et Rosie: Les Cochons Me Font E</t>
  </si>
  <si>
    <t>French: En Attendant</t>
  </si>
  <si>
    <t>French: Fafounet Joue Au Hockey</t>
  </si>
  <si>
    <t>French: Gabby Et La Maison Magique : D‚fenseurs</t>
  </si>
  <si>
    <t>French: Grand-Pere Baleine, Raconte-Moi L'histoi</t>
  </si>
  <si>
    <t>French: Guide Des Grands-Mamans Pour Les Petits,</t>
  </si>
  <si>
    <t>French: Je T'aime Plus</t>
  </si>
  <si>
    <t>French: Magie Du Chocolat, La</t>
  </si>
  <si>
    <t>French: Mamans Sont Formidables, Les</t>
  </si>
  <si>
    <t>French: Moi Aussi, Je Peux</t>
  </si>
  <si>
    <t>French: Oeuf Modele Presente: La Grande Oeuf-vas</t>
  </si>
  <si>
    <t>French: Peppa Pig: Le Nouvel An Lunaire</t>
  </si>
  <si>
    <t>French: Plus Beau Diwali, Le</t>
  </si>
  <si>
    <t>French: Princesse Dans Un Sac, La</t>
  </si>
  <si>
    <t>French: Rose, Le Bleu Et Toi, Le</t>
  </si>
  <si>
    <t>French: Sally Et Bebe Henri</t>
  </si>
  <si>
    <t>French: Tempete D'emotions</t>
  </si>
  <si>
    <t>French: Thelma, Carlos Et Compagnie Recueuil D'h</t>
  </si>
  <si>
    <t>French: Yeux Qui Parlent Aux Etoiles, Des</t>
  </si>
  <si>
    <t>Girl With Big, Big Questions, The</t>
  </si>
  <si>
    <t>Good, The Bad, And The Spooky, The</t>
  </si>
  <si>
    <t>Happy Birthday, Hedgehog! (Acorn)</t>
  </si>
  <si>
    <t>How To Catch A Reindeer</t>
  </si>
  <si>
    <t>How To Party Like A Snail</t>
  </si>
  <si>
    <t>Hugasaurus</t>
  </si>
  <si>
    <t>I Can, Too!</t>
  </si>
  <si>
    <t>I Color Myself Different</t>
  </si>
  <si>
    <t>I Love You More</t>
  </si>
  <si>
    <t>Interrupting Chicken: Cookies For Breakfast</t>
  </si>
  <si>
    <t>Leaves</t>
  </si>
  <si>
    <t>Love Is (HC)</t>
  </si>
  <si>
    <t>Mars! Earthlings Welcome</t>
  </si>
  <si>
    <t>More Than Peach</t>
  </si>
  <si>
    <t>My Bindi (HC)</t>
  </si>
  <si>
    <t>Never Let A Dinosaur Scribble!</t>
  </si>
  <si>
    <t>Not Quite Snow White</t>
  </si>
  <si>
    <t>Peppa Pig: Happy Birthday (8x8)</t>
  </si>
  <si>
    <t>Peppa Pig: Happy Diwali! (8x8)</t>
  </si>
  <si>
    <t>Pink Is For Everybody</t>
  </si>
  <si>
    <t>Princess And The Pony, The</t>
  </si>
  <si>
    <t>Princess Truly: I Am Mighty! (Acorn)</t>
  </si>
  <si>
    <t>Racing Ace: Bk #2 Build It! Jump It! (Acorn)</t>
  </si>
  <si>
    <t>Racing Ace: Drive It! Fix It! (Acorn)</t>
  </si>
  <si>
    <t>Return Of Thelma The Unicorn, The</t>
  </si>
  <si>
    <t>Ryan's Mystery Playdate: Who Will It Be?</t>
  </si>
  <si>
    <t>Ryan's World: Red Titan And The Never-Ending Maz</t>
  </si>
  <si>
    <t>Santa In The City</t>
  </si>
  <si>
    <t>Sour Grape, The (HC) Release Date: Nov 1, 2022</t>
  </si>
  <si>
    <t>Spidey And His Amazing Friends: Let's Swing, Spi</t>
  </si>
  <si>
    <t>Super Sam And The Donut Disaster (With Necklace)</t>
  </si>
  <si>
    <t>This Is A School</t>
  </si>
  <si>
    <t>Three</t>
  </si>
  <si>
    <t>Three Billy Goats Gruff, The (HC)</t>
  </si>
  <si>
    <t>Three Little Superpigs And The Gingerbread Man,</t>
  </si>
  <si>
    <t>Tray Of Togetherness, The</t>
  </si>
  <si>
    <t>Ugly Place, The</t>
  </si>
  <si>
    <t>Unicorn And Yeti: Bk #7 Stuck With You (Acorn)</t>
  </si>
  <si>
    <t>Unicorn And Yeti: Bk 6 Together (Acorn)</t>
  </si>
  <si>
    <t>Unicorn Club</t>
  </si>
  <si>
    <t>Unicorns Are The Worst!</t>
  </si>
  <si>
    <t>Unicorns In Charge (With Necklace)</t>
  </si>
  <si>
    <t>When Sally Met Harry (HC)</t>
  </si>
  <si>
    <t>Wild Eggs: A Tale Of Arctic Egg Collecting</t>
  </si>
  <si>
    <t>10 Hidden Heroes</t>
  </si>
  <si>
    <t>Bloop</t>
  </si>
  <si>
    <t>Dona Esmeralda, Who Ate Everything!</t>
  </si>
  <si>
    <t>First Broom</t>
  </si>
  <si>
    <t>Fly Guy And Fly Girl: Friendly Frenzy (HC)</t>
  </si>
  <si>
    <t>Fly Guy: I Spy Fly Guy!</t>
  </si>
  <si>
    <t>French: Aventures de Frisson 2 Frisson L'Ecureui</t>
  </si>
  <si>
    <t>French: Bonjour mon etoile</t>
  </si>
  <si>
    <t>French: Bou Et Beille 1: Souris Pas De Soucis</t>
  </si>
  <si>
    <t>French: Chers Enseignants</t>
  </si>
  <si>
    <t>French: Crabe Grognon 4 : Prends-Soi De Toi, Cra</t>
  </si>
  <si>
    <t>French: Etre Fort, C'est</t>
  </si>
  <si>
    <t>French: Je Suis Courageux : Un Livre Sur La Resi</t>
  </si>
  <si>
    <t>French: Je Trace, J'efface Dans L'espace</t>
  </si>
  <si>
    <t>French: Merveilleux Petit Rien, Un</t>
  </si>
  <si>
    <t>French: Ou Est Bouh</t>
  </si>
  <si>
    <t>French: Pat Le Chat: La Course Au Farfadet</t>
  </si>
  <si>
    <t>French: Premier Defile De La Fierte, Le</t>
  </si>
  <si>
    <t>French: P'tits Curieux: Animaux En Danger</t>
  </si>
  <si>
    <t>French: Salma Et Les Saveurs De La Syrie</t>
  </si>
  <si>
    <t>French: Souris Qui Portait Une Maison Sur Son Do</t>
  </si>
  <si>
    <t>French: Toi Et Moi, Pour Toujours</t>
  </si>
  <si>
    <t>Gingerbread Pup, The</t>
  </si>
  <si>
    <t>Lightyear: How To Be A Space Ranger (8x8)</t>
  </si>
  <si>
    <t>Meet The Fairies (Includes Necklace)</t>
  </si>
  <si>
    <t>Peppa Pig: New Glasses (Lvl 1 Reader)</t>
  </si>
  <si>
    <t>Pokemon Galar Reader: Bk #2 Mystery Of The Missi</t>
  </si>
  <si>
    <t>Princess Truly: I Am A Super Girl! (Acorn)</t>
  </si>
  <si>
    <t>Rhinos</t>
  </si>
  <si>
    <t>Spidey And His Amazing Friends: Team Spidey Does</t>
  </si>
  <si>
    <t>French: Tresor D'Oma, Le</t>
  </si>
  <si>
    <t>French: Un Si Beau Sourire</t>
  </si>
  <si>
    <t>It's My Body!</t>
  </si>
  <si>
    <t>Ryan's World: Game On, Ryan!</t>
  </si>
  <si>
    <t>Elf (Pop Classics)</t>
  </si>
  <si>
    <t>French: Decouvrons Ensemble Les Arbres</t>
  </si>
  <si>
    <t>French: Noisette: Renards Ruses 1: Qui A Le Meil</t>
  </si>
  <si>
    <t>French: Ou Est Ma Fille?</t>
  </si>
  <si>
    <t>Who Would Win?: Fiercest Feuds</t>
  </si>
  <si>
    <t>Sch Can Bio: Meet Buffy Sainte-Marie</t>
  </si>
  <si>
    <t>Cutiecorns: Bk #5 Lost And Found</t>
  </si>
  <si>
    <t>Cutiecorns: Bk #6 Game Day</t>
  </si>
  <si>
    <t>Diary Of A Pug: Bk #8: Pug's New Puppy (Branches</t>
  </si>
  <si>
    <t>Dragon Masters: Bk #23 Curse Of The Shadow Drago</t>
  </si>
  <si>
    <t>French: Noisette: Renards Ruses 2 Les Plus Grand</t>
  </si>
  <si>
    <t>I Am Ruby Bridges</t>
  </si>
  <si>
    <t>Last Firehawk, The: Bk #11 The Underland (Branch</t>
  </si>
  <si>
    <t>Loud House: Bk #1 No Bus, No Fuss (Reader)</t>
  </si>
  <si>
    <t>Owl Diaries: Bk #17 Eva In The Band (Branches)</t>
  </si>
  <si>
    <t>Reptiles (With Eraser)</t>
  </si>
  <si>
    <t>What If You Had Animal Eyes!? (Reader)</t>
  </si>
  <si>
    <t>Animals That Glow (With Squishy)</t>
  </si>
  <si>
    <t>Banana Fox: Bk #4 Banana Fox And The Gummy Monst</t>
  </si>
  <si>
    <t>Battle Dragons: Bk #2 City Of Speed</t>
  </si>
  <si>
    <t>Brass Charm, The (HC)</t>
  </si>
  <si>
    <t>Carey Price (Amazing Hockey Stories)</t>
  </si>
  <si>
    <t>Come Closer If You Dare</t>
  </si>
  <si>
    <t>Controlled Burn</t>
  </si>
  <si>
    <t>Diary Of A Pug: Bk #5 Scaredy-Pug (Branches)</t>
  </si>
  <si>
    <t>Disney Pixar Character Encyclopedia</t>
  </si>
  <si>
    <t>Dragon Masters: Bk #21 Bloom Of The Flower Drago</t>
  </si>
  <si>
    <t>Firehawk Last, The: Bk #10 Secret Maze, The (Bra</t>
  </si>
  <si>
    <t>Get Well, Crabby! (Acorn)</t>
  </si>
  <si>
    <t>Glass Witch, The</t>
  </si>
  <si>
    <t>Home For Meow: Bk #1 Purrfect Show, The</t>
  </si>
  <si>
    <t>Hot Wheels: Big Race Seek And Find</t>
  </si>
  <si>
    <t>I Survived Hurricane Katrina, 2005 Graphic Novel</t>
  </si>
  <si>
    <t>Invisible</t>
  </si>
  <si>
    <t>Lines Of Courage</t>
  </si>
  <si>
    <t>Mimi: Bk #1 Mimi And The Cutie Catastrophe</t>
  </si>
  <si>
    <t>Ocean! Knowledge Encyclopedia</t>
  </si>
  <si>
    <t>Phoenix Gets Greater</t>
  </si>
  <si>
    <t>Pixie Tricks: Bk #3 Pet Store Sprite, The (Branc</t>
  </si>
  <si>
    <t>Ready To Catch Magic!</t>
  </si>
  <si>
    <t>Scholastic Canada Biography: Meet J. Armand Bomb</t>
  </si>
  <si>
    <t>School's In, Crabby! (Acorn)</t>
  </si>
  <si>
    <t>Sea Bunnies (With Squishy)</t>
  </si>
  <si>
    <t>Should I Share My Ice Cream? (An Elephant &amp; Pigg</t>
  </si>
  <si>
    <t>That Girl Lay Lay In: Talent Showdown</t>
  </si>
  <si>
    <t>Underdogs: Bk #2 We're Not The Champions</t>
  </si>
  <si>
    <t>Underdogs: Bk #3 Unhappy Campers</t>
  </si>
  <si>
    <t>Hand Pointer: Holiday (Candy Top/Polka Dots</t>
  </si>
  <si>
    <t>Hand Pointer: Holiday (Candy Top/Reindeer)</t>
  </si>
  <si>
    <t>Hand Pointer: Holiday (Candy Top/Stockings)</t>
  </si>
  <si>
    <t>Hand Pointer: Holiday (Snowman/Animals)</t>
  </si>
  <si>
    <t>Hand Pointer: Holiday (Snowman/Sweater)</t>
  </si>
  <si>
    <t>Eraser/Gomme:Gamer/Controleur De Jeu (Grey)</t>
  </si>
  <si>
    <t>Eraser: Animal Face (Blue Bear)</t>
  </si>
  <si>
    <t>Eraser: Animal Face (Pink Unicorn)</t>
  </si>
  <si>
    <t>Eraser: Animal Face (Purple Cat)</t>
  </si>
  <si>
    <t>Eraser: Animal Face (White Panda)</t>
  </si>
  <si>
    <t>Eraser: Retro Flower (Blue And Pink)</t>
  </si>
  <si>
    <t>Eraser: Retro Flower (Pink And Yellow)</t>
  </si>
  <si>
    <t>Eraser: Retro Smiley Face (Blue)</t>
  </si>
  <si>
    <t>Eraser: Retro Smiley Face (Yellow)</t>
  </si>
  <si>
    <t>Gummy Bear Mechanical Pencil (Green)</t>
  </si>
  <si>
    <t>Gummy Bear Mechanical Pencil (Orange)</t>
  </si>
  <si>
    <t>Gummy Bear Mechanical Pencil (Red)</t>
  </si>
  <si>
    <t>Gummy Bear Mechanical Pencil (Yellow)</t>
  </si>
  <si>
    <t>S21ROCKS</t>
  </si>
  <si>
    <t>S21TEDDY</t>
  </si>
  <si>
    <t>Pen: 8-Bit Gamer (Drk Grey)</t>
  </si>
  <si>
    <t>Pen: 8-Bit Gamer (Green)</t>
  </si>
  <si>
    <t>Pen: 8-Bit Gamer (Grey)</t>
  </si>
  <si>
    <t>Pen: Holiday 2-Colour (Reindeer)</t>
  </si>
  <si>
    <t>Pen: Holiday 2-Colour (Snowman)</t>
  </si>
  <si>
    <t>Pen: Pop (Green Drink)</t>
  </si>
  <si>
    <t>Pen: Pop (Grey Game Controller)</t>
  </si>
  <si>
    <t>Pen: Pop (Pink Ice Cream)</t>
  </si>
  <si>
    <t>Eraser: Car (Green)</t>
  </si>
  <si>
    <t>Eraser: Car (Grey)</t>
  </si>
  <si>
    <t>Eraser: Car (Purple)</t>
  </si>
  <si>
    <t>Eraser: Car (Red)</t>
  </si>
  <si>
    <t>Eraser: Popsicle (Red, White Blue/Yellow, Gold,</t>
  </si>
  <si>
    <t>Eraser: Popsicle (Turquoise, Green, Lime/Purple,</t>
  </si>
  <si>
    <t>F22TRIPLE</t>
  </si>
  <si>
    <t>Highlighter: Triple-Scented Slushie</t>
  </si>
  <si>
    <t>Mech Pencil: Strawberry (Pink)</t>
  </si>
  <si>
    <t>Mech Pencil: Strawberry (Red)</t>
  </si>
  <si>
    <t>Pen/Stylo: 6 Color Click (Game Control)</t>
  </si>
  <si>
    <t>Pen/Stylo: 6 Color Click (Gummy Bear)</t>
  </si>
  <si>
    <t>Pen/Stylo: 6 Color Click (Unicorn)</t>
  </si>
  <si>
    <t>Pen/Stylo: 8-Bit Game Control (Blue)</t>
  </si>
  <si>
    <t>Pen/Stylo: 8-Bit Game Control (Grey)</t>
  </si>
  <si>
    <t>Pen/Stylo: 8-Bit Game Control (Red)</t>
  </si>
  <si>
    <t>Pen/Stylo: Holographic Pom Pom (Multi-Colour)</t>
  </si>
  <si>
    <t>Pen/Stylo: Holographic Pom Pom (Purple)</t>
  </si>
  <si>
    <t>Pen/Stylo: Holographic Pom Pom (Wide Strips)</t>
  </si>
  <si>
    <t>French: Hilde Mene L'enquete 3 Alerte Au Feu</t>
  </si>
  <si>
    <t>French: Hilde Mene L'Enquete 4 Ovni A L'Horizon</t>
  </si>
  <si>
    <t>French: Hilde Mene L'Enquete 5 Il Pleut Des Pois</t>
  </si>
  <si>
    <t>French: Petit Roman: Isabelle A La Varicelle</t>
  </si>
  <si>
    <t>French: Vallee Des Fees 2 Luna Et Le Coquillage</t>
  </si>
  <si>
    <t>Puppy Place: Bk #66 Barkley</t>
  </si>
  <si>
    <t>Baby-Sitters Little Sister: Bk #6 Karen's Birthd</t>
  </si>
  <si>
    <t>Bad Food: Bk #2 The Good, The Bad And The Hungry</t>
  </si>
  <si>
    <t>Dragon Games: Bk #1 The Thunder Egg</t>
  </si>
  <si>
    <t>French: Arlo Et Pips 3 Arlo Fait Son Nid</t>
  </si>
  <si>
    <t>French: Aventures de Narval et Gelato 7: Narvali</t>
  </si>
  <si>
    <t>French: Biographie En Images: Voici J. Armand Bo</t>
  </si>
  <si>
    <t>French: Cahier D'activites Autour Du Monde</t>
  </si>
  <si>
    <t>French: Cree Des Animaux En Bandes Dessinees</t>
  </si>
  <si>
    <t>French: Harry Potter: Detruis Les Horcruxes</t>
  </si>
  <si>
    <t>French: Journal De licorne 6: Tempete De Neige</t>
  </si>
  <si>
    <t>French: Klutz: Lego Bolides De Course</t>
  </si>
  <si>
    <t>French: Maitres Des Dragons 21: Le Parfum Du Dra</t>
  </si>
  <si>
    <t>French: Mechant Minou En Couleurs: Mechant Minou</t>
  </si>
  <si>
    <t>French: Mechants 15 Ouvrez Grand Et Dites Aaaah!</t>
  </si>
  <si>
    <t>French: National Geographic Kids: Bizarre Mais V</t>
  </si>
  <si>
    <t>French: National Geographic Kids: Mon Grand Livr</t>
  </si>
  <si>
    <t>French: Pompom Et Bonbon 1: Les Amis Chics</t>
  </si>
  <si>
    <t>French: Savais-Tu: Castors, Les</t>
  </si>
  <si>
    <t>French: Zoelie L'allumette 13 Le Mystere De L'om</t>
  </si>
  <si>
    <t>How Do Dinosaurs Say Happy Chanukah?</t>
  </si>
  <si>
    <t>I Survived: Bk #22 The Wellington Avalanche, 191</t>
  </si>
  <si>
    <t>Mimi And The Boo-Hoo Blahs</t>
  </si>
  <si>
    <t>Bad Food: Bk #1 Game Of Scones</t>
  </si>
  <si>
    <t>Bad Guys: Bk #14 Bad Guys In They're Behind You!</t>
  </si>
  <si>
    <t>Cat Kid Comic Club: Bk #3 On Purpose (HC)</t>
  </si>
  <si>
    <t>Diary Of A Pug: Bk #6 Pug's Sleepover (Branches)</t>
  </si>
  <si>
    <t>Diary Of A Pug: Bk #7 Pug's Road Trip</t>
  </si>
  <si>
    <t>French: Baby-Sitters Petite Soeur 1: Karen Et La</t>
  </si>
  <si>
    <t>French: Baby-Sitters Petite Soeur 4: Karen Et Le</t>
  </si>
  <si>
    <t>French: Billy et Cie 2: Malediction Des Momies,</t>
  </si>
  <si>
    <t>French: Cerveaux Actifs Junior</t>
  </si>
  <si>
    <t>French: Chaos Total 1: Lundi - La Caverne Des Vo</t>
  </si>
  <si>
    <t>French: Experiences de Mini-Jean Et Mini-Bulle 4</t>
  </si>
  <si>
    <t>French: Fees Des Souhaits 4: Fees A Jamais!</t>
  </si>
  <si>
    <t>French: Geronimo Stilton BD 2: De La Glu Pour So</t>
  </si>
  <si>
    <t>French: Hibou Hebdo 15: Ami Pour Charlie, Un</t>
  </si>
  <si>
    <t>French: Hibou Hebdo 16 Tiens-Bon Eve</t>
  </si>
  <si>
    <t>French: Je T'Aime De Tout Mon Coeur</t>
  </si>
  <si>
    <t>French: Mac B Espion 6: Mac Sauve Le Monde</t>
  </si>
  <si>
    <t>French: Mechants 13: Poursuite Dans L'Espace-Tem</t>
  </si>
  <si>
    <t>French: Mechants 14: Gare A La Cruelle Colonie</t>
  </si>
  <si>
    <t>French: Mon Livre De Faits Etonnants Sur Le Corp</t>
  </si>
  <si>
    <t>French: Narval Et Gelato 2: Super Narval Et Elec</t>
  </si>
  <si>
    <t>French: National Geographic Kids: Boite A Lectur</t>
  </si>
  <si>
    <t>French: Petit Roman: Beignemobile, La</t>
  </si>
  <si>
    <t>French: Petit Roman: Un Chien A Roulettes</t>
  </si>
  <si>
    <t>French: Prophetie De Beatryce, La</t>
  </si>
  <si>
    <t>French: Roue Des Verbes, En Fran‡ais</t>
  </si>
  <si>
    <t>French: Ti-Bou 4 Heure D'etre Courageux, L'</t>
  </si>
  <si>
    <t>French: Tous A La Maison</t>
  </si>
  <si>
    <t>French: Zig Et Zazie Et Le L‚zard</t>
  </si>
  <si>
    <t>Geronimo Stilton Kingdom Of Fantasy: Golden Key,</t>
  </si>
  <si>
    <t>Hockey Super Six: Bk #5 In The Game</t>
  </si>
  <si>
    <t>Horsetail Hollow: Bk #1 Magically Maximus</t>
  </si>
  <si>
    <t>Karma's World: Bk #1 The Great Shine-A-Thon Show</t>
  </si>
  <si>
    <t>Lily To The Rescue: Two Little Piggies</t>
  </si>
  <si>
    <t>Lunch Club, The: Revenge Of The Bigfoot</t>
  </si>
  <si>
    <t>Magic Tree House: Bk #1 Dinosaurs Before Dark</t>
  </si>
  <si>
    <t>Mech Pencil: Cupcake</t>
  </si>
  <si>
    <t>Mech Pencil: Ice Cream Bar</t>
  </si>
  <si>
    <t>Mech Pencil: Toaster Pastry</t>
  </si>
  <si>
    <t>Minecraft Woodsword Chronicles: Bk #3 Deep Dive!</t>
  </si>
  <si>
    <t>Nat Geo Kids: Weird But True! Ocean</t>
  </si>
  <si>
    <t>Owl Diaries: Bk #16 Get Well, Eva</t>
  </si>
  <si>
    <t>Owly: Bk #4 Time To Be Brave, A</t>
  </si>
  <si>
    <t>Pets Rule: Bk #1 My Kingdom Of Darkness</t>
  </si>
  <si>
    <t>Pets Rule: Bk #2 Poodle Of Doom, The (Branches)</t>
  </si>
  <si>
    <t>Plants Vs. Zombies: Dream A Little Scheme</t>
  </si>
  <si>
    <t>Underdogs, The</t>
  </si>
  <si>
    <t>Unicorn Diaries: Bk #5 Bo And The Merbaby</t>
  </si>
  <si>
    <t>Unicorn Diaries: Bk #7 Missing Magic, The</t>
  </si>
  <si>
    <t>Bailey School Kids, The: Bk #2 Frankenstein Does</t>
  </si>
  <si>
    <t>Captain Underpants: Double-Crunchy Book O' Fun (</t>
  </si>
  <si>
    <t>French: Banano Renard Et La Societe Secrete Sure</t>
  </si>
  <si>
    <t>French: Chaos Total 2 Mardi-La Malediction Des T</t>
  </si>
  <si>
    <t>French: Mechant Minou En Couleurs: C'est Ta Fete</t>
  </si>
  <si>
    <t>French: Timbres 6: Mystere Du Marais, Le</t>
  </si>
  <si>
    <t>Battlebots: Official Guide, The</t>
  </si>
  <si>
    <t>French: Baby-Sitters Petite Soeur 5 Karen Et La</t>
  </si>
  <si>
    <t>French: Capitaine Bobette 5 Et La Colere De la C</t>
  </si>
  <si>
    <t>French: Fille Parfaite,Une</t>
  </si>
  <si>
    <t>French: Maitres Des Dragons 20 Hurlement Du Drag</t>
  </si>
  <si>
    <t>French: Timbres 5: Momie Spatio-Temporelle, La</t>
  </si>
  <si>
    <t>Geronimo Stilton: Bk #81 Super Cup Face-Off, The</t>
  </si>
  <si>
    <t>Inflatables, The: Bk #1 Bad Air Day</t>
  </si>
  <si>
    <t>Keychains: Mini Journal (Avocado)</t>
  </si>
  <si>
    <t>Keychains: Mini Journal (Blue Dog)</t>
  </si>
  <si>
    <t>Keychains: Mini Journal (Pink Fuzzy)</t>
  </si>
  <si>
    <t>Keychains: Mini Journal (Unicorn)</t>
  </si>
  <si>
    <t>Pen: Iair (Black Gamer)</t>
  </si>
  <si>
    <t>Pen: Iair (Pink Unicorn)</t>
  </si>
  <si>
    <t>Pen: Iair (Purple Daisy)</t>
  </si>
  <si>
    <t>Pen: Iair (Yellow Skateboard)</t>
  </si>
  <si>
    <t>Pen: Light Up Gamer (Blue)</t>
  </si>
  <si>
    <t>Pen: Light Up Gamer (Green)</t>
  </si>
  <si>
    <t>Pen: Light Up Gamer (Grey)</t>
  </si>
  <si>
    <t>F22CALC</t>
  </si>
  <si>
    <t>Calculator: Chocolate (Dark)</t>
  </si>
  <si>
    <t>Diary: Friends Fur-Ever Puppy And Cat (Includes</t>
  </si>
  <si>
    <t>F22RAMEN</t>
  </si>
  <si>
    <t>Eraser/Sharpener: Ramen</t>
  </si>
  <si>
    <t>Eraser: Animal (Monkey Panda)</t>
  </si>
  <si>
    <t>Eraser: Animal (Owl Koala)</t>
  </si>
  <si>
    <t>Diary: Level Up (Includes Lock And Keys)</t>
  </si>
  <si>
    <t>French: Alerte: Culottes Meurtrieres</t>
  </si>
  <si>
    <t>Mech Pencil: Cookie Pop (Brown)</t>
  </si>
  <si>
    <t>Mech Pencil: Cookie Pop (Pink)</t>
  </si>
  <si>
    <t>Pen: Crystal Diamond (Aqua)</t>
  </si>
  <si>
    <t>Pen: Crystal Diamond (Pink)</t>
  </si>
  <si>
    <t>Pen: Crystal Diamond (Purple)</t>
  </si>
  <si>
    <t>Pen: Pokeball (Pokemon)</t>
  </si>
  <si>
    <t>Diary Of A Wimpy Kid: Bk #16 Big Shot</t>
  </si>
  <si>
    <t>French: Ecole Saint-Macabre 4: L'expo-Sciences,</t>
  </si>
  <si>
    <t>Plants Vs. Zombies: Vol 18 Constructionary Tales</t>
  </si>
  <si>
    <t>Scholastic Year In Sports 2023</t>
  </si>
  <si>
    <t>French: Club Des Baby-Sitters 11 Au revoir, Stac</t>
  </si>
  <si>
    <t>Happy Christmas, Harry! Advent Calendar</t>
  </si>
  <si>
    <t>Dodo, The: Rosie's Story</t>
  </si>
  <si>
    <t>Dragon Girls: Bk #1 Azmina The Gold Glitter Drag</t>
  </si>
  <si>
    <t>Dragon Girls: Bk #2 Willa The Silver Glitter Dra</t>
  </si>
  <si>
    <t>101 Cool Things To Do In Roblox</t>
  </si>
  <si>
    <t>Allergic</t>
  </si>
  <si>
    <t>Avengers Assembly: Bk #3 X-Change Students 101</t>
  </si>
  <si>
    <t>Baby-sitters Club, The: Bk #12 Jessi's Secret La</t>
  </si>
  <si>
    <t>Bounce Back</t>
  </si>
  <si>
    <t>Discovering Sharks</t>
  </si>
  <si>
    <t>French: 100 Idees Ecolos Pour Aider La Planete</t>
  </si>
  <si>
    <t>French: Animorph Bande dessin‚e 2 Visiteur, Le</t>
  </si>
  <si>
    <t>French: Aventures D'un Copain Formidable, Les</t>
  </si>
  <si>
    <t>French: Cher Journal: Mots Qu'Il Me Reste, Les</t>
  </si>
  <si>
    <t>French: Classe, La</t>
  </si>
  <si>
    <t>French: Gangster 8 L'espionne Qui M'aimait</t>
  </si>
  <si>
    <t>French: Gangster 9 Le chat sort du sac</t>
  </si>
  <si>
    <t>French: Journal D'un Degonfle 15 Le Grand Bain</t>
  </si>
  <si>
    <t>French: Journal D'un Degonfle 16 Un coup de Geni</t>
  </si>
  <si>
    <t>French: Juliette A Quebec: La BD</t>
  </si>
  <si>
    <t>French: Nat Absolument</t>
  </si>
  <si>
    <t>French: Nat Geo: Sports En Chiffres,Les: Basketb</t>
  </si>
  <si>
    <t>French: Nature Et Ses Merveilles,La</t>
  </si>
  <si>
    <t>French: Realite Magique De Nadia, La</t>
  </si>
  <si>
    <t>French: Soleil Se Jette A L'eau</t>
  </si>
  <si>
    <t>French: Super Six Du Hockey 4: Les Etoiles Du Ma</t>
  </si>
  <si>
    <t>I Survived: Courageous Creatures</t>
  </si>
  <si>
    <t>Leon The Extraordinary</t>
  </si>
  <si>
    <t>Paws: Bk #1 Gabby Gets It Together</t>
  </si>
  <si>
    <t>Three Keys</t>
  </si>
  <si>
    <t>Tyrell Show, The: Season One</t>
  </si>
  <si>
    <t>39 Clues: Maze Of Bones Graphic Novel</t>
  </si>
  <si>
    <t>Animated Science: Rocks And Minerals</t>
  </si>
  <si>
    <t>Baby-sitters Club: Bk #1 Kristy's Great Idea</t>
  </si>
  <si>
    <t>Do-Over, The</t>
  </si>
  <si>
    <t>Enemies</t>
  </si>
  <si>
    <t>Fiery Little Dragon, The (BRD)</t>
  </si>
  <si>
    <t>French: 24 Heures Dans La Jungle</t>
  </si>
  <si>
    <t>French: 24 heures Dans L'espace</t>
  </si>
  <si>
    <t>French: Allergique</t>
  </si>
  <si>
    <t>French: Biographie-BD-Hockey: Carey Price</t>
  </si>
  <si>
    <t>French: Chroniques De Rema 1: Le Mystere De La B</t>
  </si>
  <si>
    <t>French: Juliette Aux Bermudes</t>
  </si>
  <si>
    <t>French: Lea Olivier La BD: Blizzard</t>
  </si>
  <si>
    <t>French: Peppa Pig: Peppa Adore le Yoga</t>
  </si>
  <si>
    <t>French: P'tits Curieux: Ce Que Nous Jetons Et Co</t>
  </si>
  <si>
    <t>French: P'tits Curieux: Recifs Coralliens, Les</t>
  </si>
  <si>
    <t>French: Super Six Du Hockey 5 Pris au jeu</t>
  </si>
  <si>
    <t>Key Player</t>
  </si>
  <si>
    <t>Legends Of Lotus Island: Bk #1 The Guardian Test</t>
  </si>
  <si>
    <t>Paws: Bk #2 Mindy Makes Some Space</t>
  </si>
  <si>
    <t>Tyrell Show, The: Season Two</t>
  </si>
  <si>
    <t>Spy Ninjas Official Graphic Novel: Virtual Reali</t>
  </si>
  <si>
    <t>King Cobra And Other Deadly Snakes (With Skeleto</t>
  </si>
  <si>
    <t>Pastel Studio (Klutz)</t>
  </si>
  <si>
    <t>Popularmmos Presents Into The Overworld</t>
  </si>
  <si>
    <t>Big Tree (HC)</t>
  </si>
  <si>
    <t>Diary: Spread Sunshine (With Necklace)</t>
  </si>
  <si>
    <t>Fall Guys Guide To Winning The Crown</t>
  </si>
  <si>
    <t>Manga Art Class (Klutz)</t>
  </si>
  <si>
    <t>ID406579</t>
  </si>
  <si>
    <t>Minecraft: Amazing Activity Sketchbook</t>
  </si>
  <si>
    <t>Minecraft: Open World Into the Nether</t>
  </si>
  <si>
    <t>Pokemon Comictivity: Bk #2 Legendary Fun!</t>
  </si>
  <si>
    <t>Pokemon Visual Companion Fourth Edition</t>
  </si>
  <si>
    <t>Pokemon: Ash's Atlas</t>
  </si>
  <si>
    <t>Pokemon: Team Rocket Battle Box</t>
  </si>
  <si>
    <t>Supercroc (With Skeleton)</t>
  </si>
  <si>
    <t>Who Was Kobe Bryant?</t>
  </si>
  <si>
    <t>World's Cutest Horses And Ponies In 3D (With Gla</t>
  </si>
  <si>
    <t>Live Or Die?: Surviving Real-Life Disasters (Wit</t>
  </si>
  <si>
    <t>Bunnicula</t>
  </si>
  <si>
    <t>Countdown To Danger: Horror House</t>
  </si>
  <si>
    <t>Frankie's World</t>
  </si>
  <si>
    <t>Freestyle</t>
  </si>
  <si>
    <t>Lety Out Loud</t>
  </si>
  <si>
    <t>Marcus Makes A Movie</t>
  </si>
  <si>
    <t>Rema Chronicles, The: Bk #1 Realm Of The Blue Mi</t>
  </si>
  <si>
    <t>Room To Dream</t>
  </si>
  <si>
    <t>Remarkably Ruby</t>
  </si>
  <si>
    <t>Amari And The Night Brothers</t>
  </si>
  <si>
    <t>Awesome Hockey Trivia For Kids</t>
  </si>
  <si>
    <t>Essential Guide To Retro Gaming, The</t>
  </si>
  <si>
    <t>Last Kids On Earth, The: Quint And Dirk's Hero Q</t>
  </si>
  <si>
    <t>Last Kids On Earth: Bk #8 Forbidden Fortress (HC</t>
  </si>
  <si>
    <t>One And Only Ivan, The</t>
  </si>
  <si>
    <t>Unplugged</t>
  </si>
  <si>
    <t>French: Histoires De Guerre</t>
  </si>
  <si>
    <t>Minecraft Mega Builds</t>
  </si>
  <si>
    <t>Pokmon Visual Companion 3rd Edition</t>
  </si>
  <si>
    <t>Bendy: The Lost Ones</t>
  </si>
  <si>
    <t>Eight Days</t>
  </si>
  <si>
    <t>Girl In The Lake, The</t>
  </si>
  <si>
    <t>Valentina Salazar Is Not A Monster Hunter</t>
  </si>
  <si>
    <t>French: Motel Calivista 2: Les Trois Cles</t>
  </si>
  <si>
    <t>French: Nish 1: Le Nord Et Le Sud</t>
  </si>
  <si>
    <t>Hedge Over Heels</t>
  </si>
  <si>
    <t>Nightmare Before Christmas, The (Manga)</t>
  </si>
  <si>
    <t>Captain America: The Ghost Army</t>
  </si>
  <si>
    <t>As Long As We're Together</t>
  </si>
  <si>
    <t>City Of Ghosts: Bk #3 Bridge Of Souls</t>
  </si>
  <si>
    <t>Door Of No Return, The (HC)</t>
  </si>
  <si>
    <t>Escape From East Berlin</t>
  </si>
  <si>
    <t>I Know You're Lying</t>
  </si>
  <si>
    <t>Lost Dreamer, The</t>
  </si>
  <si>
    <t>Operation Do-Over</t>
  </si>
  <si>
    <t>Over And Out</t>
  </si>
  <si>
    <t>Shuri: A Black Panther Novel Bk #3 Symbiosis</t>
  </si>
  <si>
    <t>Simon Sort Of Says (HC)</t>
  </si>
  <si>
    <t>Booked</t>
  </si>
  <si>
    <t>Darkroom</t>
  </si>
  <si>
    <t>Dragon Ball Super Volume 3</t>
  </si>
  <si>
    <t>Game Over</t>
  </si>
  <si>
    <t>Ghost Of Drowned Meadow, The</t>
  </si>
  <si>
    <t>Hidden Girl: A True Story Of The Holocaust</t>
  </si>
  <si>
    <t>Into The Heartlands: Black Panther Graphic Novel</t>
  </si>
  <si>
    <t>Linked</t>
  </si>
  <si>
    <t>Lonely Ghost, The</t>
  </si>
  <si>
    <t>My Name Is Seepeetza</t>
  </si>
  <si>
    <t>Rick</t>
  </si>
  <si>
    <t>Skyborn: Bk #1 Sparrow Rising</t>
  </si>
  <si>
    <t>So This Is Love</t>
  </si>
  <si>
    <t>Sweet And Sour</t>
  </si>
  <si>
    <t>Wait Till Helen Comes</t>
  </si>
  <si>
    <t>Wild Ride</t>
  </si>
  <si>
    <t>Escape From Chernobyl</t>
  </si>
  <si>
    <t>Ground Zero (HC)</t>
  </si>
  <si>
    <t>Melissa</t>
  </si>
  <si>
    <t>Miles Morales: Shock Waves: Spider-Man Graphic N</t>
  </si>
  <si>
    <t>Rated</t>
  </si>
  <si>
    <t>Switch, The</t>
  </si>
  <si>
    <t>We Had To Be Brave</t>
  </si>
  <si>
    <t>Blitzkrieg</t>
  </si>
  <si>
    <t>Fourth Dimension</t>
  </si>
  <si>
    <t>How To Be A Goldfish</t>
  </si>
  <si>
    <t>Night Of Your Life, The</t>
  </si>
  <si>
    <t>Part Of Your World</t>
  </si>
  <si>
    <t>Screamers</t>
  </si>
  <si>
    <t>Season Of Styx Malone, The</t>
  </si>
  <si>
    <t>Signs Of Survival</t>
  </si>
  <si>
    <t>Traitors Among Us</t>
  </si>
  <si>
    <t>Beasts Of Prey</t>
  </si>
  <si>
    <t>Curses</t>
  </si>
  <si>
    <t>Hate U Give, The</t>
  </si>
  <si>
    <t>Some Kind Of Hate</t>
  </si>
  <si>
    <t>Minecrafter's Cookbook</t>
  </si>
  <si>
    <t>Goodnight World   ** 30 COPY SET **</t>
  </si>
  <si>
    <t>If You Give a Mouse a Cookie ** 30 COPY SET **</t>
  </si>
  <si>
    <t>The Dot ** 30 COPY SET **</t>
  </si>
  <si>
    <t>The King of Kindergarten ** 30 COPY SET **</t>
  </si>
  <si>
    <t>Moving Day ** 30 COPY SET **</t>
  </si>
  <si>
    <t>Alfie, No! ** 30 COPY SET **</t>
  </si>
  <si>
    <t>BSC: Kristy's Great Idea (CHPT)  ** 30 COPY SET **</t>
  </si>
  <si>
    <t>There Was An Old Lady Who Swallowed A Truck!</t>
  </si>
  <si>
    <t/>
  </si>
  <si>
    <t>~ END OF LIST ~</t>
  </si>
  <si>
    <t>A) All orders are subject to product availability / 
A) Toutes les commandes sont sous réserve de disponibilité.</t>
  </si>
  <si>
    <t>SCHOOL PHONE / NUMÉRO DE TÉLEPHONE</t>
  </si>
  <si>
    <t>ACCT NUMBER / NUMÉRO DE COMPTE</t>
  </si>
  <si>
    <t>**Scholastic Reading Club Bonus Coupons/Rewards and other Scholastic Coupons NOT accepted** / 
**Nous n’acceptons pas les coupons-bonis des clubs de lecture Scholastic et tout autre coupon de Scholastic.**</t>
  </si>
  <si>
    <t>Scholastic Dollars Redemption / Utilisez les dollars Scholastic</t>
  </si>
  <si>
    <t>Ship to school (Scholstic Dollars) / Livraison à domicile (les dollars Scholastic)</t>
  </si>
  <si>
    <t>see image</t>
  </si>
  <si>
    <t>Jumbo Rainbow Eraser (8 pack)</t>
  </si>
  <si>
    <t>Assorted Bookmarks (25 pack)</t>
  </si>
  <si>
    <t>Assorted Pencils (20 pack)</t>
  </si>
  <si>
    <t>Bubblegum Scented Triple Highlighter (8 pack)</t>
  </si>
  <si>
    <t>Stacked Jellyfish Highlighter (5 pack)</t>
  </si>
  <si>
    <t>Smart Phone Eraser (10 pack)</t>
  </si>
  <si>
    <t>CLASSROOM SETS / ENSEMBLES DE CLASSE</t>
  </si>
  <si>
    <t>BUNDLES / ENSEMBLES</t>
  </si>
  <si>
    <t>ENGLISH TITLES / LIVRES EN ANGLAIS</t>
  </si>
  <si>
    <t>FRENCH TITLES / LIVRES EN FRANÇAIS</t>
  </si>
  <si>
    <t>My Very Favorite Book in the Whole Wide World</t>
  </si>
  <si>
    <t>Pete the Kitty and the Unicorn's Missing Colors (Preschool Level)</t>
  </si>
  <si>
    <t>I Want To Be An Engineer (Level 1)</t>
  </si>
  <si>
    <t>What If You Had T. Rex Teeth? (Level 2)</t>
  </si>
  <si>
    <t>Truth Or Lie: Sharks (Level 3)</t>
  </si>
  <si>
    <t>PRE-3</t>
  </si>
  <si>
    <t>Colourful Adventures (Picture Books Bundle)</t>
  </si>
  <si>
    <t>Easy Readers! (Levelled Readers Bundle)</t>
  </si>
  <si>
    <t>CAN?</t>
  </si>
  <si>
    <t>Phoebe and her Unicorn in Unicorn Theater</t>
  </si>
  <si>
    <t>I Survived Graphix #4: I Survived the Attacks of September 11, 2001</t>
  </si>
  <si>
    <t>I Survived Graphix #5: I Survived the Attack of the Grizzlies, 1967</t>
  </si>
  <si>
    <t>Grumpy Unicorn Graphic Novel #1: Grumpy Unicorn Hits the Road</t>
  </si>
  <si>
    <t>2-UP</t>
  </si>
  <si>
    <t>Visual Voyages (Graphix Bundle)</t>
  </si>
  <si>
    <t>Taking the Ice</t>
  </si>
  <si>
    <t>Join the Club Maggie Diaz</t>
  </si>
  <si>
    <t>It's the End of the World &amp; I'm in My Bathing Suit</t>
  </si>
  <si>
    <t>Jump Into Reading! (Chapter Book Bundle)</t>
  </si>
  <si>
    <t>7-UP</t>
  </si>
  <si>
    <t>Stand on the Sky</t>
  </si>
  <si>
    <t>Teen Tales (Young Adult Novel Bundle)</t>
  </si>
  <si>
    <t>Up, Up, Down</t>
  </si>
  <si>
    <t>Munsch More!: A Robert Munsch Collection</t>
  </si>
  <si>
    <t>Bunch of Munsch!</t>
  </si>
  <si>
    <t>Dog Man Supa Awesome Bundle!</t>
  </si>
  <si>
    <t>Dog Man #5: Lord of the Fleas</t>
  </si>
  <si>
    <t>Dog Man #6: Brawl of the Wild</t>
  </si>
  <si>
    <t>Dog Man #7: For Whom the Ball Rolls</t>
  </si>
  <si>
    <t>Dog Man #8: Fetch-22</t>
  </si>
  <si>
    <t>Dog Man #9: Grime and Punishment</t>
  </si>
  <si>
    <t>WWII Reads: Unveiling History (Mature Themes)</t>
  </si>
  <si>
    <t>A Rebel in Auschwitz</t>
  </si>
  <si>
    <t>The Plot to Kill Hitler #1: Conspiracy</t>
  </si>
  <si>
    <t>My Survival: A Girl on Schindler's List</t>
  </si>
  <si>
    <t>PRE-2</t>
  </si>
  <si>
    <t>French: Oeuf Modele, L'</t>
  </si>
  <si>
    <t>French: Contes De Clifford: Cendrillon Et Le Gro</t>
  </si>
  <si>
    <t>French: Licorne Et Yeti 6: Ensemble!</t>
  </si>
  <si>
    <t>French: Herisson et Cochon D'Inde 4 : Allons Nou</t>
  </si>
  <si>
    <t>Stand on the Sky *Teen Tales Bundle*</t>
  </si>
  <si>
    <t>Curses *Teen Tales Bundle*</t>
  </si>
  <si>
    <t>Wild River *Teen Tales Bundle*</t>
  </si>
  <si>
    <t>Last Gamer Standing *Teen Tales Bundle*</t>
  </si>
  <si>
    <t xml:space="preserve">Taking the Ice *Jump Into Reading!* </t>
  </si>
  <si>
    <t xml:space="preserve">Unplugged *Jump Into Reading!* </t>
  </si>
  <si>
    <t xml:space="preserve">Join the Club Maggie Diaz *Jump Into Reading!* </t>
  </si>
  <si>
    <t xml:space="preserve">It's the End of the World &amp; I'm in... *Jump Into Reading!* </t>
  </si>
  <si>
    <t>Traitors Among Us *WWII Bundle*</t>
  </si>
  <si>
    <t>A Rebel in Auschwitz *WWII Bundle*</t>
  </si>
  <si>
    <t>The Plot to Kill Hitler #1: Conspiracy *WWII Bundle*</t>
  </si>
  <si>
    <t>My Survival: A Girl on Schindler's List *WWII Bundle*</t>
  </si>
  <si>
    <t>Leaves *Munsch Bundle*</t>
  </si>
  <si>
    <t>Up, Up, Down *Munsch Bundle*</t>
  </si>
  <si>
    <t>Munsch More!: A Munsch Collection *Munsch Bundle*</t>
  </si>
  <si>
    <t>Dog Man #5: Lord of the Fleas *Dog Man Bundle*</t>
  </si>
  <si>
    <t>Dog Man #6: Brawl of the Wild *Dog Man Bundle*</t>
  </si>
  <si>
    <t>Dog Man #7: For Whom the Ball Rolls *Dog Man Bundle*</t>
  </si>
  <si>
    <t>Dog Man #8: Fetch-22 *Dog Man Bundle*</t>
  </si>
  <si>
    <t>Dog Man #9: Grime and Punishment *Dog Man Bundle*</t>
  </si>
  <si>
    <t>Phoebe and her Unicorn in Unicorn Theater *Graphix Bundle*</t>
  </si>
  <si>
    <t>I Survived the Attacks of Sep11, 2001 *Graphix Bundle*</t>
  </si>
  <si>
    <t>I Survived the Attack of the Grizzlies, 1967 *Graphix Bundle*</t>
  </si>
  <si>
    <t>Grumpy Unicorn Hits the Road *Graphix Bundle*</t>
  </si>
  <si>
    <t>Pete the Kitty &amp;the Unicorn's Missing Colors *Readers Bundle*</t>
  </si>
  <si>
    <t>I Want To Be An Engineer (Level 1) *Readers Bundle*</t>
  </si>
  <si>
    <t>What If You Had T. Rex Teeth? (Level 2) *Readers Bundle*</t>
  </si>
  <si>
    <t>Truth Or Lie: Sharks (Level 3) *Readers Bundle*</t>
  </si>
  <si>
    <t>Except When They Don't *Pic Book Bundle*</t>
  </si>
  <si>
    <t>Bloop *Pic Book Bundle*</t>
  </si>
  <si>
    <t>Three *Pic Book Bundle*</t>
  </si>
  <si>
    <t>My Very Favorite Book in the Whole Wide World *Pic Book Bundle*</t>
  </si>
  <si>
    <t>French: Je Lis Avec Pat: Pat A L'Epicerie *Debut Bundle*</t>
  </si>
  <si>
    <t>French: Zig Et Zazie: Peur Dans La Nuit *Debut Bundle*</t>
  </si>
  <si>
    <t>French: Copains De Classe: Fais-Moi Confiance *Debut Bundle*</t>
  </si>
  <si>
    <t>French: Elephant Et Rosie: Est-Ce Que Je Peux Jo *Debut Bundle*</t>
  </si>
  <si>
    <t>French: L'Oeuf Modele *Album Bundle*</t>
  </si>
  <si>
    <t>French: Contes De Clifford: Cendrillon Et Le Gro *Album Bundle*</t>
  </si>
  <si>
    <t>French: Dessine-Moi Une Equipe! *Album Bundle*</t>
  </si>
  <si>
    <t>French: Ne Lache Pas Olivier! *Album Bundle*</t>
  </si>
  <si>
    <t>French: Equipe Epique 1: Mission Morve *Roman Bundle*</t>
  </si>
  <si>
    <t>French: Peripeties Des Soeurs Anodine 2: Terminu *Roman Bundle*</t>
  </si>
  <si>
    <t>French: Repartir *Roman Bundle*</t>
  </si>
  <si>
    <t>French: Fees Des Souhaits 4: Fees A Jamais! *Roman Bundle*</t>
  </si>
  <si>
    <t>French: Renards Ruses 1: Qui A Le Meil *Noisette Bundle*</t>
  </si>
  <si>
    <t>French: Bou Et Beille 1: Souris Pas De Soucis *Noisette Bundle*</t>
  </si>
  <si>
    <t>French: Licorne Et Yeti 6: Ensemble! *Noisette Bundle*</t>
  </si>
  <si>
    <t>French: Herisson et Cochon D'Inde 4 *Noisette Bundle*</t>
  </si>
  <si>
    <t>BKMRK_25</t>
  </si>
  <si>
    <t>ERA_RAINBOW_8</t>
  </si>
  <si>
    <t>HI_TRIPLE_8</t>
  </si>
  <si>
    <t>HI_JELLY_5</t>
  </si>
  <si>
    <t>Assorted Pencils - 20 pack</t>
  </si>
  <si>
    <t>Assorted Bookmarks - 25 pack</t>
  </si>
  <si>
    <t>Jumbo Rainbow Eraser - 8 pack</t>
  </si>
  <si>
    <t>Scented Triple Highlighter - 8 pack</t>
  </si>
  <si>
    <t>Stacked Jellyfish Highlighter - 5 pack</t>
  </si>
  <si>
    <t>BLK 03023</t>
  </si>
  <si>
    <t>BLK 17051</t>
  </si>
  <si>
    <t>BLK 17082</t>
  </si>
  <si>
    <t>BLK 3081</t>
  </si>
  <si>
    <t>PRE-K</t>
  </si>
  <si>
    <t>Dashing Home For Christmas</t>
  </si>
  <si>
    <t>Gabby's Dollhouse: Meet The Kittycorn (With Stic</t>
  </si>
  <si>
    <t>Little Owl What Can You See? (BRD)</t>
  </si>
  <si>
    <t>Never Feed A Grumpy Reindeer</t>
  </si>
  <si>
    <t>Never Pop A Penguin (BRD)</t>
  </si>
  <si>
    <t>Old Macdonald Had A Spooky Farm (BRD)</t>
  </si>
  <si>
    <t>Peppa Pig: Dinosaur Party (8x8)</t>
  </si>
  <si>
    <t>Super Simple: Here Comes The Fire Truck! (BRD)</t>
  </si>
  <si>
    <t>Very Hungry Worry Monsters Mood-O-Meter, The (BR</t>
  </si>
  <si>
    <t>Bears Don't Share!</t>
  </si>
  <si>
    <t>Best Buddies: Bk #1 A Pie For Us! (Acorn)</t>
  </si>
  <si>
    <t>Clifford TV: Puppy Preschool (8x8)</t>
  </si>
  <si>
    <t>Don't Call Me Grumpycorn</t>
  </si>
  <si>
    <t>Gabby's Dollhouse Activity Book (Includes Pencil</t>
  </si>
  <si>
    <t>I'm A Unicorn</t>
  </si>
  <si>
    <t>I'm Not Scared, You're Scared!</t>
  </si>
  <si>
    <t>Paw Patrol Movie 2</t>
  </si>
  <si>
    <t>Powwow Counting In Cree</t>
  </si>
  <si>
    <t>Rocket And Groot: Little Groot, Big Feelings (8x</t>
  </si>
  <si>
    <t>Sharon, Lois And Bram's Skinnamarink</t>
  </si>
  <si>
    <t>Spidey And His...Friends: Hangout Headache, The</t>
  </si>
  <si>
    <t>Spidey And His...Friends: Phonics Box Set</t>
  </si>
  <si>
    <t>Super Simple: Let's Go For A Walk Outside (8x8)</t>
  </si>
  <si>
    <t>There Was An Old Lady Who Picked A Pumpkin (Read</t>
  </si>
  <si>
    <t>Disney Cars: Time For Adventure!</t>
  </si>
  <si>
    <t>Gabby's Dollhouse: Merry Christmas, Gabby Cats!</t>
  </si>
  <si>
    <t>K-1</t>
  </si>
  <si>
    <t>Adventure Friends, The: Bk #3 Bright Star (Acorn</t>
  </si>
  <si>
    <t>Alma's Way: Bk 31 Junior's Lost Tooth (Reader)</t>
  </si>
  <si>
    <t>Be A Bridge</t>
  </si>
  <si>
    <t>Cool Bean Presents, The: As Cool As It Gets</t>
  </si>
  <si>
    <t>Crumbs</t>
  </si>
  <si>
    <t>Diary Of A Worm: Teacher's Pet</t>
  </si>
  <si>
    <t>Dragon: Bk #4 Dragon's Halloween (Acorn)</t>
  </si>
  <si>
    <t>Eyes That Speak To The Stars</t>
  </si>
  <si>
    <t>Friends Find A Way</t>
  </si>
  <si>
    <t>Good Egg And The Talent Show, The</t>
  </si>
  <si>
    <t>Green Is For Christmas (HC)</t>
  </si>
  <si>
    <t>Grumpy Monkey Oh, No! Christmas</t>
  </si>
  <si>
    <t>Grumpy Monkey: Up All Night</t>
  </si>
  <si>
    <t>I Know An Old Lady Who Swallowed A Dreidel</t>
  </si>
  <si>
    <t>Macca's Christmas Crackers</t>
  </si>
  <si>
    <t>Mario's Big Adventure (The Super Mario Bros. Mov</t>
  </si>
  <si>
    <t>Mermaid Days: Bk #3: A New Friend (Acorn)</t>
  </si>
  <si>
    <t>Once I Was A Bear</t>
  </si>
  <si>
    <t>Perfect</t>
  </si>
  <si>
    <t>Pete The Cat: Making New Friends</t>
  </si>
  <si>
    <t>Pig The Rebel</t>
  </si>
  <si>
    <t>Pigeon Will Ride The Roller Coaster!, The (HC)</t>
  </si>
  <si>
    <t>Pigs Can't Fly</t>
  </si>
  <si>
    <t>Pokemon: 5-Minute Phonics</t>
  </si>
  <si>
    <t>Princess Truly: Bk #8 I Can Help! (Acorn)</t>
  </si>
  <si>
    <t>Rainbow Days: Bk #1 Gray Day, The (Acorn)</t>
  </si>
  <si>
    <t>Rainbow Days: Bk #2 Gold Bowl, The (Acorn)</t>
  </si>
  <si>
    <t>Roxie Loves Adventure</t>
  </si>
  <si>
    <t>Santa Shark!</t>
  </si>
  <si>
    <t>Sharks In Eye-Popping 3D (With Shark Head Glasse</t>
  </si>
  <si>
    <t>Smile So Big</t>
  </si>
  <si>
    <t>Spidey And His Amazing Friends: Construction Des</t>
  </si>
  <si>
    <t>Spidey And His Amazing Friends: Spidey Saves The</t>
  </si>
  <si>
    <t>Spidey And...Friends: Electro's Gotta Glow (8x8)</t>
  </si>
  <si>
    <t>Spidey Write And Draw Journal (Includes Eraser)</t>
  </si>
  <si>
    <t>Swamp Water</t>
  </si>
  <si>
    <t>There Was An Old Lady Who Swallowed A Spoon</t>
  </si>
  <si>
    <t>Three Little Superpigs, The: Merry Christmas!</t>
  </si>
  <si>
    <t>Tie Your Shoes With The Paw Patrol (HC)</t>
  </si>
  <si>
    <t>To My Panik</t>
  </si>
  <si>
    <t>We Belong Here (HC)</t>
  </si>
  <si>
    <t>When Things Aren't Going Right, Go Left (HC)</t>
  </si>
  <si>
    <t>Who Is The Real Santa?</t>
  </si>
  <si>
    <t>World's Cutest Dogs And Puppies In 3D (With Glas</t>
  </si>
  <si>
    <t>Yetis Are The Worst!</t>
  </si>
  <si>
    <t>You Are Loved</t>
  </si>
  <si>
    <t>Big Cheese, The (HC)</t>
  </si>
  <si>
    <t>Don't Let The Pigeon Drive The Sleigh! (JKT HC)</t>
  </si>
  <si>
    <t>Eat Your Rocks, Croc!</t>
  </si>
  <si>
    <t>I Am Big</t>
  </si>
  <si>
    <t>LNC6725</t>
  </si>
  <si>
    <t>Lego Ninjago: Nya's Power (Includes Minifigure)</t>
  </si>
  <si>
    <t>Munsch-A-Thon (HC)</t>
  </si>
  <si>
    <t>Ocean Is Kind Of A Big Deal, The</t>
  </si>
  <si>
    <t>So Cool! Dinos (Includes Tooth Necklace)</t>
  </si>
  <si>
    <t>Sounds Like Christmas</t>
  </si>
  <si>
    <t>Still My Tessa</t>
  </si>
  <si>
    <t>1-3</t>
  </si>
  <si>
    <t>Bad Food: Bk #3 Mission Impastable</t>
  </si>
  <si>
    <t>Colorful Creatures (With Squishy)</t>
  </si>
  <si>
    <t>Everything Awesome About Dangerous Dinosaurs</t>
  </si>
  <si>
    <t>Home For Meow: Bk #3 Kitten Around</t>
  </si>
  <si>
    <t>Last Firehawk, The: Bk #12 The Shadow Returns (B</t>
  </si>
  <si>
    <t>LNC6459</t>
  </si>
  <si>
    <t>Lego DC: Dark Adventure (Includes Mini-figure)</t>
  </si>
  <si>
    <t>Make-Believe Tales: Pups In Power (With Necklace</t>
  </si>
  <si>
    <t>Mario Kart: Off To The Races!</t>
  </si>
  <si>
    <t>My Magical Friends: Baby Dragon Takes Flight (Wi</t>
  </si>
  <si>
    <t>Owl Diaries: Bk #18 The Nature Club (Branches)</t>
  </si>
  <si>
    <t>Party Diaries, The: Bk #1 Awesome Orange Birthda</t>
  </si>
  <si>
    <t>Party Diaries: Bk #2: Starry Henna Night (Branch</t>
  </si>
  <si>
    <t>Pets Rule: Bk #4 Rise Of The Goldfish, The (Bran</t>
  </si>
  <si>
    <t>Pokemon: Who's That (Includes Eraser, Pencil Top</t>
  </si>
  <si>
    <t>Slimy Frogs (With Slime And Frog)</t>
  </si>
  <si>
    <t>Who Would Win?: Ultimate Small Shark Rumble</t>
  </si>
  <si>
    <t>Dinosaur Bites (With Necklace)</t>
  </si>
  <si>
    <t>1-4</t>
  </si>
  <si>
    <t>Dog Man With Love: Official Coloring Book, The</t>
  </si>
  <si>
    <t>Bookmark: 3D (Gamer)</t>
  </si>
  <si>
    <t>1-UP</t>
  </si>
  <si>
    <t>Bookmark: 3D (Gumball)</t>
  </si>
  <si>
    <t>Bookmark: 3D (Smiley Face)</t>
  </si>
  <si>
    <t>Bookmark: 3D (Unicorn)</t>
  </si>
  <si>
    <t>Diary: Graffiti Pattern</t>
  </si>
  <si>
    <t>Eraser/Gomme: Animal (Butterfly/Bee)</t>
  </si>
  <si>
    <t>Eraser/Gomme: Animal (Turtle/Frog)</t>
  </si>
  <si>
    <t>F20GAME</t>
  </si>
  <si>
    <t>Eraser/Gomme: Roller Skate (Pink/Green)</t>
  </si>
  <si>
    <t>Eraser/Gomme: Roller Skate (Yellow/Blue)</t>
  </si>
  <si>
    <t>Eraser/Gomme: Unicorn And Rainbow</t>
  </si>
  <si>
    <t>Eraser/Gomme: Unicorn And Star</t>
  </si>
  <si>
    <t>Eraser: Crystal (Blue)</t>
  </si>
  <si>
    <t>Eraser: Crystal (Pink)</t>
  </si>
  <si>
    <t>Eraser: Crystal (Turquoise)</t>
  </si>
  <si>
    <t>F23HIPANDA</t>
  </si>
  <si>
    <t>Highlighter: Stacked Panda</t>
  </si>
  <si>
    <t>F23HITRIPL</t>
  </si>
  <si>
    <t>Highlighter: Tripe-Scented Candy</t>
  </si>
  <si>
    <t>Mechanical Pencil: Crystal (Black)</t>
  </si>
  <si>
    <t>Mechanical Pencil: Crystal (Blue)</t>
  </si>
  <si>
    <t>Mechanical Pencil: Crystal (Purple)</t>
  </si>
  <si>
    <t>Pen/Stylo: Cool Click (Game Controller)</t>
  </si>
  <si>
    <t>Pen/Stylo: Cool Click (Unicorn)</t>
  </si>
  <si>
    <t>F23FROG</t>
  </si>
  <si>
    <t>Pen/Stylo: Frog</t>
  </si>
  <si>
    <t>Pen/Stylo: Mega Squishy Pencil (Aqua)</t>
  </si>
  <si>
    <t>Pen/Stylo: Mega Squishy Pencil (Green)</t>
  </si>
  <si>
    <t>Pen/Stylo: Mega Squishy Pencil (Purple)</t>
  </si>
  <si>
    <t>Pen/Stylo: Microphone (Blue)</t>
  </si>
  <si>
    <t>Pen/Stylo: Microphone (Green)</t>
  </si>
  <si>
    <t>Pen/Stylo: Microphone (Pink)</t>
  </si>
  <si>
    <t>Pen/Stylo: Microphone (Purple)</t>
  </si>
  <si>
    <t>F22CRYSTAL</t>
  </si>
  <si>
    <t>Pen/Stylo: Pastel Stacked Bear</t>
  </si>
  <si>
    <t>Pen/Stylo: Poof (Green/Blue)</t>
  </si>
  <si>
    <t>Pen/Stylo: Poof (Purple/Pink)</t>
  </si>
  <si>
    <t>Pen/Stylo: Squishy Critter (Macaron)</t>
  </si>
  <si>
    <t>Pen/Stylo: Squishy Critters (Donut)</t>
  </si>
  <si>
    <t>Pen/Stylo: Squishy Critters (Unicorn)</t>
  </si>
  <si>
    <t>Pen/Stylo: Squishy Snack (Fries)</t>
  </si>
  <si>
    <t>Pen/Stylo: Squishy Snack (Hamburger)</t>
  </si>
  <si>
    <t>Pen/Stylo: Squishy Snack (Pizza)</t>
  </si>
  <si>
    <t>Pencil: Game Controller</t>
  </si>
  <si>
    <t>Pencil: Green And Black</t>
  </si>
  <si>
    <t>Pencil: Gummy Bears</t>
  </si>
  <si>
    <t>Pencil: Let's Play Game Control</t>
  </si>
  <si>
    <t>Pencil: Pastel Rainbow</t>
  </si>
  <si>
    <t>Pencil: Pink And Purple</t>
  </si>
  <si>
    <t>Pencil: Purple Daisy</t>
  </si>
  <si>
    <t>Pencil: Rainbow Candy</t>
  </si>
  <si>
    <t>Pencil: Skateboards</t>
  </si>
  <si>
    <t>Pencil: Tye-Die</t>
  </si>
  <si>
    <t>Pencil: Unicorns</t>
  </si>
  <si>
    <t>Stationery: Mini Confetti Notes (Butterfly)</t>
  </si>
  <si>
    <t>Stationery: Mini Confetti Notes (Smiley)</t>
  </si>
  <si>
    <t>Stationery: Mini Confetti Notes (Unicorn)</t>
  </si>
  <si>
    <t>2-3</t>
  </si>
  <si>
    <t>Bad Food: Bk #5 Night Of The Living Bread</t>
  </si>
  <si>
    <t>Bad Guys Holiday: Very Bad Holiday, A</t>
  </si>
  <si>
    <t>Bad Guys In The Others?!, The (Release Date: Nov</t>
  </si>
  <si>
    <t>Diary Of A Roblox Pro: Bk #1 Monster Escape</t>
  </si>
  <si>
    <t>Diary Of A Roblox Pro: Bk #4 Lava Chase</t>
  </si>
  <si>
    <t>Dragon Girls: Bk #11 Zoe The Beach Dragon</t>
  </si>
  <si>
    <t>Dragon Masters: Bk #22 Guarding The Invisible Dr</t>
  </si>
  <si>
    <t>Geronimo Stilton: Bk #82 Mouse Vs. Wild</t>
  </si>
  <si>
    <t>Inflatables, The: Bk #3 Do-Nut Panic!</t>
  </si>
  <si>
    <t>Lunch Club, The: Bk #5 Return Of The Mummy, The</t>
  </si>
  <si>
    <t>Must Love Pets: Bk #4 Dog's Best Friend</t>
  </si>
  <si>
    <t>Owl Diaries: Bk #15 Eva's New Pet (Branches)</t>
  </si>
  <si>
    <t>Spooky Tale/Capt Underpants: Horrifyingly Haunte</t>
  </si>
  <si>
    <t>2-5</t>
  </si>
  <si>
    <t>Bailey School Kids: Bk #3 Ghosts Don't Eat... (G</t>
  </si>
  <si>
    <t>Capt Underpants: Maniacal Mischief...Monsters (W</t>
  </si>
  <si>
    <t>Cat Kid Comic Club: Collaborations (Release Date</t>
  </si>
  <si>
    <t>Disney Manga: Vol #2 Stitch!</t>
  </si>
  <si>
    <t>LTM6702</t>
  </si>
  <si>
    <t>Lego Ninjago: Day In The Life! (Includes Minifig</t>
  </si>
  <si>
    <t>Mermaids To The Rescue: Bk #4 Cascadia (With Cha</t>
  </si>
  <si>
    <t>My Little Pony: Vol #1 Big Horseshoes To Fill</t>
  </si>
  <si>
    <t>Pizza And Taco: Bk #4 Dare To Be Scared</t>
  </si>
  <si>
    <t>Pokemon Graphix: Bk #2 Legendary Nightmare</t>
  </si>
  <si>
    <t>Pokemon: Ash And Pikachu's Adventures</t>
  </si>
  <si>
    <t>Rocket And Groot: Bk #1 Hunt For The Starlord, T</t>
  </si>
  <si>
    <t>Spider-Ham: Hollywood May-Ham (Release Date: Oct</t>
  </si>
  <si>
    <t>That Girl Lay Lay: Bk #2 Freestylin' At The Fair</t>
  </si>
  <si>
    <t>2-6</t>
  </si>
  <si>
    <t>Diary: Cat And Dog Woof Meow</t>
  </si>
  <si>
    <t>Diary: Floral (Includes Necklace)</t>
  </si>
  <si>
    <t>Diary: Glitter Husky Face</t>
  </si>
  <si>
    <t>Diary: Happy Vibes</t>
  </si>
  <si>
    <t>Diary: High Speed (Three Cars) (Includes Lock An</t>
  </si>
  <si>
    <t>Diary: Panda Face</t>
  </si>
  <si>
    <t>Diary: Pokemon</t>
  </si>
  <si>
    <t>Diary: Squishy Gamer</t>
  </si>
  <si>
    <t>Dog Man: Mothering Heights (HC) (Mar 23/21 Stric</t>
  </si>
  <si>
    <t>SP407277</t>
  </si>
  <si>
    <t>Doodle Gamer Sketchbook</t>
  </si>
  <si>
    <t>F23SHARKS</t>
  </si>
  <si>
    <t>Eraser/Gomme: Shark (Includes Sharpener)</t>
  </si>
  <si>
    <t>Hand Pointer: Black</t>
  </si>
  <si>
    <t>Hand Pointer: Game Controller</t>
  </si>
  <si>
    <t>Hand Pointer: Marble</t>
  </si>
  <si>
    <t>Hand Pointer: Panda</t>
  </si>
  <si>
    <t>Hand Pointer: Pink And Blue Swirl</t>
  </si>
  <si>
    <t>Hand Pointer: Skateboard</t>
  </si>
  <si>
    <t>Hand Pointer: Soccer</t>
  </si>
  <si>
    <t>Hand Pointer: Tie-Dye</t>
  </si>
  <si>
    <t>Hand Pointer: Unicorn And Food</t>
  </si>
  <si>
    <t>Hand Pointer: Yellow And Blue Shapes</t>
  </si>
  <si>
    <t>Journal: Daisy Spiral</t>
  </si>
  <si>
    <t>Journal: Marble Spiral Bound</t>
  </si>
  <si>
    <t>Journal: Pink Sherpa Smiley Face</t>
  </si>
  <si>
    <t>Journal: Tie-Dye Foldover</t>
  </si>
  <si>
    <t>GBB6701</t>
  </si>
  <si>
    <t>Lego Ninjago: Battle Box (Includes Mini-Figures)</t>
  </si>
  <si>
    <t>F23SHARK</t>
  </si>
  <si>
    <t>Mech Pencil: Shark Teeth</t>
  </si>
  <si>
    <t>Orange Shirt Story, The</t>
  </si>
  <si>
    <t>SP403245</t>
  </si>
  <si>
    <t>Pen: Ice Cream Squishy</t>
  </si>
  <si>
    <t>Predator Face-Off (With Tooth &amp; Claw)</t>
  </si>
  <si>
    <t>Stationery Set: Smartphone Tin (Blue)</t>
  </si>
  <si>
    <t>Stationery Set: Smartphone Tin (Pink)</t>
  </si>
  <si>
    <t>Stationery: Kawaii Super Set (Includes Stickers/</t>
  </si>
  <si>
    <t>Stationery: Wild Style</t>
  </si>
  <si>
    <t>Trifold: Strawberry Milk</t>
  </si>
  <si>
    <t>Unicorn Magic Activity Book (Includes Eraser)</t>
  </si>
  <si>
    <t>Agent Stitch: A Study In Slime</t>
  </si>
  <si>
    <t>3-5</t>
  </si>
  <si>
    <t>Puppy Place, The: Bk #67 Scruffy</t>
  </si>
  <si>
    <t>3-6</t>
  </si>
  <si>
    <t>3-7</t>
  </si>
  <si>
    <t>3-UP</t>
  </si>
  <si>
    <t>ID404301</t>
  </si>
  <si>
    <t>Diary: Grogu (Squishy) (Includes Lock And Key)</t>
  </si>
  <si>
    <t>Klutz: Marvelous Book OF Magical Dragons, The (K</t>
  </si>
  <si>
    <t>Klutz: Mini Clay World Puppy Treat Truck (Kit)</t>
  </si>
  <si>
    <t>Klutz: Sew Your Own Donut Animals (Kit)</t>
  </si>
  <si>
    <t>BBA6604S2</t>
  </si>
  <si>
    <t>Lego Build And Celebrate Christmas (With Bricks)</t>
  </si>
  <si>
    <t>Pop It! Challenge Activity Book (Klutz)</t>
  </si>
  <si>
    <t>Rock On! Birthstones (Includes Rocks)</t>
  </si>
  <si>
    <t>Saber-Toothed Tigers And Other Ice Age Creatures</t>
  </si>
  <si>
    <t>Sticker Photo Mosaic Cats And Kittens (Klutz)</t>
  </si>
  <si>
    <t>World Of Rocks (Kit)</t>
  </si>
  <si>
    <t>Baby-Sitters Club, The: Bk #13 Mary Anne's Bad L</t>
  </si>
  <si>
    <t>Barakah Beats</t>
  </si>
  <si>
    <t>Goosebumps House Of Shivers: Bk #1 Scariest. Boo</t>
  </si>
  <si>
    <t>Plants Vs. Zombies: Volume 17 Multi-Ball-Istic</t>
  </si>
  <si>
    <t>Scared Silly: Bk #1 Curses Are The Worst</t>
  </si>
  <si>
    <t>Starting From Scratch</t>
  </si>
  <si>
    <t>Wings Of Fire: Bk #6 Moon Rising</t>
  </si>
  <si>
    <t>Amazing Hockey Stories: Leon Draisaitl</t>
  </si>
  <si>
    <t>4-7</t>
  </si>
  <si>
    <t>Aquanaut, The</t>
  </si>
  <si>
    <t>Bone: More Tall Tales (A Graphic Novel)</t>
  </si>
  <si>
    <t>Parachute Kids</t>
  </si>
  <si>
    <t>Countdown To Danger: Tunnel Of Terror</t>
  </si>
  <si>
    <t>Diary of a Wimpy Kid: Bk #17 Diper Overlode</t>
  </si>
  <si>
    <t>Discovering Dragons</t>
  </si>
  <si>
    <t>Dork Diaries: Bk #15 Tales From The Not-So-Posh.</t>
  </si>
  <si>
    <t>Klutz: Watercolor Postcards (Kit)</t>
  </si>
  <si>
    <t>Last Kids On Earth: Last Comics On Earth (HC)</t>
  </si>
  <si>
    <t>Mabuhay!</t>
  </si>
  <si>
    <t>Minecraft: Master Builder Minigames</t>
  </si>
  <si>
    <t>One And Only Bob, The</t>
  </si>
  <si>
    <t>Pokemon Stained Glass Art (Klutz)</t>
  </si>
  <si>
    <t>PrestonPlayz: Mystery Of The Super Spooky Secret</t>
  </si>
  <si>
    <t>Roblox: Create And Conquer!</t>
  </si>
  <si>
    <t>Rock On! Gemstones (Kit With Gems)</t>
  </si>
  <si>
    <t>So Long, Stress</t>
  </si>
  <si>
    <t>Squishmallows: The Official Collector's Guide</t>
  </si>
  <si>
    <t>Wings Of Fire: A Guide To The Dragon World (HC)</t>
  </si>
  <si>
    <t>Wings Of Fire: The Winglets Quartet</t>
  </si>
  <si>
    <t>5-7</t>
  </si>
  <si>
    <t>Hummingbird</t>
  </si>
  <si>
    <t>5-8</t>
  </si>
  <si>
    <t>5-UP</t>
  </si>
  <si>
    <t>Bad Princessess #1: Perfect Villains</t>
  </si>
  <si>
    <t>Bucket Of Stars, A</t>
  </si>
  <si>
    <t>How Not To Be A Vampire Slayer</t>
  </si>
  <si>
    <t>Maizy Chen's Last Chance</t>
  </si>
  <si>
    <t>Miles Morales: Bk #2 Stranger Tides</t>
  </si>
  <si>
    <t>My Pokemon Cookbook</t>
  </si>
  <si>
    <t>Nat Enough: Bk #4 Nat For Nothing</t>
  </si>
  <si>
    <t>Playing The Cards You're Dealt</t>
  </si>
  <si>
    <t>Shang-Chi And The Quest For Immortality (Graphic</t>
  </si>
  <si>
    <t>Speak Up!</t>
  </si>
  <si>
    <t>Tumble</t>
  </si>
  <si>
    <t>Waddle I Do Without You?</t>
  </si>
  <si>
    <t>Disney: Battle For Pumpkin King, The</t>
  </si>
  <si>
    <t>6-UP</t>
  </si>
  <si>
    <t>High Score</t>
  </si>
  <si>
    <t>Nail Style Studio (Klutz)(Kit)</t>
  </si>
  <si>
    <t>Nish: North And South</t>
  </si>
  <si>
    <t>Starfish</t>
  </si>
  <si>
    <t>7-8</t>
  </si>
  <si>
    <t>Dragon Ball Super Volume 4</t>
  </si>
  <si>
    <t>Fort, The</t>
  </si>
  <si>
    <t>Freak The Mighty</t>
  </si>
  <si>
    <t>Frizzy</t>
  </si>
  <si>
    <t>Gallowgate</t>
  </si>
  <si>
    <t>Ghost Hunter's Daughter</t>
  </si>
  <si>
    <t>Haikyu! Volume 1</t>
  </si>
  <si>
    <t>Iceberg</t>
  </si>
  <si>
    <t>Replacement, The</t>
  </si>
  <si>
    <t>Shuri: A Black Panther Novel Bk #2 The Vanished</t>
  </si>
  <si>
    <t>Two Degrees</t>
  </si>
  <si>
    <t>Winterkill</t>
  </si>
  <si>
    <t>Witchlings</t>
  </si>
  <si>
    <t>All Thirteen: The Incredible Cave Rescue...</t>
  </si>
  <si>
    <t>At The Speed Of Gus</t>
  </si>
  <si>
    <t>Barren Grounds, The</t>
  </si>
  <si>
    <t>Dragon Ball Super: Vol 6</t>
  </si>
  <si>
    <t>Green (HC)</t>
  </si>
  <si>
    <t>Sirens</t>
  </si>
  <si>
    <t>Stars In Their Eyes (Graphix)</t>
  </si>
  <si>
    <t>8-UP</t>
  </si>
  <si>
    <t>ALL</t>
  </si>
  <si>
    <t>French: Merci, Canada!</t>
  </si>
  <si>
    <t>French: Coucou: Le Printemps</t>
  </si>
  <si>
    <t>French: Couleurs Des Emotions, Les</t>
  </si>
  <si>
    <t>French: Hourra! Le hockey! Un Livre De Sports Ca</t>
  </si>
  <si>
    <t>French: Je T'Aime Comme</t>
  </si>
  <si>
    <t>French: Mon Premier Petit Livre Les Mots</t>
  </si>
  <si>
    <t>French: Monstres Croque-Soucis, Les</t>
  </si>
  <si>
    <t>French: Ne Touche Jamais Un Hippopotame</t>
  </si>
  <si>
    <t>French: Si J'Etais Un Crabe</t>
  </si>
  <si>
    <t>French: Trace Et Decouvre: 1 2 3</t>
  </si>
  <si>
    <t>French: A Chacun Sa Couleur</t>
  </si>
  <si>
    <t>French: Apprendre Avec Scholastic: Mon Super Cah</t>
  </si>
  <si>
    <t>French: Bebe Est Arrive</t>
  </si>
  <si>
    <t>French: Bisou Secret, Le</t>
  </si>
  <si>
    <t>French: Carlos Le Lutin</t>
  </si>
  <si>
    <t>French: Cercle</t>
  </si>
  <si>
    <t>French: Cher Bebe</t>
  </si>
  <si>
    <t>French: Cherche Et Trouve Les Vehicules</t>
  </si>
  <si>
    <t>French: Comptons Les Dinosaures</t>
  </si>
  <si>
    <t>French: Mauvaise Graine, La</t>
  </si>
  <si>
    <t>French: Patate Pourrie: Legume Le Plus Mignon Du</t>
  </si>
  <si>
    <t>French: Sorciere Trop Petite, La</t>
  </si>
  <si>
    <t>French: Plus Beau Des Aids, Le</t>
  </si>
  <si>
    <t>K</t>
  </si>
  <si>
    <t>French: Drole D'Oiseau</t>
  </si>
  <si>
    <t>French: A Vos Crayons!</t>
  </si>
  <si>
    <t>French: Apprendre Avec Scholastic: Mon Grand Liv</t>
  </si>
  <si>
    <t>French: Au Pays Des Contes De Fees: Sois Patient</t>
  </si>
  <si>
    <t>French: Autocollants Usborne : Joyeux Noel</t>
  </si>
  <si>
    <t>French: Autour De La Table</t>
  </si>
  <si>
    <t>French: Aventures De Mini-Jean: Pourquoi T'Es Da</t>
  </si>
  <si>
    <t>French: Banc D'Ecole Bleu Ciel</t>
  </si>
  <si>
    <t>French: Bonne Nuit, Les Camions!</t>
  </si>
  <si>
    <t>French: Bouh</t>
  </si>
  <si>
    <t>French: Cachalot Qui En Voulait trop</t>
  </si>
  <si>
    <t>French: Carlos Le Monstre</t>
  </si>
  <si>
    <t>French: Cartes Eclair 123</t>
  </si>
  <si>
    <t>French: Castor Qui Travaillait Trop Fort, Le</t>
  </si>
  <si>
    <t>French: C'est La Joie</t>
  </si>
  <si>
    <t>French: C'est Moi L'espion De Noel</t>
  </si>
  <si>
    <t>French: C'Est Mon Corps! (HC)</t>
  </si>
  <si>
    <t>French: C'est Par Ici</t>
  </si>
  <si>
    <t>French: Classe De M. Grizzli, La: La Collecte De</t>
  </si>
  <si>
    <t>French: Classe De M. Grizzli, La: La Magie De Mo</t>
  </si>
  <si>
    <t>French: Comme On T'aime: Un Livre Sur Les Famill</t>
  </si>
  <si>
    <t>French: Comment Capturer Un Bonhomme De Neige</t>
  </si>
  <si>
    <t>French: Comment Capturer Un Monstre</t>
  </si>
  <si>
    <t>French: Comment Capturer Un Renne</t>
  </si>
  <si>
    <t>French: Comment Capturer Une Sorciere</t>
  </si>
  <si>
    <t>French: Comment Fait Le Pere Noel Pour Passer Pa</t>
  </si>
  <si>
    <t>French: Contes De Fees Pour Les Petits</t>
  </si>
  <si>
    <t>French: Dino-Noel</t>
  </si>
  <si>
    <t>French: Dix Profs Delicieux</t>
  </si>
  <si>
    <t>French: Douce Foret De Petit Hibou, La</t>
  </si>
  <si>
    <t>French: Ecureuils Qui Se Querellent, Les</t>
  </si>
  <si>
    <t>French: Elephant Et Rosie: Partons En Balade!</t>
  </si>
  <si>
    <t>French: Elephant Et Rosie: Une Creme Glacee A Pa</t>
  </si>
  <si>
    <t>French: Elephant Et Rosie: Veux-Tu Jouer Dehors?</t>
  </si>
  <si>
    <t>French: Enorme Appetit De Dona Esmeralda, L'</t>
  </si>
  <si>
    <t>French: Entendu Dire..., J'ai</t>
  </si>
  <si>
    <t>French: Fables Reinventees: La Cigale Et La Four</t>
  </si>
  <si>
    <t>French: Fais Un Souhait</t>
  </si>
  <si>
    <t>French: Fee Scientifique, La</t>
  </si>
  <si>
    <t>French: Frisson L'Ecureuil Visite Le Medicin (HC</t>
  </si>
  <si>
    <t>French: Gecko Qui Chantait Trop Haut, Le</t>
  </si>
  <si>
    <t>French: Harley Le Heros</t>
  </si>
  <si>
    <t>French: J'ai Vu Un Cochon Voler</t>
  </si>
  <si>
    <t>French: Jalousie De Milo, La</t>
  </si>
  <si>
    <t>French: Jardin De Kaiah, Le</t>
  </si>
  <si>
    <t>French: Je Ne Fais Pas Si Peur</t>
  </si>
  <si>
    <t>French: Je Suis Moi: Un Livre Sur L'Authenticite</t>
  </si>
  <si>
    <t>French: Je Suis Ruby Bridges</t>
  </si>
  <si>
    <t>French: Je T'aime Papa</t>
  </si>
  <si>
    <t>French: Jeux Et Coloriages Des Animaux Marins</t>
  </si>
  <si>
    <t>French: Jeux Et Labyrinthes En Folie</t>
  </si>
  <si>
    <t>French: L'Annee En Fetes Et Celebrations (HC)</t>
  </si>
  <si>
    <t>French: Lien Invisible, Le</t>
  </si>
  <si>
    <t>French: Loup Qui A Perdu Son Chemin, Le</t>
  </si>
  <si>
    <t>French: Lutin Trop Petit, Le</t>
  </si>
  <si>
    <t>French: Ma Classe De Maternelle</t>
  </si>
  <si>
    <t>French: Ma Couleur A Moi</t>
  </si>
  <si>
    <t>French: Mauvaise Graine Presente, La: Le Bon, La</t>
  </si>
  <si>
    <t>French: Mes Autocollants Brillants : L'Hiver En</t>
  </si>
  <si>
    <t>French: Mes voisins, Mon Quartier</t>
  </si>
  <si>
    <t>French: Moi, Calvin</t>
  </si>
  <si>
    <t>French: Monde De Karma, Le: Les rimes en moi</t>
  </si>
  <si>
    <t>French: Montagne De Feuilles, Une</t>
  </si>
  <si>
    <t>French: N'aime Vraiment Pas L'hiver, Je</t>
  </si>
  <si>
    <t>French: Nibi A Soif, Tres Soif</t>
  </si>
  <si>
    <t>French: Nombreux Chapeaux Du Rat Romeo</t>
  </si>
  <si>
    <t>French: Parce Que</t>
  </si>
  <si>
    <t>French: Pat Le Chat: Cinq Petites Citrouilles</t>
  </si>
  <si>
    <t>French: Patience, Petite Chenille</t>
  </si>
  <si>
    <t>French: Peinture Magique La Foret Tropicale</t>
  </si>
  <si>
    <t>French: Peppa Pig: La Journee Pizza</t>
  </si>
  <si>
    <t>French: Peppa Pig: Peppa Dit Merci</t>
  </si>
  <si>
    <t>French: Petit Chat Perdu, Le</t>
  </si>
  <si>
    <t>French: Plus Grand, Le</t>
  </si>
  <si>
    <t>French: Pois Chic, Le</t>
  </si>
  <si>
    <t>French: Quel Genie</t>
  </si>
  <si>
    <t>French: Quelle Idee Magnifique</t>
  </si>
  <si>
    <t>French: Quelques Miettes</t>
  </si>
  <si>
    <t>French: Qui Va Gagner: Le Rhinoceros Ou L'hippop</t>
  </si>
  <si>
    <t>French: Roi De La Maternelle</t>
  </si>
  <si>
    <t>French: Souci De Calie, Le</t>
  </si>
  <si>
    <t>French: Soupe Aux Allumettes, La (HC)</t>
  </si>
  <si>
    <t>French: Souris Qui Rugit, La</t>
  </si>
  <si>
    <t>French: Tempete Du Siecle, La</t>
  </si>
  <si>
    <t>French: Timide</t>
  </si>
  <si>
    <t>French: Tout A Fait Normand</t>
  </si>
  <si>
    <t>French: Tout Melange!: Famille Recomposee</t>
  </si>
  <si>
    <t>French: Train De La Paix (HC)</t>
  </si>
  <si>
    <t>French: Trois Boucs Et Le Troll, Les</t>
  </si>
  <si>
    <t>French: Voleur De Feuilles, Le</t>
  </si>
  <si>
    <t>French: Bou Et Beille 3: Disons Merci, Les Amis</t>
  </si>
  <si>
    <t>French: Chant Vers La Maison, Le</t>
  </si>
  <si>
    <t>French: Chat De La Lune, Le</t>
  </si>
  <si>
    <t>French: Munsch A La Tonne</t>
  </si>
  <si>
    <t>French: Amis Qui Voguaient A L'Aventure, Les</t>
  </si>
  <si>
    <t>French: Enfants Du Monde: La culture Et La Diver</t>
  </si>
  <si>
    <t>French: Petits Je-Sais-Tout: Est-ce Possible/Arc</t>
  </si>
  <si>
    <t>French: Apprendre Avec Scholastic: Mon Premier L</t>
  </si>
  <si>
    <t>French: Aventures De Patate Pourrie, Les: Le Mei</t>
  </si>
  <si>
    <t>French: Biographie En Images : Voici Buffy Saint</t>
  </si>
  <si>
    <t>French: Biographie en images: Voici Terry Fox</t>
  </si>
  <si>
    <t>French: Bizarre Mais Vrai! Degueu!: Nat Geo Kids</t>
  </si>
  <si>
    <t>French: Capitaine Bobette 8: Miserables Mauviett</t>
  </si>
  <si>
    <t>French: Capitaine Bobette En Couleurs 3: Capitai</t>
  </si>
  <si>
    <t>French: Capitaine Bobette En Couleurs 4: Machina</t>
  </si>
  <si>
    <t>French: Classe De M. Loup, La</t>
  </si>
  <si>
    <t>French: Club Des Baby-Sitters 3: Bien Joue Mary</t>
  </si>
  <si>
    <t>French: Club Des Baby-Sitters 4: Claudia A Des E</t>
  </si>
  <si>
    <t>French: Ecole Des Apprentis Magiciens 4: Nuit Ch</t>
  </si>
  <si>
    <t>French: Ecole Des Poneys Enchantes #4: Reves Eti</t>
  </si>
  <si>
    <t>French: Ecole Saint-Macabre 5: Prisonniers De La</t>
  </si>
  <si>
    <t>French: Enfants Du Monde: La Perte Et Le Deuil</t>
  </si>
  <si>
    <t>French: Et Si Les Abeilles Disparaissaient</t>
  </si>
  <si>
    <t>French: Fee Des Souhaits 3: Super Populaire</t>
  </si>
  <si>
    <t>French: Filles Dragons Les 3: Naomi, Le Dragon D</t>
  </si>
  <si>
    <t>French: Geronimo Stilton BD 1: Enquete Dans Les</t>
  </si>
  <si>
    <t>French: Hockey Junior 3 Hors-Jeu</t>
  </si>
  <si>
    <t>French: Hockey Junior 4: Temps De Glace</t>
  </si>
  <si>
    <t>French: Je Ne Suis Pas Un Numero</t>
  </si>
  <si>
    <t>French: Journal De Licorne 5: Iris Et Le Bebe Si</t>
  </si>
  <si>
    <t>French: Journal D'Un Carlin 6: Soiree Pyjama</t>
  </si>
  <si>
    <t>French: Klutz: Avions De Papier</t>
  </si>
  <si>
    <t>French: Klutz: Fabrique Tes Bombes Pour Le Bain</t>
  </si>
  <si>
    <t>French: Mechant Minou Veut Un Telephone</t>
  </si>
  <si>
    <t>French: Moi La Planete Mars: Terriens Bienvenus</t>
  </si>
  <si>
    <t>French: Moi La Terre: Mes Premiers Milliards D'A</t>
  </si>
  <si>
    <t>French: Mon Encyclopedie Junior Des Roches Et Mi</t>
  </si>
  <si>
    <t>French: Mon Grand Livre D'Oiseaux: Nat Geo</t>
  </si>
  <si>
    <t>French: Mon Premier Livre Sur La Science</t>
  </si>
  <si>
    <t>French: Monde De Karma 1: Etoile Du Rap</t>
  </si>
  <si>
    <t>French: Mots Mysteres 26</t>
  </si>
  <si>
    <t>French: Mysteres De Ville-Cartier, Les: Les Vamp</t>
  </si>
  <si>
    <t>French: National Geographic Kids: Vie Sauvage: L</t>
  </si>
  <si>
    <t>French: Pato Et Presto 2: Pato et Presto Sauvent</t>
  </si>
  <si>
    <t>French: Petits Je-Sais-Tout: Est-ce Une Bonne Id</t>
  </si>
  <si>
    <t>French: Que Faire Avec Une Boite En Carton</t>
  </si>
  <si>
    <t>French: Qui Va Gagner: Le Coyote Ou Le Dingo</t>
  </si>
  <si>
    <t>French: Spider-Ham: Grand Pouvoir, Zero Responsa</t>
  </si>
  <si>
    <t>French: Zoelie 7: Protecteur de Fantomes, Le</t>
  </si>
  <si>
    <t>French: Baby-Sitters Petite Soeur 6: L'anniversa</t>
  </si>
  <si>
    <t>French: Capitaine Bobette En Couleurs 6: Capitai</t>
  </si>
  <si>
    <t>French: Filles Dragons, Les 1: Azmina, Le Dragon</t>
  </si>
  <si>
    <t>French: Marvel: Spider-Ham La Bande Dessin‚e 2:</t>
  </si>
  <si>
    <t>French: Mechants, Les 17: Que Les Jeux Commencen</t>
  </si>
  <si>
    <t>French: Mini Chat Et Son BD 2: Perspectives</t>
  </si>
  <si>
    <t>French: Peripeties Des Soeurs Anodine 3, Les: De</t>
  </si>
  <si>
    <t>French: Harry Potter: Le Livre De Cuisine Offici</t>
  </si>
  <si>
    <t>French: Coffret Du Parfait Magicien</t>
  </si>
  <si>
    <t>French: 100 Blagues Et Plus No 50</t>
  </si>
  <si>
    <t>French: Fantomes</t>
  </si>
  <si>
    <t>French: Ms. Marvel: Etiree Au Max</t>
  </si>
  <si>
    <t>French: Plumo Et Phobie: Au Feu!</t>
  </si>
  <si>
    <t>French: Pokemon: Attrapez-Les Tous: Aventures A</t>
  </si>
  <si>
    <t>French: Univers Est Un Ninja 5 Le Livre Blanc</t>
  </si>
  <si>
    <t>French: Garfield: Jamais Sans Odie</t>
  </si>
  <si>
    <t>French: Jessie Elliot A Peur De Son Ombre</t>
  </si>
  <si>
    <t>French: Monde De Karma 2: La Video Virale</t>
  </si>
  <si>
    <t>French: Enfant Volee</t>
  </si>
  <si>
    <t>French: Equipe Epique Quasi Heroique 3: Super Br</t>
  </si>
  <si>
    <t>French: Henri Et Cie 5: Special FX</t>
  </si>
  <si>
    <t>French: Klutz: Lego Reactions En Chaine</t>
  </si>
  <si>
    <t>French: Max Et Les Mini-Chevaliers</t>
  </si>
  <si>
    <t>French: Nat (Tout Court) (#1)</t>
  </si>
  <si>
    <t>French: Nat Et Rien D'autre</t>
  </si>
  <si>
    <t>French: Neurones Atomiques Explorent L'Electrici</t>
  </si>
  <si>
    <t>French: Soeurs</t>
  </si>
  <si>
    <t>French: Super Six Du Hockey 6, L'Equipe Etoile</t>
  </si>
  <si>
    <t>French: Vas-Y, Soleil!</t>
  </si>
  <si>
    <t>French: Amulet 2: Malediction Du Gardien De La P</t>
  </si>
  <si>
    <t>French: Dans Les Yeux D'Anna</t>
  </si>
  <si>
    <t>French: Motel Calivista: Reception, Bonjour!</t>
  </si>
  <si>
    <t>French: Animal Totem Betes Supremes 5: Monstre D</t>
  </si>
  <si>
    <t>French: Fille Venue De La Mer, La</t>
  </si>
  <si>
    <t>French: Gamer 8: Infection</t>
  </si>
  <si>
    <t>French: Hurleurs</t>
  </si>
  <si>
    <t>French: Marvel: Capitaine America La Bande Dessi</t>
  </si>
  <si>
    <t>French: Nellie 4: Conspiration</t>
  </si>
  <si>
    <t>French: Nish 2: Wendake</t>
  </si>
  <si>
    <t>French: Panthere Noire: Shuri Et T'Challa: Au Co</t>
  </si>
  <si>
    <t>French: Refugies</t>
  </si>
  <si>
    <t>French: Seuls</t>
  </si>
  <si>
    <t>French: Crayons De Cire Crayola Couleurs Du Mond</t>
  </si>
  <si>
    <r>
      <t>2) Fill in quantities in the Order Quantity column (</t>
    </r>
    <r>
      <rPr>
        <b/>
        <u/>
        <sz val="16"/>
        <color theme="1"/>
        <rFont val="Calibri"/>
        <family val="2"/>
      </rPr>
      <t>Column F</t>
    </r>
    <r>
      <rPr>
        <sz val="16"/>
        <color theme="1"/>
        <rFont val="Calibri"/>
        <family val="2"/>
      </rPr>
      <t>) / 
2) Remplissez les informations de compte et d'expédition ci-dessous.</t>
    </r>
  </si>
  <si>
    <r>
      <t xml:space="preserve">5) Email file to </t>
    </r>
    <r>
      <rPr>
        <b/>
        <sz val="16"/>
        <color theme="1"/>
        <rFont val="Calibri"/>
        <family val="2"/>
      </rPr>
      <t>dmaillet@scholastic.ca</t>
    </r>
    <r>
      <rPr>
        <sz val="16"/>
        <color theme="1"/>
        <rFont val="Calibri"/>
        <family val="2"/>
      </rPr>
      <t xml:space="preserve"> as an </t>
    </r>
    <r>
      <rPr>
        <b/>
        <sz val="16"/>
        <color theme="1"/>
        <rFont val="Calibri"/>
        <family val="2"/>
      </rPr>
      <t>Excel attachment</t>
    </r>
    <r>
      <rPr>
        <sz val="16"/>
        <color theme="1"/>
        <rFont val="Calibri"/>
        <family val="2"/>
      </rPr>
      <t xml:space="preserve"> / 
5) Envoyez par courriel le fichier Excel en pièce jointe à dmaillet@scholastic.ca.
    </t>
    </r>
    <r>
      <rPr>
        <b/>
        <i/>
        <u/>
        <sz val="16"/>
        <color rgb="FFFF0000"/>
        <rFont val="Calibri"/>
        <family val="2"/>
      </rPr>
      <t>Please DO NOT send file as PDF / NE PAS ENVOYER CE FICHIER EN FORMAT PDF</t>
    </r>
  </si>
  <si>
    <t>6) Contact Dustin Maillet (506) 859-8113 x 4 if you have any questions or need assistance with form /
6) Contactez Dustin Maillet par téléphone au 1-506-859-8113 x 4 si vous avez des questions concernant ce formulaire.</t>
  </si>
  <si>
    <t>ORDERS MUST BE SUBMITTED BY FRIDAY MAY 3, 2024 / 
LES COMMANDES DOIVENT ÊTRE PASSÉES AVANT LE VENDREDI 3 MAI 2024</t>
  </si>
  <si>
    <t>ERA_MASHUP_8</t>
  </si>
  <si>
    <t>Mashups Eraser Pack (8 pack)</t>
  </si>
  <si>
    <t xml:space="preserve">Mashup Eraser (8 pack) </t>
  </si>
  <si>
    <t>Erasers</t>
  </si>
  <si>
    <t>Bookmarks and Writing</t>
  </si>
  <si>
    <t xml:space="preserve">Mashups Eraser Pack - 8 pack </t>
  </si>
  <si>
    <t>ERA_SMART_12</t>
  </si>
  <si>
    <t>Smart Phone Eraser (12 pack)</t>
  </si>
  <si>
    <t>Smart Phone Eraser - 12 pack</t>
  </si>
  <si>
    <t>2024 Level Up!</t>
  </si>
  <si>
    <t>Adventures Of Capt Underpants: Bk #1 (Hardcover</t>
  </si>
  <si>
    <t>Africville</t>
  </si>
  <si>
    <t>Animal Friends</t>
  </si>
  <si>
    <t>Anime And Manga Mega Handbook</t>
  </si>
  <si>
    <t>At The Speed Of Lies</t>
  </si>
  <si>
    <t>Baby-Sitters Club: Bk #14 Stacey's Mistake (Grap</t>
  </si>
  <si>
    <t>Baby-Sitters Little Sister: Bk #1 Karen's Witch</t>
  </si>
  <si>
    <t>Baby-Sitters Little Sister: Bk #7 Karen's Haircu</t>
  </si>
  <si>
    <t>Backcountry</t>
  </si>
  <si>
    <t>Bad Bunny</t>
  </si>
  <si>
    <t>Bad Food: Bk #4 Live And Let Fry</t>
  </si>
  <si>
    <t>Bad Guys, The: Bk #17 Let The Games Begin!</t>
  </si>
  <si>
    <t>Bad Seed Goes To The Library, The</t>
  </si>
  <si>
    <t>Ballad Of Songbirds And Snakes, The: Movie Tie-I</t>
  </si>
  <si>
    <t>Bendy: Bk #3 Fade To Black</t>
  </si>
  <si>
    <t>Bluey Barky Boats (8x8)</t>
  </si>
  <si>
    <t>Bookmark: Believe in Magic</t>
  </si>
  <si>
    <t>Bookmark: Best Friends Fur-Ever</t>
  </si>
  <si>
    <t>Bookmark: Bubble Tea</t>
  </si>
  <si>
    <t>Bookmark: Cats With Glasses</t>
  </si>
  <si>
    <t>Bookmark: Drift</t>
  </si>
  <si>
    <t>Bookmark: Eat, Sleep, Rawr</t>
  </si>
  <si>
    <t>Bookmark: Enjoy Live Love (Daisy)</t>
  </si>
  <si>
    <t>Bookmark: Game Controller</t>
  </si>
  <si>
    <t>Bookmark: Game Over</t>
  </si>
  <si>
    <t>Bookmark: Gumball Machine</t>
  </si>
  <si>
    <t>Bookmark: Just Kick It</t>
  </si>
  <si>
    <t>Bookmark: Kittens And Puppies</t>
  </si>
  <si>
    <t>Bookmark: Marble (Purple)</t>
  </si>
  <si>
    <t>Bookmark: Mind Blow (Pie)</t>
  </si>
  <si>
    <t>Bookmark: My Name Is</t>
  </si>
  <si>
    <t>Bookmark: Pandas</t>
  </si>
  <si>
    <t>Bookmark: Play (Balls)</t>
  </si>
  <si>
    <t>Bookmark: Shark</t>
  </si>
  <si>
    <t>Bookmark: Skateboards Hey</t>
  </si>
  <si>
    <t>Bookmark: Unicorns With Donuts</t>
  </si>
  <si>
    <t>Bookmark: You Are Here</t>
  </si>
  <si>
    <t>Bookmark: Butterfly (Blue)</t>
  </si>
  <si>
    <t>Bookmark: Dinosaur: Eat, Sleep, Rawr</t>
  </si>
  <si>
    <t>Bookmark: Enjoy Live Love</t>
  </si>
  <si>
    <t>Bookmark: Frogs</t>
  </si>
  <si>
    <t>Bookmark: Hello (Different Languages)</t>
  </si>
  <si>
    <t>Bookmark: Lollipop</t>
  </si>
  <si>
    <t>Bookmark: Nom Nom Nom (Chips)</t>
  </si>
  <si>
    <t>Bookmark: Red Car</t>
  </si>
  <si>
    <t>Bookmark: Roller Skates</t>
  </si>
  <si>
    <t>Bookmark: Ruler</t>
  </si>
  <si>
    <t>Bookmark: Science Rocks</t>
  </si>
  <si>
    <t>Bookmark: Sports Balls</t>
  </si>
  <si>
    <t>Bookmark: Strawberry Milk Kitten</t>
  </si>
  <si>
    <t>Bookmark: Take Control</t>
  </si>
  <si>
    <t>Bookmark: Unicorn Magic All Around</t>
  </si>
  <si>
    <t>Boy And The Banyan Tree, The</t>
  </si>
  <si>
    <t>Bruce's Big Move</t>
  </si>
  <si>
    <t>Bubble Trouble</t>
  </si>
  <si>
    <t>Bunbun &amp; Bonbon: Bk #1 Fancy Friends</t>
  </si>
  <si>
    <t>Cat Kid Comic Club: Influencers (HC)</t>
  </si>
  <si>
    <t>Cat On The Run: Bk #1 Cat Of Death!</t>
  </si>
  <si>
    <t>City Of Dragons: Bk #2 Rise Of The Shadowfire</t>
  </si>
  <si>
    <t>Class Trip</t>
  </si>
  <si>
    <t>Could You Ever Dive With Dolphins?</t>
  </si>
  <si>
    <t>Diana: Princess Of The Amazons</t>
  </si>
  <si>
    <t>Diary Of A Pug: Bk #9 Pug The Prince (Branches)</t>
  </si>
  <si>
    <t>Diary Of A Roblox Pro: Bk #3 Obby Challenge</t>
  </si>
  <si>
    <t>Diary: Lego Ninjago Purple (Includes Minifigure)</t>
  </si>
  <si>
    <t>Dinged</t>
  </si>
  <si>
    <t>Dodo, The: Starfish's Story</t>
  </si>
  <si>
    <t>Dog Man: Twenty Thousand Fleas...(HC) (Strict On</t>
  </si>
  <si>
    <t>Dragon Girls: Bk #10 Grace The Cove Dragon</t>
  </si>
  <si>
    <t>Duck Called Brian, A</t>
  </si>
  <si>
    <t>Eraser/Gomme: Bubble Tea Pink (Incl Sharpener)</t>
  </si>
  <si>
    <t>Eraser/Gomme: Bubble Tea Purple (Incl Sharpener)</t>
  </si>
  <si>
    <t>Eraser/Gomme: Rainbow/Arc-en-ciel</t>
  </si>
  <si>
    <t>F22RETRO</t>
  </si>
  <si>
    <t>Escape From Stalingrad</t>
  </si>
  <si>
    <t>Esperanza Rising</t>
  </si>
  <si>
    <t>Evacuation Order</t>
  </si>
  <si>
    <t>FGteeV: Out Of Time!</t>
  </si>
  <si>
    <t>Fluffy McWhiskers Cuteness Explosion</t>
  </si>
  <si>
    <t>Four Eyes</t>
  </si>
  <si>
    <t>Fresh Princess</t>
  </si>
  <si>
    <t>From The Mixed-Up Files Of Mrs Basil E Frankweil</t>
  </si>
  <si>
    <t>Gabby's Dollhouse: 5-Minute Phonics</t>
  </si>
  <si>
    <t>Gabby's Dollhouse: Sleepover Party (With Sticker</t>
  </si>
  <si>
    <t>Geronimo Stilton Graphic Novel: Sewer Rat Stink,</t>
  </si>
  <si>
    <t>Geronimo Stilton: Superstore Surprise</t>
  </si>
  <si>
    <t>Giraffe is Grumpy</t>
  </si>
  <si>
    <t>Great Bear, The: Book Two Of The Misewa Saga</t>
  </si>
  <si>
    <t>Haunted Canada 11: Frightening True Tales</t>
  </si>
  <si>
    <t>Her Own Two Feet</t>
  </si>
  <si>
    <t>Holes</t>
  </si>
  <si>
    <t>I Broke My Trunk! (An Elephant &amp; Piggie Book)</t>
  </si>
  <si>
    <t>I Heart Puppies (With Charm)</t>
  </si>
  <si>
    <t>I Survived: Bk #7 The Great Chicago Fire, 1871 (</t>
  </si>
  <si>
    <t>I Survived: Bk #8 The American Revolution, 1776</t>
  </si>
  <si>
    <t>Impostors: Bk #2 Shatter City</t>
  </si>
  <si>
    <t>Inflatables, The: Bk #4 Splash Of The Titans</t>
  </si>
  <si>
    <t>Kaiah's Garden</t>
  </si>
  <si>
    <t>Kittens! (With Erasers)</t>
  </si>
  <si>
    <t>Last Gate Of The Emperor</t>
  </si>
  <si>
    <t>Last Kids On Earth And The Skeleton Road, The (H</t>
  </si>
  <si>
    <t>Lego Ninjago: Garmadon Volume 1 (With Minifigure</t>
  </si>
  <si>
    <t>Lou</t>
  </si>
  <si>
    <t>Love Puppies: Bk #3 Dream Team</t>
  </si>
  <si>
    <t>Lunch Club, The: Bk #6 The Swamp Thingy</t>
  </si>
  <si>
    <t>RG401849</t>
  </si>
  <si>
    <t>Mini Backpack: Blue Puppy</t>
  </si>
  <si>
    <t>Mini Backpack: Pink Kittycorn</t>
  </si>
  <si>
    <t>Mini Backpack: Purple Daisy</t>
  </si>
  <si>
    <t>Mini Backpack: Rainbow Otter</t>
  </si>
  <si>
    <t>Mini Confetti Notepad: Frog</t>
  </si>
  <si>
    <t>Mini Confetti Notepad: Kittycorn</t>
  </si>
  <si>
    <t>Mini Confetti Notepad: Strawberry Milk</t>
  </si>
  <si>
    <t>Mixed Up</t>
  </si>
  <si>
    <t>Most Perfect You</t>
  </si>
  <si>
    <t>Nightmare King</t>
  </si>
  <si>
    <t>Nugly</t>
  </si>
  <si>
    <t>Official Harry Potter Cookbook, The</t>
  </si>
  <si>
    <t>Our Planet: There's No Place Like Earth</t>
  </si>
  <si>
    <t>Part Of Your World: A Twisted Graphic Novel</t>
  </si>
  <si>
    <t>Party Diaries, The: Bk #3 Top Secret Anniversary</t>
  </si>
  <si>
    <t>Pen/Stylo: Invisible Ink Pen (Black)</t>
  </si>
  <si>
    <t>Pen/Stylo: Invisible Ink Pen (Blue)</t>
  </si>
  <si>
    <t>Pen/Stylo: Invisible Ink Pen (Green)</t>
  </si>
  <si>
    <t>Pen/Stylo: Invisible Ink Pen (Purple)</t>
  </si>
  <si>
    <t>Pen/Stylo: Top Secret (Purple)</t>
  </si>
  <si>
    <t>Pen/Stylo: Top Secret UV (Black)</t>
  </si>
  <si>
    <t>Pen/Stylo: Top Secret UV (Orange)</t>
  </si>
  <si>
    <t>Pen/Stylo: Top Secret UV Pen (White)</t>
  </si>
  <si>
    <t>Peppa Pig: Peppa's Cruise Vacation (8x8 With Pos</t>
  </si>
  <si>
    <t>Pet Rescue Adventures: The Homesick Kitten</t>
  </si>
  <si>
    <t>Pete The Cat Plays Hide And Seek (HC)</t>
  </si>
  <si>
    <t>Pete The Cat: Crayons Rock!</t>
  </si>
  <si>
    <t>Pete The Cat: Snow Daze</t>
  </si>
  <si>
    <t>Pets Rule: Bk #3 Kittens Are Monsters! (Branches</t>
  </si>
  <si>
    <t>Picture Day</t>
  </si>
  <si>
    <t>Pokemon: Electric Secret, An (With Stickers)</t>
  </si>
  <si>
    <t>S321468</t>
  </si>
  <si>
    <t>Poster/Affiche: Auston Matthews (2022)</t>
  </si>
  <si>
    <t>POSCARF23</t>
  </si>
  <si>
    <t>Poster/Affiche: Car (Green)</t>
  </si>
  <si>
    <t>POSCARF22</t>
  </si>
  <si>
    <t>Poster/Affiche: Car (Red)</t>
  </si>
  <si>
    <t>S322885</t>
  </si>
  <si>
    <t>Poster/Affiche: Connor McDavid</t>
  </si>
  <si>
    <t>S317495</t>
  </si>
  <si>
    <t>Poster/Affiche: Dragon Ball Z Grid</t>
  </si>
  <si>
    <t>POSDOGF22</t>
  </si>
  <si>
    <t>Poster/Affiche: Good Vibes (Dog And Butterflies)</t>
  </si>
  <si>
    <t>S20CARPOS</t>
  </si>
  <si>
    <t>Poster/Affiche: Green Car</t>
  </si>
  <si>
    <t>S322318</t>
  </si>
  <si>
    <t>Poster/Affiche: Jurassic World Group</t>
  </si>
  <si>
    <t>S321467</t>
  </si>
  <si>
    <t>Poster/Affiche: Lebron James (#6)</t>
  </si>
  <si>
    <t>S319983</t>
  </si>
  <si>
    <t>Poster/Affiche: Naruto (Group)</t>
  </si>
  <si>
    <t>S319977</t>
  </si>
  <si>
    <t>Poster/Affiche: Naruto Powers</t>
  </si>
  <si>
    <t>S310200</t>
  </si>
  <si>
    <t>Poster/Affiche: NBA Superstars (Dunk) 2022</t>
  </si>
  <si>
    <t>S310201</t>
  </si>
  <si>
    <t>Poster/Affiche: NHL Defense 2022</t>
  </si>
  <si>
    <t>S310202</t>
  </si>
  <si>
    <t>Poster/Affiche: NHL Stoppers 2022</t>
  </si>
  <si>
    <t>S310203</t>
  </si>
  <si>
    <t>Poster/Affiche: NHL Superstars 2022</t>
  </si>
  <si>
    <t>POSANIFS23</t>
  </si>
  <si>
    <t>Poster/Affiche: Panda Rainbow Face</t>
  </si>
  <si>
    <t>POSGIRLS23</t>
  </si>
  <si>
    <t>Poster/Affiche: Play With Heart</t>
  </si>
  <si>
    <t>S322883</t>
  </si>
  <si>
    <t>Poster/Affiche: Scottie Barnes (Raptors)</t>
  </si>
  <si>
    <t>S323640</t>
  </si>
  <si>
    <t>Poster/Affiche: Spider-Man Across The Spider-Ver</t>
  </si>
  <si>
    <t>S317117</t>
  </si>
  <si>
    <t>Poster/Affiche: Spider-Man Into The Spider-Verse</t>
  </si>
  <si>
    <t>S323055</t>
  </si>
  <si>
    <t>Poster/Affiche: Spider-Rex</t>
  </si>
  <si>
    <t>POSTRNDF22</t>
  </si>
  <si>
    <t>Poster/Affiche: Stay Positive (Green Marble)</t>
  </si>
  <si>
    <t>S319802</t>
  </si>
  <si>
    <t>Poster/Affiche: Stitch Flowers</t>
  </si>
  <si>
    <t>POSCATS23</t>
  </si>
  <si>
    <t>Poster/Affiche: Strawberry Milk Cat</t>
  </si>
  <si>
    <t>POSPOSTF23</t>
  </si>
  <si>
    <t>Poster: Choose Kindness</t>
  </si>
  <si>
    <t>S20LAMPOS</t>
  </si>
  <si>
    <t>Poster: No Probllama</t>
  </si>
  <si>
    <t>POSDOGF23</t>
  </si>
  <si>
    <t>Poster: Pawsitively Adorable (Dog)</t>
  </si>
  <si>
    <t>S317939S</t>
  </si>
  <si>
    <t>Poster: Riverdale</t>
  </si>
  <si>
    <t>S317960S</t>
  </si>
  <si>
    <t>Poster: Trolls 2: Poppy</t>
  </si>
  <si>
    <t>POSCATF23</t>
  </si>
  <si>
    <t>Poster: You're Meowgical (Cat)</t>
  </si>
  <si>
    <t>Pretty Perfect Kitty-Corn</t>
  </si>
  <si>
    <t>Princess Truly: Bk #7 I Am Curious! (Acorn)</t>
  </si>
  <si>
    <t>Ready, Set, Evolve Pokemon Handbook</t>
  </si>
  <si>
    <t>Restart</t>
  </si>
  <si>
    <t>Roblox Adopt Me!: Joint The Pet Set</t>
  </si>
  <si>
    <t>Rocks (With Rock)</t>
  </si>
  <si>
    <t>School Trip</t>
  </si>
  <si>
    <t>Search And Rescue: Pentagon Escape</t>
  </si>
  <si>
    <t>She's The Liar!</t>
  </si>
  <si>
    <t>Sonic The Hedgehog: Vol 13 Battle For The Empire</t>
  </si>
  <si>
    <t>Spy Ninjas: Bk #2 New Recruits (Graphic Novel)</t>
  </si>
  <si>
    <t>Squidding Around: Bk #1 Fish Feud!</t>
  </si>
  <si>
    <t>Squished</t>
  </si>
  <si>
    <t>FA50722</t>
  </si>
  <si>
    <t>Squishmallow Mallow Out And Color Sketch Set</t>
  </si>
  <si>
    <t>Stargazing</t>
  </si>
  <si>
    <t>Stick And Stone: Best Friends Forever!</t>
  </si>
  <si>
    <t>PRE</t>
  </si>
  <si>
    <t>Supergifted</t>
  </si>
  <si>
    <t>Superteacher Project, The (HC)</t>
  </si>
  <si>
    <t>Terry's Crew</t>
  </si>
  <si>
    <t>Tiny T. Rex And The Grade Ta-Da!</t>
  </si>
  <si>
    <t>Tom Gates: Spectacular School Trip</t>
  </si>
  <si>
    <t>Unicorn Diaries, The: Bk #9 The Glitter Bug (Bra</t>
  </si>
  <si>
    <t>Unicorn Diaries: Bk #8 Welcome To Sparklegrove (</t>
  </si>
  <si>
    <t>Up The Creek</t>
  </si>
  <si>
    <t>Upside Down Magic: Bk #7 Hide And Seek</t>
  </si>
  <si>
    <t>We Are Famiy</t>
  </si>
  <si>
    <t>What If You Had Animal Scales?</t>
  </si>
  <si>
    <t>When You Adopt A Pandarina (8x8)</t>
  </si>
  <si>
    <t>Who Would Win?: Wild Warriors Bindup</t>
  </si>
  <si>
    <t>Zombie Season</t>
  </si>
  <si>
    <t>POSFRPST23</t>
  </si>
  <si>
    <t>Affiche: Choisi D'Etre Gentil</t>
  </si>
  <si>
    <t>POSFRDOG23</t>
  </si>
  <si>
    <t>Affiche: Tu Es E-Patte-Ant</t>
  </si>
  <si>
    <t>POSFRKIT23</t>
  </si>
  <si>
    <t>Affiche: Tu Es Miaou-Gique</t>
  </si>
  <si>
    <t>French: Animorphs La Bande Dessin‚e 3: L'Affront</t>
  </si>
  <si>
    <t>French: Au Fil des Saisons: La Grenouille Et La</t>
  </si>
  <si>
    <t>French: Au Pays Des Contes De Fees: Aladin</t>
  </si>
  <si>
    <t>French: Biscuit Doue, Le</t>
  </si>
  <si>
    <t>French: Bonne Recolte, Les Camions</t>
  </si>
  <si>
    <t>French: Cite Des Dragons 1: Tempete De L'Eveil,</t>
  </si>
  <si>
    <t>French: Classe De M.Loup 2, La: Club Mystere</t>
  </si>
  <si>
    <t>French: Club Des Baby-Sitters 12, Le: Le Langage</t>
  </si>
  <si>
    <t>French: Coincee</t>
  </si>
  <si>
    <t>French: Complot D'Animaux 1: Mon Royaume Obscur</t>
  </si>
  <si>
    <t>French: Crabe Grognon 5: En Classe Crabe Grognon</t>
  </si>
  <si>
    <t>French: Elephant Et Rosie: Nous Sommes Dans Un L</t>
  </si>
  <si>
    <t>French: En Cavale 1: Les Griffes de la Mort</t>
  </si>
  <si>
    <t>French: Fascinant Atlas Du Monde</t>
  </si>
  <si>
    <t>French: Filles Dragons,Les 4: Mei, Le Dragon Des</t>
  </si>
  <si>
    <t>French: Frisson L'Ecureuil Celebre Noel</t>
  </si>
  <si>
    <t>French: Gabby Et La Maison Magique: La Vegie-Mag</t>
  </si>
  <si>
    <t>French: Grandes Questions Sur L'Univers</t>
  </si>
  <si>
    <t>French: Herisson Et Cochon D'Inde 5: C'est Mon T</t>
  </si>
  <si>
    <t>French: Hibou Hebo 17: Eve Et Son Groupe Rock</t>
  </si>
  <si>
    <t>French: Histoires de Mini-Jean: Le Tresor De La</t>
  </si>
  <si>
    <t>French: Hockey, Le: Ses Supervedettes 2023-2024</t>
  </si>
  <si>
    <t>French: Je Lis Avec Pat: Jour De Neige</t>
  </si>
  <si>
    <t>French: Journal D'un Carlin 7: La Grande Escapad</t>
  </si>
  <si>
    <t>French: Licorne Et Yeti 7: Toi Et Moi, Ca Colle</t>
  </si>
  <si>
    <t>French: Lieux Hantes: Les Fantomes Du Quebec</t>
  </si>
  <si>
    <t>French: Maitres Des Dragons 22: La Survie Des Dr</t>
  </si>
  <si>
    <t>French: Mechant Minou Contre Son Gardien</t>
  </si>
  <si>
    <t>French: Mechants Les 16: Les Autres</t>
  </si>
  <si>
    <t>French: Mes 50 premiers Mots Francais/Anglais: A</t>
  </si>
  <si>
    <t>French: Mini Chat Et Son Club BD 4: Collaboratio</t>
  </si>
  <si>
    <t>French: Moi Pluton: Pas Une Planete? Pas De Prob</t>
  </si>
  <si>
    <t>French: Mon Papa (Extra)Ordinaire</t>
  </si>
  <si>
    <t>French: Motel Calivista 3: Place Au Reves</t>
  </si>
  <si>
    <t>French: Mots Mysteres 39</t>
  </si>
  <si>
    <t>French: Nat Geo: Bizarre Mais Vrai: Les Annivers</t>
  </si>
  <si>
    <t>French: Nish 3: Un Ete De Tous Les Possibles</t>
  </si>
  <si>
    <t>French: Nous Sommes La</t>
  </si>
  <si>
    <t>French: Pat Le Chat: Pat Le Chaton Chez Son Ami</t>
  </si>
  <si>
    <t>French: Patate Paresseuse, La</t>
  </si>
  <si>
    <t>French: Peppa Pig: Peppa La Sirene</t>
  </si>
  <si>
    <t>French: Phoenix Le Merveilleux</t>
  </si>
  <si>
    <t>French: Photo D'Ecole Ratee</t>
  </si>
  <si>
    <t>French: Plumo et Phobie 7: Tous Ensemble</t>
  </si>
  <si>
    <t>French: Plus Que La Couleur Peche</t>
  </si>
  <si>
    <t>French: Quand Ca Ne Tourne Pas Rond, Change De D</t>
  </si>
  <si>
    <t>French: Qui Va Gagner: Combat Ultime Des Bestiol</t>
  </si>
  <si>
    <t>French: Secrets De La Foret, Les</t>
  </si>
  <si>
    <t>French: Sortie Scolaire, La</t>
  </si>
  <si>
    <t>French: Super Chien 11: Vingt Mille Puces Sous L</t>
  </si>
  <si>
    <t>French: Ti-Bou 2: Une Cabane Pour Les Merlebleu</t>
  </si>
  <si>
    <t>French: Timbres 7: Le 13E Signe</t>
  </si>
  <si>
    <t>French: Trois Petits Cochons Superheros Et Le Bo</t>
  </si>
  <si>
    <t>Signet: cailles/Scales</t>
  </si>
  <si>
    <t>Signet: A Toute Allure</t>
  </si>
  <si>
    <t>Signet: Amis Pour La Vie</t>
  </si>
  <si>
    <t>Signet: Beignes/Donuts</t>
  </si>
  <si>
    <t>Signet: Chiens Et Chats/Dogs And Cats</t>
  </si>
  <si>
    <t>Signet: Comment Dire Je M'appelle En 13 Langues</t>
  </si>
  <si>
    <t>Signet: Drapeau De Course/Race Flag</t>
  </si>
  <si>
    <t>Signet: Droit Au But</t>
  </si>
  <si>
    <t>Signet: Fourrure/Fur</t>
  </si>
  <si>
    <t>Signet: Galaxie Vous Etes Ici</t>
  </si>
  <si>
    <t>Signet: Licornes Et Beignes/Unicorns And Donuts</t>
  </si>
  <si>
    <t>Signet: Licornes/Unicorns</t>
  </si>
  <si>
    <t>Signet: Machine … Boules De Gomme/Bubble Gum Mac</t>
  </si>
  <si>
    <t>Signet: Marbre Violet/Violet Marble</t>
  </si>
  <si>
    <t>Signet: Ouais, Mais Non</t>
  </si>
  <si>
    <t>Signet: Pandas</t>
  </si>
  <si>
    <t>Signet: Requin/Shark</t>
  </si>
  <si>
    <t>Signet: Slush</t>
  </si>
  <si>
    <t>Signet: Sushis Pour La Vie</t>
  </si>
  <si>
    <t>Signet: Tapisserie/Tapestry</t>
  </si>
  <si>
    <t>Signet: Tout Est Sous Controle</t>
  </si>
  <si>
    <t>Signet: Vilain Carlin</t>
  </si>
  <si>
    <t>Signet: Auto/Car</t>
  </si>
  <si>
    <t>Signet: Ballons/ Balls</t>
  </si>
  <si>
    <t>Signet: Bonbons/Lolipoops</t>
  </si>
  <si>
    <t>Signet: Chat/Cat</t>
  </si>
  <si>
    <t>Signet: Gommes/ Bubble Gums</t>
  </si>
  <si>
    <t>Signet: Grenouilles/Frogs</t>
  </si>
  <si>
    <t>Signet: Marbre/Marble</t>
  </si>
  <si>
    <t>Signet: Namaste/Namaste</t>
  </si>
  <si>
    <t>Signet: Papillons/Butterflies</t>
  </si>
  <si>
    <t>Signet: Patins/Skates</t>
  </si>
  <si>
    <t>Signet: Planches ´ Roulettes/ Skateboards</t>
  </si>
  <si>
    <t>Signet: The A Bulles/Bubble Tea</t>
  </si>
  <si>
    <t xml:space="preserve"> BKMRK</t>
  </si>
  <si>
    <t>BLK 14071</t>
  </si>
  <si>
    <t>BLK 13044</t>
  </si>
  <si>
    <t>BLK 3014</t>
  </si>
  <si>
    <t>BLK 10024</t>
  </si>
  <si>
    <t>BLK 3083</t>
  </si>
  <si>
    <t>BLK 14063</t>
  </si>
  <si>
    <t>BLK 13053</t>
  </si>
  <si>
    <t>BLK 14043</t>
  </si>
  <si>
    <t>BLK 3101</t>
  </si>
  <si>
    <t>No Stock</t>
  </si>
  <si>
    <t>BLK 10061</t>
  </si>
  <si>
    <t>BLK 3056</t>
  </si>
  <si>
    <t>BLK 14023</t>
  </si>
  <si>
    <t>BLK 10053</t>
  </si>
  <si>
    <t>BLK 10041</t>
  </si>
  <si>
    <t>BLK 10031</t>
  </si>
  <si>
    <t>BLK 10073</t>
  </si>
  <si>
    <t>BLK 5084</t>
  </si>
  <si>
    <t>SP407452_01</t>
  </si>
  <si>
    <t>SP407452_02</t>
  </si>
  <si>
    <t>SP407452_03</t>
  </si>
  <si>
    <t>SP407452_04</t>
  </si>
  <si>
    <t>F20BOOKCAN_01</t>
  </si>
  <si>
    <t>F20BOOKCAN_02</t>
  </si>
  <si>
    <t>F20BOOKCAN_03</t>
  </si>
  <si>
    <t>F20BOOKCAN_04</t>
  </si>
  <si>
    <t>F20BOOKCAN_05</t>
  </si>
  <si>
    <t>F20BOOKCAN_06</t>
  </si>
  <si>
    <t>F20BOOKCAN_07</t>
  </si>
  <si>
    <t>F20BOOKCAN_08</t>
  </si>
  <si>
    <t>F20BOOKCAN_09</t>
  </si>
  <si>
    <t>F20BOOKCAN_10</t>
  </si>
  <si>
    <t>F20BOOKCAN_11</t>
  </si>
  <si>
    <t>F20BOOKCAN_12</t>
  </si>
  <si>
    <t>F20BOOKCAN_13</t>
  </si>
  <si>
    <t>F20BOOKCAN_14</t>
  </si>
  <si>
    <t>F20BOOKCAN_15</t>
  </si>
  <si>
    <t>F20BOOKCAN_16</t>
  </si>
  <si>
    <t>F20BOOKCAN_17</t>
  </si>
  <si>
    <t>F20BOOKCAN_18</t>
  </si>
  <si>
    <t>F20BOOKCAN_19</t>
  </si>
  <si>
    <t>F20BOOKCAN_20</t>
  </si>
  <si>
    <t>F20BOOKCAN_21</t>
  </si>
  <si>
    <t>F20BOOKCAN_22</t>
  </si>
  <si>
    <t>F22BOOK_01</t>
  </si>
  <si>
    <t>F22BOOK_02</t>
  </si>
  <si>
    <t>F22BOOK_03</t>
  </si>
  <si>
    <t>F22BOOK_04</t>
  </si>
  <si>
    <t>F22BOOK_05</t>
  </si>
  <si>
    <t>F22BOOK_06</t>
  </si>
  <si>
    <t>F22BOOK_07</t>
  </si>
  <si>
    <t>F22BOOK_08</t>
  </si>
  <si>
    <t>F22BOOK_09</t>
  </si>
  <si>
    <t>F22BOOK_10</t>
  </si>
  <si>
    <t>F22BOOK_11</t>
  </si>
  <si>
    <t>F22BOOK_12</t>
  </si>
  <si>
    <t>F22BOOK_13</t>
  </si>
  <si>
    <t>F22BOOK_14</t>
  </si>
  <si>
    <t>F22BOOK_15</t>
  </si>
  <si>
    <t>F22BOOK_16</t>
  </si>
  <si>
    <t>F22BOOK_17</t>
  </si>
  <si>
    <t>F22BOOK_18</t>
  </si>
  <si>
    <t>F22BOOK_19</t>
  </si>
  <si>
    <t>F22BOOK_20</t>
  </si>
  <si>
    <t>F22BOOK_21</t>
  </si>
  <si>
    <t>F22BOOK_22</t>
  </si>
  <si>
    <t>F22BOOK_23</t>
  </si>
  <si>
    <t>F22BOOK_24</t>
  </si>
  <si>
    <t>F23BOOK_01</t>
  </si>
  <si>
    <t>F23BOOK_02</t>
  </si>
  <si>
    <t>F23BOOK_03</t>
  </si>
  <si>
    <t>F23BOOK_04</t>
  </si>
  <si>
    <t>F23BOOK_05</t>
  </si>
  <si>
    <t>F23BOOK_06</t>
  </si>
  <si>
    <t>F23BOOK_07</t>
  </si>
  <si>
    <t>F23BOOK_08</t>
  </si>
  <si>
    <t>F23BOOK_09</t>
  </si>
  <si>
    <t>F23BOOK_10</t>
  </si>
  <si>
    <t>F23BOOK_11</t>
  </si>
  <si>
    <t>F23BOOK_12</t>
  </si>
  <si>
    <t>F23BOOK_13</t>
  </si>
  <si>
    <t>F23BOOK_14</t>
  </si>
  <si>
    <t>F23BOOK_15</t>
  </si>
  <si>
    <t>F23BOOK_16</t>
  </si>
  <si>
    <t>F23BOOK_17</t>
  </si>
  <si>
    <t>F23BOOK_18</t>
  </si>
  <si>
    <t>F23BOOK_19</t>
  </si>
  <si>
    <t>F23BOOK_20</t>
  </si>
  <si>
    <t>F23BOOK_21</t>
  </si>
  <si>
    <t>F23BOOK_22</t>
  </si>
  <si>
    <t>F23BOOK_23</t>
  </si>
  <si>
    <t>F23BOOK_24</t>
  </si>
  <si>
    <t>F20SMART_01</t>
  </si>
  <si>
    <t>F20SMART_02</t>
  </si>
  <si>
    <t>F20SMART_03</t>
  </si>
  <si>
    <t>F20SMART_04</t>
  </si>
  <si>
    <t>F23ANIMALS_01</t>
  </si>
  <si>
    <t>F23ANIMALS_02</t>
  </si>
  <si>
    <t>F23BUBBLE_01</t>
  </si>
  <si>
    <t>F23BUBBLE_02</t>
  </si>
  <si>
    <t>SC03600097_01</t>
  </si>
  <si>
    <t>SC03600097_02</t>
  </si>
  <si>
    <t>SC03600097_03</t>
  </si>
  <si>
    <t>F20GAME_01</t>
  </si>
  <si>
    <t>F20GAME_02</t>
  </si>
  <si>
    <t>F20GAME_03</t>
  </si>
  <si>
    <t>RG386853_01</t>
  </si>
  <si>
    <t>RG386853_02</t>
  </si>
  <si>
    <t>RG386853_03</t>
  </si>
  <si>
    <t>RG386853_04</t>
  </si>
  <si>
    <t>F23ROLLER_01</t>
  </si>
  <si>
    <t>F23ROLLER_02</t>
  </si>
  <si>
    <t>F20ERASH_01</t>
  </si>
  <si>
    <t>F20ERASH_02</t>
  </si>
  <si>
    <t>F20ERASH_03</t>
  </si>
  <si>
    <t>F20ERASH_04</t>
  </si>
  <si>
    <t>S23UNICORN_01</t>
  </si>
  <si>
    <t>S23UNICORN_02</t>
  </si>
  <si>
    <t>SCF01PVC002_01</t>
  </si>
  <si>
    <t>SCF01PVC002_02</t>
  </si>
  <si>
    <t>SCF01PVC002_03</t>
  </si>
  <si>
    <t>F22ANIMAL_01</t>
  </si>
  <si>
    <t>F22ANIMAL_02</t>
  </si>
  <si>
    <t>S22ERAFACE_01</t>
  </si>
  <si>
    <t>S22ERAFACE_02</t>
  </si>
  <si>
    <t>S22ERAFACE_03</t>
  </si>
  <si>
    <t>S22ERAFACE_04</t>
  </si>
  <si>
    <t>S23CAR_01</t>
  </si>
  <si>
    <t>S23CAR_02</t>
  </si>
  <si>
    <t>S23CAR_03</t>
  </si>
  <si>
    <t>S23CAR_04</t>
  </si>
  <si>
    <t>S23CRYSTAL_01</t>
  </si>
  <si>
    <t>S23CRYSTAL_02</t>
  </si>
  <si>
    <t>S23CRYSTAL_03</t>
  </si>
  <si>
    <t>S23POPSICL_01</t>
  </si>
  <si>
    <t>S23POPSICL_02</t>
  </si>
  <si>
    <t>F22RETRO_01</t>
  </si>
  <si>
    <t>F22RETRO_02</t>
  </si>
  <si>
    <t>F22RETRO_03</t>
  </si>
  <si>
    <t>F19SMART_01</t>
  </si>
  <si>
    <t>F19SMART_02</t>
  </si>
  <si>
    <t>F19SMART_03</t>
  </si>
  <si>
    <t>F19SMART_04</t>
  </si>
  <si>
    <t>RG384761_01</t>
  </si>
  <si>
    <t>RG384761_02</t>
  </si>
  <si>
    <t>RG384761_03</t>
  </si>
  <si>
    <t>RG384761_04</t>
  </si>
  <si>
    <t>RG403318_01</t>
  </si>
  <si>
    <t>RG403318_02</t>
  </si>
  <si>
    <t>RG403318_03</t>
  </si>
  <si>
    <t>RG403318_04</t>
  </si>
  <si>
    <t>RG403318_05</t>
  </si>
  <si>
    <t>RG403318_06</t>
  </si>
  <si>
    <t>RG403318_07</t>
  </si>
  <si>
    <t>RG403318_08</t>
  </si>
  <si>
    <t>RG403318_09</t>
  </si>
  <si>
    <t>RG403318_10</t>
  </si>
  <si>
    <t>RG403315_01</t>
  </si>
  <si>
    <t>RG403315_02</t>
  </si>
  <si>
    <t>RG403315_03</t>
  </si>
  <si>
    <t>RG403315_04</t>
  </si>
  <si>
    <t>RG403315_05</t>
  </si>
  <si>
    <t>SP403221_01</t>
  </si>
  <si>
    <t>SP403221_02</t>
  </si>
  <si>
    <t>SP403221_03</t>
  </si>
  <si>
    <t>SP403221_04</t>
  </si>
  <si>
    <t>SP403156_01</t>
  </si>
  <si>
    <t>SP403156_02</t>
  </si>
  <si>
    <t>RG401849_01</t>
  </si>
  <si>
    <t>RG401849_02</t>
  </si>
  <si>
    <t>RG406040_01</t>
  </si>
  <si>
    <t>RG406040_02</t>
  </si>
  <si>
    <t>SP407460_01</t>
  </si>
  <si>
    <t>SP407460_02</t>
  </si>
  <si>
    <t>SP407460_03</t>
  </si>
  <si>
    <t>SP406784_01</t>
  </si>
  <si>
    <t>SP406784_02</t>
  </si>
  <si>
    <t>SP406784_03</t>
  </si>
  <si>
    <t>SP406784_04</t>
  </si>
  <si>
    <t>SP406787_01</t>
  </si>
  <si>
    <t>SP406787_02</t>
  </si>
  <si>
    <t>SP406787_03</t>
  </si>
  <si>
    <t>S23MULTICO_01</t>
  </si>
  <si>
    <t>S23MULTICO_02</t>
  </si>
  <si>
    <t>S23MULTICO_03</t>
  </si>
  <si>
    <t>S23GAMER_01</t>
  </si>
  <si>
    <t>S23GAMER_02</t>
  </si>
  <si>
    <t>S23GAMER_03</t>
  </si>
  <si>
    <t>F23NEWVALU_01</t>
  </si>
  <si>
    <t>F23NEWVALU_02</t>
  </si>
  <si>
    <t>F20FLAMI_01</t>
  </si>
  <si>
    <t>F20FLAMI_02</t>
  </si>
  <si>
    <t>F20FLAMI_03</t>
  </si>
  <si>
    <t>S23POMPOM_01</t>
  </si>
  <si>
    <t>S23POMPOM_02</t>
  </si>
  <si>
    <t>S23POMPOM_03</t>
  </si>
  <si>
    <t>F23TOPUV_01</t>
  </si>
  <si>
    <t>F23TOPUV_02</t>
  </si>
  <si>
    <t>F23TOPUV_03</t>
  </si>
  <si>
    <t>F23TOPUV_04</t>
  </si>
  <si>
    <t>S23MEGASQU_01</t>
  </si>
  <si>
    <t>S23MEGASQU_02</t>
  </si>
  <si>
    <t>S23MEGASQU_03</t>
  </si>
  <si>
    <t>SP407458_01</t>
  </si>
  <si>
    <t>SP407458_02</t>
  </si>
  <si>
    <t>SP407458_03</t>
  </si>
  <si>
    <t>SP407458_04</t>
  </si>
  <si>
    <t>F23POOFPEN_01</t>
  </si>
  <si>
    <t>F23POOFPEN_02</t>
  </si>
  <si>
    <t>SP407451_01</t>
  </si>
  <si>
    <t>SP407451_02</t>
  </si>
  <si>
    <t>SP407451_03</t>
  </si>
  <si>
    <t>SP406039_01</t>
  </si>
  <si>
    <t>SP406039_02</t>
  </si>
  <si>
    <t>SP406039_03</t>
  </si>
  <si>
    <t>F22TOPUV_01</t>
  </si>
  <si>
    <t>F22TOPUV_02</t>
  </si>
  <si>
    <t>F22TOPUV_03</t>
  </si>
  <si>
    <t>F22TOPUV_04</t>
  </si>
  <si>
    <t>TP401333_01</t>
  </si>
  <si>
    <t>TP401333_02</t>
  </si>
  <si>
    <t>TP401333_03</t>
  </si>
  <si>
    <t>F22OMBDIAM_01</t>
  </si>
  <si>
    <t>F22OMBDIAM_02</t>
  </si>
  <si>
    <t>F22OMBDIAM_03</t>
  </si>
  <si>
    <t>RG403751_01</t>
  </si>
  <si>
    <t>RG403751_02</t>
  </si>
  <si>
    <t>SP403154_01</t>
  </si>
  <si>
    <t>SP403154_02</t>
  </si>
  <si>
    <t>SP403154_03</t>
  </si>
  <si>
    <t>SP403154_04</t>
  </si>
  <si>
    <t>F22UVGAMER_01</t>
  </si>
  <si>
    <t>F22UVGAMER_02</t>
  </si>
  <si>
    <t>F22UVGAMER_03</t>
  </si>
  <si>
    <t>F22POPIT_01</t>
  </si>
  <si>
    <t>F22POPIT_02</t>
  </si>
  <si>
    <t>F22POPIT_03</t>
  </si>
  <si>
    <t>SCF03BP001_01</t>
  </si>
  <si>
    <t>SCF03BP001_02</t>
  </si>
  <si>
    <t>SCF03BP001_03</t>
  </si>
  <si>
    <t>SCF03BP001_04</t>
  </si>
  <si>
    <t>MOON9F98_01</t>
  </si>
  <si>
    <t>MOON9F98_02</t>
  </si>
  <si>
    <t>MOON9F98_03</t>
  </si>
  <si>
    <t>MOON9F98_04</t>
  </si>
  <si>
    <t>MOON9F98_05</t>
  </si>
  <si>
    <t>MOON9F98_06</t>
  </si>
  <si>
    <t>MOON9F98_07</t>
  </si>
  <si>
    <t>MOON9F98_08</t>
  </si>
  <si>
    <t>MOON9F98_09</t>
  </si>
  <si>
    <t>MOON9F98_10</t>
  </si>
  <si>
    <t>MOON9F98_11</t>
  </si>
  <si>
    <t>9781338898774_01</t>
  </si>
  <si>
    <t>9781338898774_02</t>
  </si>
  <si>
    <t>SP405986_01</t>
  </si>
  <si>
    <t>SP405986_02</t>
  </si>
  <si>
    <t>SP405986_03</t>
  </si>
  <si>
    <t>F20FRBOOK_01</t>
  </si>
  <si>
    <t>F20FRBOOK_02</t>
  </si>
  <si>
    <t>F20FRBOOK_03</t>
  </si>
  <si>
    <t>F20FRBOOK_04</t>
  </si>
  <si>
    <t>F20FRBOOK_05</t>
  </si>
  <si>
    <t>F20FRBOOK_06</t>
  </si>
  <si>
    <t>F20FRBOOK_07</t>
  </si>
  <si>
    <t>F20FRBOOK_08</t>
  </si>
  <si>
    <t>F20FRBOOK_09</t>
  </si>
  <si>
    <t>F20FRBOOK_10</t>
  </si>
  <si>
    <t>F20FRBOOK_11</t>
  </si>
  <si>
    <t>F20FRBOOK_12</t>
  </si>
  <si>
    <t>F20FRBOOK_13</t>
  </si>
  <si>
    <t>F20FRBOOK_14</t>
  </si>
  <si>
    <t>F20FRBOOK_15</t>
  </si>
  <si>
    <t>F20FRBOOK_16</t>
  </si>
  <si>
    <t>F20FRBOOK_17</t>
  </si>
  <si>
    <t>F20FRBOOK_18</t>
  </si>
  <si>
    <t>F20FRBOOK_19</t>
  </si>
  <si>
    <t>F20FRBOOK_20</t>
  </si>
  <si>
    <t>F22FRBOOK_01</t>
  </si>
  <si>
    <t>F22FRBOOK_02</t>
  </si>
  <si>
    <t>F22FRBOOK_03</t>
  </si>
  <si>
    <t>F22FRBOOK_04</t>
  </si>
  <si>
    <t>F22FRBOOK_05</t>
  </si>
  <si>
    <t>F22FRBOOK_06</t>
  </si>
  <si>
    <t>F22FRBOOK_07</t>
  </si>
  <si>
    <t>F22FRBOOK_08</t>
  </si>
  <si>
    <t>F22FRBOOK_09</t>
  </si>
  <si>
    <t>F22FRBOOK_10</t>
  </si>
  <si>
    <t>F22FRBOOK_11</t>
  </si>
  <si>
    <t>F22FRBOOK_12</t>
  </si>
  <si>
    <t>F22FRBOOK_13</t>
  </si>
  <si>
    <t>F22FRBOOK_14</t>
  </si>
  <si>
    <t>F22FRBOOK_15</t>
  </si>
  <si>
    <t>F22FRBOOK_16</t>
  </si>
  <si>
    <t>F22FRBOOK_17</t>
  </si>
  <si>
    <t>F22FRBOOK_18</t>
  </si>
  <si>
    <t>F22FRBOOK_19</t>
  </si>
  <si>
    <t>F22FRBOOK_20</t>
  </si>
  <si>
    <t>F22FRBOOK_21</t>
  </si>
  <si>
    <t>F22FRBOOK_22</t>
  </si>
  <si>
    <t>F22FRBOOK_23</t>
  </si>
  <si>
    <t>F22FRBOOK_24</t>
  </si>
  <si>
    <t>F23FRBOOK_01</t>
  </si>
  <si>
    <t>F23FRBOOK_02</t>
  </si>
  <si>
    <t>F23FRBOOK_03</t>
  </si>
  <si>
    <t>F23FRBOOK_04</t>
  </si>
  <si>
    <t>F23FRBOOK_05</t>
  </si>
  <si>
    <t>F23FRBOOK_06</t>
  </si>
  <si>
    <t>F23FRBOOK_07</t>
  </si>
  <si>
    <t>F23FRBOOK_08</t>
  </si>
  <si>
    <t>F23FRBOOK_09</t>
  </si>
  <si>
    <t>F23FRBOOK_10</t>
  </si>
  <si>
    <t>F23FRBOOK_11</t>
  </si>
  <si>
    <t>F23FRBOOK_12</t>
  </si>
  <si>
    <t>F23FRBOOK_13</t>
  </si>
  <si>
    <t>F23FRBOOK_14</t>
  </si>
  <si>
    <t xml:space="preserve">IF PAYING BY CHEQUE, PLEASE FORWARD CHEQUE TO:  </t>
  </si>
  <si>
    <t>Dustin Maillet 1-506-859-8113, option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</si>
</sst>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_-[$$-1009]* #,##0.00_-;\-[$$-1009]* #,##0.00_-;_-[$$-1009]* &quot;-&quot;??_-;_-@_-"/>
    <numFmt numFmtId="167" formatCode="[&lt;=9999999]###\-####;###\-###\-####"/>
    <numFmt numFmtId="168" formatCode="[$-409]d\-mmm\-yyyy;@"/>
    <numFmt numFmtId="169" formatCode="[$-409]dd\-mmm\-yy;@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b/>
      <sz val="14"/>
      <color rgb="FF0070C0"/>
      <name val="Calibri"/>
      <family val="2"/>
    </font>
    <font>
      <b/>
      <u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1"/>
      <name val="Calibri"/>
      <family val="2"/>
    </font>
    <font>
      <b/>
      <sz val="11"/>
      <name val="Calibri"/>
      <family val="2"/>
    </font>
    <font>
      <u/>
      <sz val="11"/>
      <color rgb="FFFF0000"/>
      <name val="Calibri"/>
      <family val="2"/>
    </font>
    <font>
      <b/>
      <u/>
      <sz val="16"/>
      <color theme="0"/>
      <name val="Calibri"/>
      <family val="2"/>
    </font>
    <font>
      <b/>
      <sz val="14"/>
      <color theme="0"/>
      <name val="Calibri"/>
      <family val="2"/>
    </font>
    <font>
      <b/>
      <u/>
      <sz val="20"/>
      <color theme="0"/>
      <name val="Calibri"/>
      <family val="2"/>
    </font>
    <font>
      <u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u/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</font>
    <font>
      <b/>
      <u/>
      <sz val="12"/>
      <color theme="1"/>
      <name val="Calibri"/>
      <family val="2"/>
    </font>
    <font>
      <b/>
      <sz val="18"/>
      <color theme="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2"/>
      <color rgb="FFFF0000"/>
      <name val="Calibri"/>
      <family val="2"/>
    </font>
    <font>
      <sz val="12"/>
      <color theme="0"/>
      <name val="Calibri"/>
      <family val="2"/>
    </font>
    <font>
      <sz val="12"/>
      <name val="Arial"/>
      <family val="2"/>
    </font>
    <font>
      <u/>
      <sz val="11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alibri"/>
      <family val="2"/>
    </font>
    <font>
      <u/>
      <sz val="14"/>
      <color theme="10"/>
      <name val="Calibri"/>
      <family val="2"/>
      <scheme val="minor"/>
    </font>
    <font>
      <b/>
      <sz val="14"/>
      <color theme="4" tint="-0.249977111117893"/>
      <name val="Calibri"/>
      <family val="2"/>
    </font>
    <font>
      <b/>
      <sz val="20"/>
      <color theme="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Calibri"/>
      <family val="2"/>
    </font>
    <font>
      <u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Arial"/>
      <family val="2"/>
    </font>
    <font>
      <i/>
      <sz val="11"/>
      <name val="Calibri"/>
      <family val="2"/>
    </font>
    <font>
      <sz val="40"/>
      <color theme="0" tint="-0.1499984740745262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i/>
      <u/>
      <sz val="16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F5F5F5"/>
      </left>
      <right/>
      <top style="thin">
        <color rgb="FFF5F5F5"/>
      </top>
      <bottom/>
      <diagonal/>
    </border>
    <border>
      <left/>
      <right style="thin">
        <color rgb="FFF5F5F5"/>
      </right>
      <top style="thin">
        <color rgb="FFF5F5F5"/>
      </top>
      <bottom/>
      <diagonal/>
    </border>
    <border>
      <left style="thin">
        <color rgb="FFF5F5F5"/>
      </left>
      <right/>
      <top/>
      <bottom/>
      <diagonal/>
    </border>
    <border>
      <left/>
      <right style="thin">
        <color rgb="FFF5F5F5"/>
      </right>
      <top/>
      <bottom/>
      <diagonal/>
    </border>
    <border>
      <left style="thin">
        <color rgb="FFF5F5F5"/>
      </left>
      <right/>
      <top/>
      <bottom style="thin">
        <color rgb="FFF5F5F5"/>
      </bottom>
      <diagonal/>
    </border>
    <border>
      <left/>
      <right style="thin">
        <color rgb="FFF5F5F5"/>
      </right>
      <top/>
      <bottom style="thin">
        <color rgb="FFF5F5F5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49" fontId="21" fillId="0" borderId="0" xfId="1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4" fontId="21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1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Protection="1">
      <protection hidden="1"/>
    </xf>
    <xf numFmtId="0" fontId="31" fillId="0" borderId="0" xfId="0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49" fontId="21" fillId="0" borderId="0" xfId="1" applyNumberFormat="1" applyFont="1" applyAlignment="1" applyProtection="1">
      <alignment horizontal="center"/>
      <protection hidden="1"/>
    </xf>
    <xf numFmtId="0" fontId="42" fillId="0" borderId="0" xfId="124" applyFont="1"/>
    <xf numFmtId="0" fontId="43" fillId="0" borderId="0" xfId="124" applyFont="1"/>
    <xf numFmtId="0" fontId="41" fillId="0" borderId="0" xfId="124"/>
    <xf numFmtId="0" fontId="41" fillId="0" borderId="33" xfId="124" applyBorder="1"/>
    <xf numFmtId="0" fontId="41" fillId="0" borderId="34" xfId="124" applyBorder="1"/>
    <xf numFmtId="0" fontId="41" fillId="0" borderId="35" xfId="124" applyBorder="1"/>
    <xf numFmtId="0" fontId="41" fillId="0" borderId="36" xfId="124" applyBorder="1"/>
    <xf numFmtId="0" fontId="44" fillId="0" borderId="0" xfId="124" applyFont="1"/>
    <xf numFmtId="0" fontId="44" fillId="0" borderId="0" xfId="124" applyFont="1" applyAlignment="1">
      <alignment horizontal="left"/>
    </xf>
    <xf numFmtId="0" fontId="46" fillId="0" borderId="29" xfId="124" applyFont="1" applyBorder="1" applyAlignment="1">
      <alignment horizontal="center"/>
    </xf>
    <xf numFmtId="0" fontId="45" fillId="0" borderId="0" xfId="124" applyFont="1"/>
    <xf numFmtId="0" fontId="44" fillId="0" borderId="31" xfId="124" applyFont="1" applyBorder="1"/>
    <xf numFmtId="0" fontId="46" fillId="0" borderId="16" xfId="124" applyFont="1" applyBorder="1"/>
    <xf numFmtId="0" fontId="47" fillId="0" borderId="12" xfId="124" applyFont="1" applyBorder="1" applyAlignment="1">
      <alignment horizontal="left"/>
    </xf>
    <xf numFmtId="0" fontId="46" fillId="0" borderId="12" xfId="124" applyFont="1" applyBorder="1" applyAlignment="1">
      <alignment horizontal="left"/>
    </xf>
    <xf numFmtId="0" fontId="46" fillId="0" borderId="12" xfId="124" applyFont="1" applyBorder="1" applyAlignment="1">
      <alignment horizontal="center"/>
    </xf>
    <xf numFmtId="0" fontId="46" fillId="0" borderId="14" xfId="124" applyFont="1" applyBorder="1" applyAlignment="1">
      <alignment horizontal="center"/>
    </xf>
    <xf numFmtId="0" fontId="46" fillId="0" borderId="30" xfId="124" applyFont="1" applyBorder="1"/>
    <xf numFmtId="0" fontId="46" fillId="0" borderId="0" xfId="124" applyFont="1" applyAlignment="1">
      <alignment horizontal="left"/>
    </xf>
    <xf numFmtId="0" fontId="46" fillId="0" borderId="0" xfId="124" applyFont="1" applyAlignment="1">
      <alignment horizontal="center"/>
    </xf>
    <xf numFmtId="0" fontId="44" fillId="0" borderId="0" xfId="124" applyFont="1" applyAlignment="1">
      <alignment horizontal="center"/>
    </xf>
    <xf numFmtId="2" fontId="44" fillId="0" borderId="29" xfId="124" applyNumberFormat="1" applyFont="1" applyBorder="1"/>
    <xf numFmtId="0" fontId="44" fillId="0" borderId="31" xfId="124" applyFont="1" applyBorder="1" applyAlignment="1">
      <alignment horizontal="center"/>
    </xf>
    <xf numFmtId="0" fontId="41" fillId="0" borderId="41" xfId="124" applyBorder="1"/>
    <xf numFmtId="0" fontId="41" fillId="0" borderId="42" xfId="124" applyBorder="1" applyAlignment="1">
      <alignment horizontal="center"/>
    </xf>
    <xf numFmtId="2" fontId="41" fillId="0" borderId="43" xfId="124" applyNumberFormat="1" applyBorder="1" applyAlignment="1">
      <alignment horizontal="center"/>
    </xf>
    <xf numFmtId="0" fontId="41" fillId="0" borderId="44" xfId="124" applyBorder="1"/>
    <xf numFmtId="2" fontId="41" fillId="0" borderId="46" xfId="124" applyNumberFormat="1" applyBorder="1"/>
    <xf numFmtId="2" fontId="41" fillId="0" borderId="0" xfId="124" applyNumberFormat="1"/>
    <xf numFmtId="0" fontId="49" fillId="0" borderId="0" xfId="124" applyFont="1"/>
    <xf numFmtId="0" fontId="43" fillId="0" borderId="0" xfId="124" applyFont="1" applyAlignment="1">
      <alignment horizontal="left"/>
    </xf>
    <xf numFmtId="0" fontId="42" fillId="0" borderId="0" xfId="124" applyFont="1" applyAlignment="1">
      <alignment horizontal="left"/>
    </xf>
    <xf numFmtId="0" fontId="41" fillId="0" borderId="0" xfId="124" applyAlignment="1">
      <alignment horizontal="left"/>
    </xf>
    <xf numFmtId="0" fontId="30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55" fillId="0" borderId="0" xfId="123" applyFont="1" applyAlignment="1" applyProtection="1">
      <alignment horizontal="left"/>
    </xf>
    <xf numFmtId="0" fontId="0" fillId="0" borderId="0" xfId="0" applyProtection="1"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hidden="1"/>
    </xf>
    <xf numFmtId="0" fontId="61" fillId="0" borderId="0" xfId="123" applyFont="1" applyFill="1" applyAlignment="1">
      <alignment horizontal="center" vertical="top" wrapText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63" fillId="0" borderId="0" xfId="0" applyFont="1"/>
    <xf numFmtId="166" fontId="21" fillId="0" borderId="10" xfId="1" applyNumberFormat="1" applyFont="1" applyFill="1" applyBorder="1" applyAlignment="1" applyProtection="1">
      <alignment horizontal="right"/>
      <protection hidden="1"/>
    </xf>
    <xf numFmtId="0" fontId="33" fillId="0" borderId="10" xfId="0" applyFont="1" applyBorder="1" applyProtection="1">
      <protection hidden="1"/>
    </xf>
    <xf numFmtId="166" fontId="33" fillId="0" borderId="10" xfId="0" applyNumberFormat="1" applyFont="1" applyBorder="1" applyProtection="1">
      <protection hidden="1"/>
    </xf>
    <xf numFmtId="0" fontId="21" fillId="0" borderId="10" xfId="0" applyFont="1" applyBorder="1" applyProtection="1">
      <protection hidden="1"/>
    </xf>
    <xf numFmtId="166" fontId="33" fillId="0" borderId="15" xfId="0" applyNumberFormat="1" applyFont="1" applyBorder="1" applyProtection="1">
      <protection hidden="1"/>
    </xf>
    <xf numFmtId="44" fontId="26" fillId="0" borderId="15" xfId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44" fontId="21" fillId="0" borderId="0" xfId="0" applyNumberFormat="1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center"/>
      <protection hidden="1"/>
    </xf>
    <xf numFmtId="1" fontId="21" fillId="0" borderId="10" xfId="0" applyNumberFormat="1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0" fontId="41" fillId="0" borderId="14" xfId="124" applyBorder="1"/>
    <xf numFmtId="1" fontId="21" fillId="0" borderId="16" xfId="0" applyNumberFormat="1" applyFont="1" applyBorder="1" applyAlignment="1" applyProtection="1">
      <alignment horizontal="center"/>
      <protection hidden="1"/>
    </xf>
    <xf numFmtId="49" fontId="26" fillId="0" borderId="54" xfId="1" applyNumberFormat="1" applyFont="1" applyFill="1" applyBorder="1" applyAlignment="1" applyProtection="1">
      <alignment horizontal="center" wrapText="1"/>
      <protection hidden="1"/>
    </xf>
    <xf numFmtId="0" fontId="67" fillId="0" borderId="0" xfId="0" applyFont="1" applyAlignment="1" applyProtection="1">
      <alignment horizontal="center" wrapText="1"/>
      <protection hidden="1"/>
    </xf>
    <xf numFmtId="0" fontId="27" fillId="0" borderId="0" xfId="0" applyFont="1" applyAlignment="1" applyProtection="1">
      <alignment horizontal="center"/>
      <protection hidden="1"/>
    </xf>
    <xf numFmtId="0" fontId="69" fillId="0" borderId="0" xfId="0" applyFont="1" applyProtection="1">
      <protection locked="0"/>
    </xf>
    <xf numFmtId="1" fontId="72" fillId="0" borderId="0" xfId="0" applyNumberFormat="1" applyFont="1" applyAlignment="1" applyProtection="1">
      <alignment horizontal="left"/>
      <protection hidden="1"/>
    </xf>
    <xf numFmtId="0" fontId="72" fillId="0" borderId="0" xfId="0" applyFont="1" applyAlignment="1" applyProtection="1">
      <alignment horizontal="left" vertical="center"/>
      <protection hidden="1"/>
    </xf>
    <xf numFmtId="49" fontId="72" fillId="0" borderId="0" xfId="1" applyNumberFormat="1" applyFont="1" applyFill="1" applyBorder="1" applyAlignment="1" applyProtection="1">
      <protection hidden="1"/>
    </xf>
    <xf numFmtId="167" fontId="72" fillId="0" borderId="0" xfId="0" applyNumberFormat="1" applyFont="1" applyProtection="1">
      <protection hidden="1"/>
    </xf>
    <xf numFmtId="0" fontId="72" fillId="0" borderId="0" xfId="0" applyFont="1" applyProtection="1">
      <protection locked="0"/>
    </xf>
    <xf numFmtId="1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49" fontId="21" fillId="0" borderId="0" xfId="1" applyNumberFormat="1" applyFont="1" applyFill="1" applyBorder="1" applyAlignment="1" applyProtection="1">
      <alignment horizontal="right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Protection="1">
      <protection hidden="1"/>
    </xf>
    <xf numFmtId="1" fontId="75" fillId="0" borderId="0" xfId="0" applyNumberFormat="1" applyFont="1" applyAlignment="1" applyProtection="1">
      <alignment horizontal="left" vertical="center" wrapText="1"/>
      <protection hidden="1"/>
    </xf>
    <xf numFmtId="0" fontId="75" fillId="0" borderId="0" xfId="0" applyFont="1" applyProtection="1">
      <protection locked="0"/>
    </xf>
    <xf numFmtId="49" fontId="21" fillId="0" borderId="0" xfId="0" applyNumberFormat="1" applyFont="1" applyProtection="1">
      <protection hidden="1"/>
    </xf>
    <xf numFmtId="0" fontId="19" fillId="0" borderId="0" xfId="123" applyFill="1" applyBorder="1" applyAlignment="1" applyProtection="1">
      <alignment horizontal="left"/>
      <protection hidden="1"/>
    </xf>
    <xf numFmtId="167" fontId="21" fillId="0" borderId="0" xfId="0" applyNumberFormat="1" applyFont="1" applyAlignment="1" applyProtection="1">
      <alignment vertical="center" wrapText="1"/>
      <protection hidden="1"/>
    </xf>
    <xf numFmtId="166" fontId="78" fillId="0" borderId="48" xfId="0" applyNumberFormat="1" applyFont="1" applyBorder="1" applyAlignment="1" applyProtection="1">
      <alignment horizontal="right" vertical="center"/>
      <protection hidden="1"/>
    </xf>
    <xf numFmtId="0" fontId="76" fillId="0" borderId="49" xfId="0" applyFont="1" applyBorder="1" applyAlignment="1" applyProtection="1">
      <alignment horizontal="right" vertical="center" wrapText="1"/>
      <protection hidden="1"/>
    </xf>
    <xf numFmtId="166" fontId="76" fillId="0" borderId="48" xfId="0" applyNumberFormat="1" applyFont="1" applyBorder="1" applyAlignment="1" applyProtection="1">
      <alignment horizontal="right" vertical="center"/>
      <protection hidden="1"/>
    </xf>
    <xf numFmtId="166" fontId="25" fillId="0" borderId="56" xfId="0" applyNumberFormat="1" applyFont="1" applyBorder="1" applyAlignment="1" applyProtection="1">
      <alignment horizontal="right" vertical="center"/>
      <protection hidden="1"/>
    </xf>
    <xf numFmtId="1" fontId="25" fillId="37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76" fillId="0" borderId="0" xfId="0" applyFont="1" applyAlignment="1" applyProtection="1">
      <alignment vertical="center"/>
      <protection locked="0"/>
    </xf>
    <xf numFmtId="1" fontId="28" fillId="0" borderId="0" xfId="0" applyNumberFormat="1" applyFont="1" applyAlignment="1" applyProtection="1">
      <alignment horizontal="left" vertical="top"/>
      <protection locked="0"/>
    </xf>
    <xf numFmtId="0" fontId="76" fillId="0" borderId="0" xfId="0" applyFont="1" applyAlignment="1" applyProtection="1">
      <alignment horizontal="left" vertical="center"/>
      <protection locked="0"/>
    </xf>
    <xf numFmtId="167" fontId="76" fillId="0" borderId="0" xfId="0" applyNumberFormat="1" applyFont="1" applyAlignment="1" applyProtection="1">
      <alignment horizontal="center" vertical="center"/>
      <protection locked="0" hidden="1"/>
    </xf>
    <xf numFmtId="1" fontId="76" fillId="0" borderId="0" xfId="0" applyNumberFormat="1" applyFont="1" applyAlignment="1" applyProtection="1">
      <alignment horizontal="left" vertical="center"/>
      <protection locked="0" hidden="1"/>
    </xf>
    <xf numFmtId="0" fontId="25" fillId="0" borderId="0" xfId="0" applyFont="1" applyAlignment="1">
      <alignment vertical="center"/>
    </xf>
    <xf numFmtId="167" fontId="76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 vertical="center"/>
      <protection locked="0"/>
    </xf>
    <xf numFmtId="168" fontId="66" fillId="0" borderId="10" xfId="0" applyNumberFormat="1" applyFont="1" applyBorder="1" applyAlignment="1" applyProtection="1">
      <alignment horizontal="left" vertical="center"/>
      <protection hidden="1"/>
    </xf>
    <xf numFmtId="0" fontId="21" fillId="0" borderId="59" xfId="0" applyFont="1" applyBorder="1" applyProtection="1">
      <protection locked="0"/>
    </xf>
    <xf numFmtId="0" fontId="80" fillId="0" borderId="0" xfId="0" applyFont="1" applyAlignment="1" applyProtection="1">
      <alignment horizontal="center"/>
      <protection hidden="1"/>
    </xf>
    <xf numFmtId="0" fontId="80" fillId="0" borderId="0" xfId="0" applyFont="1" applyAlignment="1" applyProtection="1">
      <alignment horizontal="left"/>
      <protection hidden="1"/>
    </xf>
    <xf numFmtId="0" fontId="21" fillId="0" borderId="0" xfId="0" applyFont="1"/>
    <xf numFmtId="1" fontId="21" fillId="0" borderId="0" xfId="0" applyNumberFormat="1" applyFont="1" applyProtection="1">
      <protection locked="0"/>
    </xf>
    <xf numFmtId="0" fontId="45" fillId="0" borderId="11" xfId="124" applyFont="1" applyBorder="1" applyAlignment="1">
      <alignment horizontal="center"/>
    </xf>
    <xf numFmtId="17" fontId="45" fillId="0" borderId="0" xfId="124" applyNumberFormat="1" applyFont="1" applyAlignment="1">
      <alignment horizontal="left"/>
    </xf>
    <xf numFmtId="0" fontId="45" fillId="0" borderId="0" xfId="124" applyFont="1" applyAlignment="1">
      <alignment horizontal="left"/>
    </xf>
    <xf numFmtId="0" fontId="45" fillId="0" borderId="0" xfId="124" applyFont="1" applyAlignment="1">
      <alignment horizontal="center"/>
    </xf>
    <xf numFmtId="8" fontId="47" fillId="0" borderId="29" xfId="126" applyNumberFormat="1" applyFont="1" applyBorder="1"/>
    <xf numFmtId="17" fontId="45" fillId="0" borderId="0" xfId="124" applyNumberFormat="1" applyFont="1"/>
    <xf numFmtId="2" fontId="47" fillId="0" borderId="29" xfId="124" applyNumberFormat="1" applyFont="1" applyBorder="1"/>
    <xf numFmtId="44" fontId="47" fillId="0" borderId="29" xfId="126" applyFont="1" applyBorder="1"/>
    <xf numFmtId="7" fontId="45" fillId="0" borderId="0" xfId="124" applyNumberFormat="1" applyFont="1" applyAlignment="1">
      <alignment horizontal="center"/>
    </xf>
    <xf numFmtId="2" fontId="45" fillId="0" borderId="29" xfId="124" applyNumberFormat="1" applyFont="1" applyBorder="1"/>
    <xf numFmtId="0" fontId="82" fillId="0" borderId="31" xfId="127" applyFont="1" applyBorder="1" applyAlignment="1" applyProtection="1"/>
    <xf numFmtId="0" fontId="45" fillId="0" borderId="29" xfId="124" applyFont="1" applyBorder="1" applyAlignment="1">
      <alignment horizontal="left"/>
    </xf>
    <xf numFmtId="0" fontId="47" fillId="0" borderId="20" xfId="124" applyFont="1" applyBorder="1" applyAlignment="1">
      <alignment horizontal="left"/>
    </xf>
    <xf numFmtId="0" fontId="47" fillId="0" borderId="29" xfId="124" applyFont="1" applyBorder="1" applyAlignment="1">
      <alignment horizontal="center"/>
    </xf>
    <xf numFmtId="0" fontId="45" fillId="0" borderId="29" xfId="124" applyFont="1" applyBorder="1" applyAlignment="1">
      <alignment horizontal="center"/>
    </xf>
    <xf numFmtId="0" fontId="64" fillId="0" borderId="0" xfId="124" applyFont="1" applyAlignment="1">
      <alignment horizontal="left"/>
    </xf>
    <xf numFmtId="0" fontId="42" fillId="0" borderId="0" xfId="124" applyFont="1" applyAlignment="1">
      <alignment vertical="center"/>
    </xf>
    <xf numFmtId="0" fontId="81" fillId="0" borderId="0" xfId="124" applyFont="1" applyAlignment="1">
      <alignment horizontal="left"/>
    </xf>
    <xf numFmtId="1" fontId="21" fillId="0" borderId="27" xfId="0" applyNumberFormat="1" applyFont="1" applyBorder="1" applyAlignment="1">
      <alignment horizontal="left" vertical="top"/>
    </xf>
    <xf numFmtId="49" fontId="21" fillId="0" borderId="27" xfId="1" applyNumberFormat="1" applyFont="1" applyBorder="1" applyAlignment="1" applyProtection="1">
      <alignment horizontal="center" vertical="top"/>
    </xf>
    <xf numFmtId="0" fontId="21" fillId="0" borderId="27" xfId="0" applyFont="1" applyBorder="1" applyAlignment="1">
      <alignment horizontal="left" vertical="top"/>
    </xf>
    <xf numFmtId="167" fontId="70" fillId="0" borderId="0" xfId="0" applyNumberFormat="1" applyFont="1" applyProtection="1">
      <protection locked="0" hidden="1"/>
    </xf>
    <xf numFmtId="0" fontId="41" fillId="0" borderId="31" xfId="124" applyBorder="1"/>
    <xf numFmtId="0" fontId="44" fillId="0" borderId="17" xfId="124" applyFont="1" applyBorder="1"/>
    <xf numFmtId="0" fontId="28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1" fontId="21" fillId="0" borderId="0" xfId="0" applyNumberFormat="1" applyFont="1" applyAlignment="1">
      <alignment horizontal="right"/>
    </xf>
    <xf numFmtId="0" fontId="24" fillId="0" borderId="0" xfId="0" applyFont="1"/>
    <xf numFmtId="0" fontId="29" fillId="0" borderId="0" xfId="0" applyFont="1"/>
    <xf numFmtId="0" fontId="81" fillId="0" borderId="0" xfId="124" applyFont="1"/>
    <xf numFmtId="0" fontId="24" fillId="0" borderId="1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44" fontId="21" fillId="0" borderId="10" xfId="1" applyFont="1" applyFill="1" applyBorder="1" applyProtection="1">
      <protection hidden="1"/>
    </xf>
    <xf numFmtId="0" fontId="28" fillId="0" borderId="0" xfId="0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44" fontId="28" fillId="0" borderId="29" xfId="1" applyFont="1" applyFill="1" applyBorder="1" applyProtection="1">
      <protection hidden="1"/>
    </xf>
    <xf numFmtId="1" fontId="26" fillId="0" borderId="15" xfId="0" applyNumberFormat="1" applyFont="1" applyBorder="1" applyAlignment="1" applyProtection="1">
      <alignment horizontal="center"/>
      <protection hidden="1"/>
    </xf>
    <xf numFmtId="0" fontId="54" fillId="0" borderId="15" xfId="0" applyFont="1" applyBorder="1" applyAlignment="1" applyProtection="1">
      <alignment horizontal="center" wrapText="1"/>
      <protection hidden="1"/>
    </xf>
    <xf numFmtId="44" fontId="26" fillId="0" borderId="15" xfId="0" applyNumberFormat="1" applyFont="1" applyBorder="1" applyAlignment="1" applyProtection="1">
      <alignment wrapText="1"/>
      <protection hidden="1"/>
    </xf>
    <xf numFmtId="1" fontId="26" fillId="0" borderId="15" xfId="0" applyNumberFormat="1" applyFont="1" applyBorder="1" applyAlignment="1" applyProtection="1">
      <alignment wrapText="1"/>
      <protection hidden="1"/>
    </xf>
    <xf numFmtId="44" fontId="33" fillId="0" borderId="10" xfId="1" applyFont="1" applyFill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80" fillId="0" borderId="0" xfId="0" applyFont="1"/>
    <xf numFmtId="0" fontId="94" fillId="0" borderId="0" xfId="0" applyFont="1"/>
    <xf numFmtId="44" fontId="80" fillId="0" borderId="0" xfId="0" applyNumberFormat="1" applyFont="1" applyAlignment="1">
      <alignment horizontal="center"/>
    </xf>
    <xf numFmtId="1" fontId="80" fillId="0" borderId="0" xfId="0" applyNumberFormat="1" applyFont="1" applyAlignment="1">
      <alignment horizontal="center"/>
    </xf>
    <xf numFmtId="168" fontId="95" fillId="0" borderId="29" xfId="124" applyNumberFormat="1" applyFont="1" applyBorder="1" applyAlignment="1">
      <alignment horizontal="center"/>
    </xf>
    <xf numFmtId="1" fontId="96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29" xfId="126" applyNumberFormat="1" applyFont="1" applyBorder="1" applyProtection="1">
      <protection hidden="1"/>
    </xf>
    <xf numFmtId="164" fontId="45" fillId="34" borderId="29" xfId="125" applyNumberFormat="1" applyFont="1" applyFill="1" applyBorder="1" applyProtection="1">
      <protection hidden="1"/>
    </xf>
    <xf numFmtId="0" fontId="45" fillId="0" borderId="11" xfId="124" applyFont="1" applyBorder="1" applyProtection="1">
      <protection hidden="1"/>
    </xf>
    <xf numFmtId="164" fontId="47" fillId="0" borderId="23" xfId="126" applyNumberFormat="1" applyFont="1" applyBorder="1" applyProtection="1">
      <protection hidden="1"/>
    </xf>
    <xf numFmtId="0" fontId="47" fillId="0" borderId="20" xfId="124" applyFont="1" applyBorder="1" applyAlignment="1" applyProtection="1">
      <alignment horizontal="left"/>
      <protection hidden="1"/>
    </xf>
    <xf numFmtId="0" fontId="45" fillId="0" borderId="20" xfId="124" applyFont="1" applyBorder="1" applyAlignment="1" applyProtection="1">
      <alignment horizontal="left"/>
      <protection hidden="1"/>
    </xf>
    <xf numFmtId="0" fontId="45" fillId="0" borderId="31" xfId="124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locked="0"/>
    </xf>
    <xf numFmtId="166" fontId="36" fillId="0" borderId="0" xfId="0" applyNumberFormat="1" applyFont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24" fillId="0" borderId="0" xfId="0" applyFont="1" applyAlignment="1" applyProtection="1">
      <alignment horizontal="left"/>
      <protection hidden="1"/>
    </xf>
    <xf numFmtId="0" fontId="92" fillId="0" borderId="0" xfId="123" applyFont="1" applyFill="1" applyBorder="1" applyAlignment="1" applyProtection="1">
      <alignment horizontal="left"/>
      <protection hidden="1"/>
    </xf>
    <xf numFmtId="167" fontId="24" fillId="0" borderId="0" xfId="0" applyNumberFormat="1" applyFont="1" applyAlignment="1" applyProtection="1">
      <alignment vertical="center" wrapText="1"/>
      <protection hidden="1"/>
    </xf>
    <xf numFmtId="1" fontId="4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left" vertical="top"/>
    </xf>
    <xf numFmtId="1" fontId="28" fillId="0" borderId="0" xfId="0" applyNumberFormat="1" applyFont="1" applyAlignment="1">
      <alignment vertical="top"/>
    </xf>
    <xf numFmtId="1" fontId="37" fillId="0" borderId="10" xfId="0" applyNumberFormat="1" applyFont="1" applyBorder="1" applyAlignment="1">
      <alignment horizontal="center" vertical="center" wrapText="1"/>
    </xf>
    <xf numFmtId="14" fontId="21" fillId="0" borderId="14" xfId="0" quotePrefix="1" applyNumberFormat="1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right"/>
      <protection hidden="1"/>
    </xf>
    <xf numFmtId="0" fontId="19" fillId="0" borderId="14" xfId="123" applyBorder="1" applyAlignment="1" applyProtection="1">
      <alignment horizontal="center"/>
      <protection hidden="1"/>
    </xf>
    <xf numFmtId="14" fontId="28" fillId="0" borderId="12" xfId="0" quotePrefix="1" applyNumberFormat="1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165" fontId="33" fillId="0" borderId="12" xfId="0" applyNumberFormat="1" applyFont="1" applyBorder="1" applyProtection="1">
      <protection hidden="1"/>
    </xf>
    <xf numFmtId="1" fontId="28" fillId="0" borderId="12" xfId="0" applyNumberFormat="1" applyFont="1" applyBorder="1" applyAlignment="1" applyProtection="1">
      <alignment horizontal="center"/>
      <protection hidden="1"/>
    </xf>
    <xf numFmtId="44" fontId="21" fillId="0" borderId="14" xfId="1" applyFont="1" applyFill="1" applyBorder="1" applyProtection="1">
      <protection hidden="1"/>
    </xf>
    <xf numFmtId="1" fontId="21" fillId="0" borderId="10" xfId="0" applyNumberFormat="1" applyFont="1" applyBorder="1" applyAlignment="1" applyProtection="1">
      <alignment horizontal="right"/>
      <protection hidden="1"/>
    </xf>
    <xf numFmtId="0" fontId="39" fillId="0" borderId="23" xfId="0" applyFont="1" applyBorder="1" applyAlignment="1" applyProtection="1">
      <alignment horizontal="left" vertical="center"/>
      <protection hidden="1"/>
    </xf>
    <xf numFmtId="0" fontId="40" fillId="0" borderId="23" xfId="0" applyFont="1" applyBorder="1" applyAlignment="1" applyProtection="1">
      <alignment horizontal="left" vertical="center"/>
      <protection hidden="1"/>
    </xf>
    <xf numFmtId="164" fontId="40" fillId="0" borderId="2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26" fillId="0" borderId="15" xfId="0" applyFont="1" applyBorder="1" applyAlignment="1" applyProtection="1">
      <alignment wrapText="1"/>
      <protection hidden="1"/>
    </xf>
    <xf numFmtId="44" fontId="26" fillId="0" borderId="15" xfId="0" applyNumberFormat="1" applyFont="1" applyBorder="1" applyAlignment="1" applyProtection="1">
      <alignment horizontal="center" wrapText="1"/>
      <protection hidden="1"/>
    </xf>
    <xf numFmtId="1" fontId="26" fillId="0" borderId="10" xfId="0" applyNumberFormat="1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right"/>
      <protection hidden="1"/>
    </xf>
    <xf numFmtId="0" fontId="32" fillId="0" borderId="10" xfId="0" applyFont="1" applyBorder="1" applyProtection="1">
      <protection hidden="1"/>
    </xf>
    <xf numFmtId="0" fontId="0" fillId="0" borderId="0" xfId="0" applyAlignment="1">
      <alignment horizontal="right"/>
    </xf>
    <xf numFmtId="1" fontId="33" fillId="0" borderId="10" xfId="0" applyNumberFormat="1" applyFont="1" applyBorder="1" applyAlignment="1" applyProtection="1">
      <alignment horizontal="right"/>
      <protection hidden="1"/>
    </xf>
    <xf numFmtId="0" fontId="21" fillId="0" borderId="14" xfId="0" quotePrefix="1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47" fillId="0" borderId="0" xfId="124" applyFont="1"/>
    <xf numFmtId="0" fontId="46" fillId="0" borderId="37" xfId="124" applyFont="1" applyBorder="1" applyAlignment="1">
      <alignment horizontal="center"/>
    </xf>
    <xf numFmtId="0" fontId="46" fillId="0" borderId="38" xfId="124" applyFont="1" applyBorder="1" applyAlignment="1">
      <alignment horizontal="center"/>
    </xf>
    <xf numFmtId="0" fontId="44" fillId="0" borderId="39" xfId="124" applyFont="1" applyBorder="1"/>
    <xf numFmtId="0" fontId="45" fillId="0" borderId="40" xfId="124" applyFont="1" applyBorder="1"/>
    <xf numFmtId="4" fontId="47" fillId="0" borderId="39" xfId="124" applyNumberFormat="1" applyFont="1" applyBorder="1" applyAlignment="1">
      <alignment horizontal="right"/>
    </xf>
    <xf numFmtId="2" fontId="47" fillId="0" borderId="39" xfId="124" applyNumberFormat="1" applyFont="1" applyBorder="1" applyAlignment="1">
      <alignment horizontal="right"/>
    </xf>
    <xf numFmtId="0" fontId="45" fillId="0" borderId="39" xfId="124" applyFont="1" applyBorder="1"/>
    <xf numFmtId="0" fontId="41" fillId="0" borderId="45" xfId="124" applyBorder="1"/>
    <xf numFmtId="7" fontId="45" fillId="0" borderId="11" xfId="124" applyNumberFormat="1" applyFont="1" applyBorder="1"/>
    <xf numFmtId="1" fontId="0" fillId="34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right"/>
    </xf>
    <xf numFmtId="0" fontId="0" fillId="0" borderId="10" xfId="0" applyBorder="1"/>
    <xf numFmtId="0" fontId="32" fillId="34" borderId="10" xfId="0" applyFont="1" applyFill="1" applyBorder="1" applyProtection="1">
      <protection hidden="1"/>
    </xf>
    <xf numFmtId="0" fontId="0" fillId="34" borderId="10" xfId="0" applyFill="1" applyBorder="1"/>
    <xf numFmtId="1" fontId="26" fillId="0" borderId="19" xfId="0" applyNumberFormat="1" applyFont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14" xfId="0" quotePrefix="1" applyFont="1" applyBorder="1" applyAlignment="1" applyProtection="1">
      <alignment horizontal="center"/>
      <protection hidden="1"/>
    </xf>
    <xf numFmtId="1" fontId="0" fillId="0" borderId="15" xfId="0" applyNumberFormat="1" applyBorder="1"/>
    <xf numFmtId="0" fontId="0" fillId="0" borderId="15" xfId="0" applyBorder="1"/>
    <xf numFmtId="1" fontId="40" fillId="0" borderId="10" xfId="0" applyNumberFormat="1" applyFont="1" applyBorder="1"/>
    <xf numFmtId="0" fontId="40" fillId="0" borderId="10" xfId="0" applyFont="1" applyBorder="1"/>
    <xf numFmtId="1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36" fillId="0" borderId="0" xfId="0" applyFont="1" applyAlignment="1" applyProtection="1">
      <alignment horizontal="right"/>
      <protection hidden="1"/>
    </xf>
    <xf numFmtId="0" fontId="80" fillId="0" borderId="0" xfId="0" applyFont="1" applyProtection="1">
      <protection hidden="1"/>
    </xf>
    <xf numFmtId="14" fontId="21" fillId="0" borderId="15" xfId="0" quotePrefix="1" applyNumberFormat="1" applyFont="1" applyBorder="1" applyAlignment="1" applyProtection="1">
      <alignment horizontal="center"/>
      <protection hidden="1"/>
    </xf>
    <xf numFmtId="14" fontId="21" fillId="0" borderId="32" xfId="0" quotePrefix="1" applyNumberFormat="1" applyFont="1" applyBorder="1" applyAlignment="1" applyProtection="1">
      <alignment horizontal="center"/>
      <protection hidden="1"/>
    </xf>
    <xf numFmtId="14" fontId="21" fillId="0" borderId="18" xfId="0" quotePrefix="1" applyNumberFormat="1" applyFont="1" applyBorder="1" applyAlignment="1" applyProtection="1">
      <alignment horizontal="center"/>
      <protection hidden="1"/>
    </xf>
    <xf numFmtId="166" fontId="33" fillId="0" borderId="18" xfId="0" applyNumberFormat="1" applyFont="1" applyBorder="1" applyProtection="1">
      <protection hidden="1"/>
    </xf>
    <xf numFmtId="1" fontId="21" fillId="0" borderId="18" xfId="0" applyNumberFormat="1" applyFont="1" applyBorder="1" applyAlignment="1" applyProtection="1">
      <alignment horizontal="center"/>
      <protection locked="0" hidden="1"/>
    </xf>
    <xf numFmtId="44" fontId="21" fillId="0" borderId="18" xfId="1" applyFont="1" applyFill="1" applyBorder="1" applyProtection="1">
      <protection hidden="1"/>
    </xf>
    <xf numFmtId="0" fontId="40" fillId="0" borderId="16" xfId="0" applyFont="1" applyBorder="1"/>
    <xf numFmtId="14" fontId="21" fillId="0" borderId="10" xfId="0" quotePrefix="1" applyNumberFormat="1" applyFont="1" applyBorder="1" applyProtection="1">
      <protection hidden="1"/>
    </xf>
    <xf numFmtId="0" fontId="57" fillId="33" borderId="17" xfId="0" applyFont="1" applyFill="1" applyBorder="1" applyProtection="1">
      <protection hidden="1"/>
    </xf>
    <xf numFmtId="0" fontId="40" fillId="0" borderId="10" xfId="0" applyFont="1" applyBorder="1" applyAlignment="1">
      <alignment horizontal="center"/>
    </xf>
    <xf numFmtId="166" fontId="0" fillId="0" borderId="10" xfId="0" applyNumberFormat="1" applyBorder="1"/>
    <xf numFmtId="1" fontId="40" fillId="0" borderId="10" xfId="0" applyNumberFormat="1" applyFont="1" applyBorder="1" applyAlignment="1">
      <alignment horizontal="right"/>
    </xf>
    <xf numFmtId="0" fontId="39" fillId="0" borderId="23" xfId="0" applyFont="1" applyBorder="1" applyAlignment="1" applyProtection="1">
      <alignment horizontal="center" vertical="center"/>
      <protection hidden="1"/>
    </xf>
    <xf numFmtId="0" fontId="40" fillId="0" borderId="2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1" fontId="28" fillId="0" borderId="10" xfId="0" applyNumberFormat="1" applyFont="1" applyBorder="1" applyAlignment="1" applyProtection="1">
      <alignment horizontal="center"/>
      <protection hidden="1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57" fillId="33" borderId="16" xfId="0" applyFont="1" applyFill="1" applyBorder="1" applyAlignment="1" applyProtection="1">
      <alignment horizontal="left"/>
      <protection hidden="1"/>
    </xf>
    <xf numFmtId="0" fontId="35" fillId="33" borderId="16" xfId="0" applyFont="1" applyFill="1" applyBorder="1" applyProtection="1">
      <protection hidden="1"/>
    </xf>
    <xf numFmtId="0" fontId="57" fillId="33" borderId="17" xfId="0" applyFont="1" applyFill="1" applyBorder="1" applyAlignment="1" applyProtection="1">
      <alignment horizontal="left"/>
      <protection hidden="1"/>
    </xf>
    <xf numFmtId="16" fontId="57" fillId="33" borderId="16" xfId="0" quotePrefix="1" applyNumberFormat="1" applyFont="1" applyFill="1" applyBorder="1" applyAlignment="1" applyProtection="1">
      <alignment horizontal="left"/>
      <protection hidden="1"/>
    </xf>
    <xf numFmtId="0" fontId="57" fillId="33" borderId="16" xfId="0" quotePrefix="1" applyFont="1" applyFill="1" applyBorder="1" applyAlignment="1" applyProtection="1">
      <alignment horizontal="left"/>
      <protection hidden="1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9" fillId="33" borderId="16" xfId="0" applyFont="1" applyFill="1" applyBorder="1" applyProtection="1">
      <protection hidden="1"/>
    </xf>
    <xf numFmtId="0" fontId="21" fillId="0" borderId="0" xfId="0" applyFont="1" applyBorder="1" applyProtection="1">
      <protection locked="0"/>
    </xf>
    <xf numFmtId="1" fontId="26" fillId="0" borderId="67" xfId="0" applyNumberFormat="1" applyFont="1" applyBorder="1" applyAlignment="1" applyProtection="1">
      <alignment horizontal="center" wrapText="1"/>
      <protection locked="0"/>
    </xf>
    <xf numFmtId="0" fontId="26" fillId="0" borderId="67" xfId="0" applyFont="1" applyBorder="1" applyAlignment="1" applyProtection="1">
      <alignment wrapText="1"/>
      <protection locked="0"/>
    </xf>
    <xf numFmtId="49" fontId="26" fillId="0" borderId="67" xfId="1" applyNumberFormat="1" applyFont="1" applyFill="1" applyBorder="1" applyAlignment="1" applyProtection="1">
      <alignment horizontal="center" wrapText="1"/>
      <protection locked="0"/>
    </xf>
    <xf numFmtId="0" fontId="54" fillId="0" borderId="67" xfId="0" applyFont="1" applyBorder="1" applyAlignment="1" applyProtection="1">
      <alignment horizontal="center" wrapText="1"/>
      <protection locked="0"/>
    </xf>
    <xf numFmtId="44" fontId="26" fillId="0" borderId="67" xfId="0" applyNumberFormat="1" applyFont="1" applyBorder="1" applyAlignment="1" applyProtection="1">
      <alignment wrapText="1"/>
      <protection locked="0"/>
    </xf>
    <xf numFmtId="1" fontId="26" fillId="0" borderId="67" xfId="0" applyNumberFormat="1" applyFont="1" applyBorder="1" applyAlignment="1" applyProtection="1">
      <alignment wrapText="1"/>
      <protection locked="0"/>
    </xf>
    <xf numFmtId="44" fontId="26" fillId="0" borderId="67" xfId="1" applyFont="1" applyFill="1" applyBorder="1" applyAlignment="1" applyProtection="1">
      <alignment horizontal="center" wrapText="1"/>
      <protection locked="0"/>
    </xf>
    <xf numFmtId="0" fontId="28" fillId="0" borderId="16" xfId="0" applyFont="1" applyBorder="1" applyAlignment="1" applyProtection="1">
      <alignment horizontal="right"/>
      <protection hidden="1"/>
    </xf>
    <xf numFmtId="0" fontId="32" fillId="0" borderId="12" xfId="0" applyFont="1" applyBorder="1" applyProtection="1">
      <protection hidden="1"/>
    </xf>
    <xf numFmtId="0" fontId="33" fillId="0" borderId="10" xfId="0" applyFont="1" applyFill="1" applyBorder="1" applyProtection="1">
      <protection hidden="1"/>
    </xf>
    <xf numFmtId="0" fontId="0" fillId="0" borderId="68" xfId="0" applyBorder="1" applyAlignment="1" applyProtection="1">
      <alignment horizont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38" borderId="23" xfId="0" applyFill="1" applyBorder="1" applyAlignment="1" applyProtection="1">
      <alignment horizontal="center" vertical="center" wrapText="1"/>
      <protection hidden="1"/>
    </xf>
    <xf numFmtId="0" fontId="0" fillId="38" borderId="23" xfId="0" applyFill="1" applyBorder="1" applyProtection="1">
      <protection hidden="1"/>
    </xf>
    <xf numFmtId="14" fontId="28" fillId="0" borderId="12" xfId="0" quotePrefix="1" applyNumberFormat="1" applyFont="1" applyBorder="1" applyAlignment="1" applyProtection="1">
      <alignment horizontal="center"/>
      <protection locked="0"/>
    </xf>
    <xf numFmtId="0" fontId="29" fillId="0" borderId="12" xfId="0" applyFont="1" applyBorder="1" applyAlignment="1">
      <alignment horizontal="center"/>
    </xf>
    <xf numFmtId="165" fontId="32" fillId="0" borderId="12" xfId="0" applyNumberFormat="1" applyFont="1" applyBorder="1"/>
    <xf numFmtId="1" fontId="28" fillId="0" borderId="12" xfId="0" applyNumberFormat="1" applyFont="1" applyBorder="1" applyAlignment="1" applyProtection="1">
      <alignment horizontal="center"/>
      <protection locked="0"/>
    </xf>
    <xf numFmtId="14" fontId="21" fillId="0" borderId="20" xfId="0" quotePrefix="1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" fontId="0" fillId="34" borderId="10" xfId="0" applyNumberFormat="1" applyFill="1" applyBorder="1" applyAlignment="1" applyProtection="1">
      <alignment horizontal="left"/>
      <protection hidden="1"/>
    </xf>
    <xf numFmtId="0" fontId="33" fillId="0" borderId="18" xfId="0" applyFont="1" applyBorder="1" applyAlignment="1" applyProtection="1">
      <alignment horizontal="center"/>
      <protection hidden="1"/>
    </xf>
    <xf numFmtId="0" fontId="16" fillId="0" borderId="10" xfId="0" applyFont="1" applyFill="1" applyBorder="1"/>
    <xf numFmtId="0" fontId="101" fillId="0" borderId="10" xfId="0" applyFont="1" applyFill="1" applyBorder="1"/>
    <xf numFmtId="0" fontId="101" fillId="0" borderId="15" xfId="0" applyFont="1" applyFill="1" applyBorder="1"/>
    <xf numFmtId="0" fontId="0" fillId="0" borderId="0" xfId="0" applyBorder="1" applyAlignment="1" applyProtection="1">
      <alignment horizontal="right"/>
      <protection hidden="1"/>
    </xf>
    <xf numFmtId="0" fontId="54" fillId="0" borderId="10" xfId="0" applyFont="1" applyFill="1" applyBorder="1" applyProtection="1">
      <protection hidden="1"/>
    </xf>
    <xf numFmtId="0" fontId="0" fillId="0" borderId="10" xfId="0" applyFont="1" applyBorder="1"/>
    <xf numFmtId="0" fontId="70" fillId="34" borderId="11" xfId="0" applyFont="1" applyFill="1" applyBorder="1" applyAlignment="1" applyProtection="1">
      <alignment horizontal="left"/>
      <protection locked="0"/>
    </xf>
    <xf numFmtId="0" fontId="85" fillId="34" borderId="0" xfId="0" applyFont="1" applyFill="1" applyAlignment="1" applyProtection="1">
      <alignment horizontal="center"/>
      <protection locked="0"/>
    </xf>
    <xf numFmtId="0" fontId="70" fillId="34" borderId="0" xfId="0" applyFont="1" applyFill="1" applyAlignment="1" applyProtection="1">
      <alignment horizontal="left"/>
      <protection locked="0"/>
    </xf>
    <xf numFmtId="0" fontId="70" fillId="34" borderId="12" xfId="0" applyFont="1" applyFill="1" applyBorder="1" applyAlignment="1" applyProtection="1">
      <alignment horizontal="center"/>
      <protection locked="0"/>
    </xf>
    <xf numFmtId="0" fontId="86" fillId="34" borderId="0" xfId="123" applyFont="1" applyFill="1" applyBorder="1" applyAlignment="1" applyProtection="1">
      <alignment horizontal="left"/>
      <protection locked="0"/>
    </xf>
    <xf numFmtId="0" fontId="19" fillId="34" borderId="11" xfId="123" applyFill="1" applyBorder="1" applyAlignment="1" applyProtection="1">
      <alignment horizontal="left"/>
      <protection locked="0"/>
    </xf>
    <xf numFmtId="1" fontId="28" fillId="0" borderId="11" xfId="0" applyNumberFormat="1" applyFont="1" applyBorder="1" applyAlignment="1" applyProtection="1">
      <alignment horizontal="right" vertical="center"/>
      <protection hidden="1"/>
    </xf>
    <xf numFmtId="169" fontId="28" fillId="0" borderId="11" xfId="0" applyNumberFormat="1" applyFont="1" applyBorder="1" applyAlignment="1" applyProtection="1">
      <alignment horizontal="right" vertical="center"/>
      <protection hidden="1"/>
    </xf>
    <xf numFmtId="49" fontId="28" fillId="0" borderId="11" xfId="1" applyNumberFormat="1" applyFont="1" applyBorder="1" applyAlignment="1" applyProtection="1">
      <alignment horizontal="right" vertical="center"/>
      <protection hidden="1"/>
    </xf>
    <xf numFmtId="0" fontId="29" fillId="0" borderId="11" xfId="0" applyFont="1" applyBorder="1" applyAlignment="1" applyProtection="1">
      <alignment horizontal="right" vertical="center"/>
      <protection hidden="1"/>
    </xf>
    <xf numFmtId="44" fontId="28" fillId="0" borderId="11" xfId="0" applyNumberFormat="1" applyFont="1" applyBorder="1" applyAlignment="1" applyProtection="1">
      <alignment horizontal="right" vertical="center"/>
      <protection hidden="1"/>
    </xf>
    <xf numFmtId="1" fontId="28" fillId="0" borderId="49" xfId="0" applyNumberFormat="1" applyFont="1" applyBorder="1" applyAlignment="1" applyProtection="1">
      <alignment horizontal="right" vertical="center"/>
      <protection hidden="1"/>
    </xf>
    <xf numFmtId="1" fontId="28" fillId="0" borderId="53" xfId="0" applyNumberFormat="1" applyFont="1" applyBorder="1" applyAlignment="1" applyProtection="1">
      <alignment horizontal="right" vertical="center"/>
      <protection hidden="1"/>
    </xf>
    <xf numFmtId="169" fontId="28" fillId="0" borderId="55" xfId="0" applyNumberFormat="1" applyFont="1" applyBorder="1" applyAlignment="1" applyProtection="1">
      <alignment horizontal="right" vertical="center"/>
      <protection hidden="1"/>
    </xf>
    <xf numFmtId="49" fontId="28" fillId="0" borderId="55" xfId="1" applyNumberFormat="1" applyFont="1" applyBorder="1" applyAlignment="1" applyProtection="1">
      <alignment horizontal="right" vertical="center"/>
      <protection hidden="1"/>
    </xf>
    <xf numFmtId="0" fontId="29" fillId="0" borderId="55" xfId="0" applyFont="1" applyBorder="1" applyAlignment="1" applyProtection="1">
      <alignment horizontal="right" vertical="center"/>
      <protection hidden="1"/>
    </xf>
    <xf numFmtId="44" fontId="28" fillId="0" borderId="55" xfId="0" applyNumberFormat="1" applyFont="1" applyBorder="1" applyAlignment="1" applyProtection="1">
      <alignment horizontal="right" vertical="center"/>
      <protection hidden="1"/>
    </xf>
    <xf numFmtId="44" fontId="28" fillId="0" borderId="56" xfId="0" applyNumberFormat="1" applyFont="1" applyBorder="1" applyAlignment="1" applyProtection="1">
      <alignment horizontal="right" vertical="center"/>
      <protection hidden="1"/>
    </xf>
    <xf numFmtId="0" fontId="16" fillId="0" borderId="10" xfId="0" applyFont="1" applyBorder="1" applyAlignment="1" applyProtection="1">
      <alignment horizontal="left"/>
      <protection hidden="1"/>
    </xf>
    <xf numFmtId="1" fontId="100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 horizontal="center" wrapText="1"/>
    </xf>
    <xf numFmtId="1" fontId="37" fillId="0" borderId="10" xfId="0" applyNumberFormat="1" applyFont="1" applyBorder="1" applyAlignment="1" applyProtection="1">
      <alignment horizontal="left" vertical="center" wrapText="1"/>
      <protection hidden="1"/>
    </xf>
    <xf numFmtId="0" fontId="21" fillId="0" borderId="27" xfId="0" applyFont="1" applyBorder="1" applyAlignment="1">
      <alignment horizontal="center" vertical="top" wrapText="1"/>
    </xf>
    <xf numFmtId="167" fontId="70" fillId="34" borderId="0" xfId="0" applyNumberFormat="1" applyFont="1" applyFill="1" applyAlignment="1" applyProtection="1">
      <alignment horizontal="center" wrapText="1"/>
      <protection locked="0"/>
    </xf>
    <xf numFmtId="0" fontId="56" fillId="33" borderId="17" xfId="0" applyFont="1" applyFill="1" applyBorder="1" applyAlignment="1" applyProtection="1">
      <alignment horizontal="center"/>
      <protection hidden="1"/>
    </xf>
    <xf numFmtId="0" fontId="56" fillId="33" borderId="0" xfId="0" applyFont="1" applyFill="1" applyAlignment="1" applyProtection="1">
      <alignment horizontal="center"/>
      <protection hidden="1"/>
    </xf>
    <xf numFmtId="0" fontId="56" fillId="33" borderId="11" xfId="0" applyFont="1" applyFill="1" applyBorder="1" applyAlignment="1" applyProtection="1">
      <alignment horizontal="center"/>
      <protection hidden="1"/>
    </xf>
    <xf numFmtId="0" fontId="56" fillId="33" borderId="20" xfId="0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horizontal="center" vertical="top"/>
      <protection hidden="1"/>
    </xf>
    <xf numFmtId="0" fontId="76" fillId="0" borderId="49" xfId="0" applyFont="1" applyBorder="1" applyAlignment="1" applyProtection="1">
      <alignment horizontal="right" vertical="center"/>
      <protection hidden="1"/>
    </xf>
    <xf numFmtId="0" fontId="76" fillId="0" borderId="10" xfId="0" applyFont="1" applyBorder="1" applyAlignment="1" applyProtection="1">
      <alignment horizontal="right" vertical="center"/>
      <protection hidden="1"/>
    </xf>
    <xf numFmtId="0" fontId="78" fillId="0" borderId="49" xfId="123" applyFont="1" applyBorder="1" applyAlignment="1" applyProtection="1">
      <alignment horizontal="right" vertical="center"/>
      <protection hidden="1"/>
    </xf>
    <xf numFmtId="0" fontId="78" fillId="0" borderId="10" xfId="123" applyFont="1" applyBorder="1" applyAlignment="1" applyProtection="1">
      <alignment horizontal="right" vertical="center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0" xfId="0" applyFont="1" applyBorder="1" applyAlignment="1" applyProtection="1">
      <alignment horizontal="center" vertical="center"/>
      <protection hidden="1"/>
    </xf>
    <xf numFmtId="0" fontId="36" fillId="0" borderId="60" xfId="0" applyFont="1" applyBorder="1" applyAlignment="1" applyProtection="1">
      <alignment horizontal="right"/>
      <protection hidden="1"/>
    </xf>
    <xf numFmtId="0" fontId="37" fillId="0" borderId="30" xfId="0" applyFont="1" applyBorder="1" applyAlignment="1" applyProtection="1">
      <alignment horizontal="left" vertical="center" wrapText="1"/>
      <protection hidden="1"/>
    </xf>
    <xf numFmtId="0" fontId="37" fillId="0" borderId="27" xfId="0" applyFont="1" applyBorder="1" applyAlignment="1" applyProtection="1">
      <alignment horizontal="left" vertical="center" wrapText="1"/>
      <protection hidden="1"/>
    </xf>
    <xf numFmtId="0" fontId="37" fillId="0" borderId="19" xfId="0" applyFont="1" applyBorder="1" applyAlignment="1" applyProtection="1">
      <alignment horizontal="left" vertical="center" wrapText="1"/>
      <protection hidden="1"/>
    </xf>
    <xf numFmtId="0" fontId="37" fillId="0" borderId="31" xfId="0" applyFont="1" applyBorder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37" fillId="0" borderId="29" xfId="0" applyFont="1" applyBorder="1" applyAlignment="1" applyProtection="1">
      <alignment horizontal="left" vertical="center" wrapText="1"/>
      <protection hidden="1"/>
    </xf>
    <xf numFmtId="0" fontId="37" fillId="0" borderId="17" xfId="0" applyFont="1" applyBorder="1" applyAlignment="1" applyProtection="1">
      <alignment horizontal="left" vertical="center" wrapText="1"/>
      <protection hidden="1"/>
    </xf>
    <xf numFmtId="0" fontId="37" fillId="0" borderId="11" xfId="0" applyFont="1" applyBorder="1" applyAlignment="1" applyProtection="1">
      <alignment horizontal="left" vertical="center" wrapText="1"/>
      <protection hidden="1"/>
    </xf>
    <xf numFmtId="0" fontId="37" fillId="0" borderId="20" xfId="0" applyFont="1" applyBorder="1" applyAlignment="1" applyProtection="1">
      <alignment horizontal="left" vertical="center" wrapText="1"/>
      <protection hidden="1"/>
    </xf>
    <xf numFmtId="44" fontId="77" fillId="0" borderId="53" xfId="0" applyNumberFormat="1" applyFont="1" applyBorder="1" applyAlignment="1" applyProtection="1">
      <alignment horizontal="right" vertical="center"/>
      <protection hidden="1"/>
    </xf>
    <xf numFmtId="44" fontId="77" fillId="0" borderId="55" xfId="0" applyNumberFormat="1" applyFont="1" applyBorder="1" applyAlignment="1" applyProtection="1">
      <alignment horizontal="right" vertical="center"/>
      <protection hidden="1"/>
    </xf>
    <xf numFmtId="1" fontId="34" fillId="33" borderId="57" xfId="0" applyNumberFormat="1" applyFont="1" applyFill="1" applyBorder="1" applyAlignment="1" applyProtection="1">
      <alignment horizontal="center"/>
      <protection hidden="1"/>
    </xf>
    <xf numFmtId="1" fontId="34" fillId="33" borderId="28" xfId="0" applyNumberFormat="1" applyFont="1" applyFill="1" applyBorder="1" applyAlignment="1" applyProtection="1">
      <alignment horizontal="center"/>
      <protection hidden="1"/>
    </xf>
    <xf numFmtId="1" fontId="34" fillId="33" borderId="58" xfId="0" applyNumberFormat="1" applyFont="1" applyFill="1" applyBorder="1" applyAlignment="1" applyProtection="1">
      <alignment horizontal="center"/>
      <protection hidden="1"/>
    </xf>
    <xf numFmtId="0" fontId="36" fillId="36" borderId="12" xfId="0" applyFont="1" applyFill="1" applyBorder="1" applyAlignment="1" applyProtection="1">
      <alignment horizontal="center" wrapText="1"/>
      <protection locked="0"/>
    </xf>
    <xf numFmtId="1" fontId="35" fillId="33" borderId="0" xfId="0" applyNumberFormat="1" applyFont="1" applyFill="1" applyAlignment="1" applyProtection="1">
      <alignment horizontal="left" wrapText="1"/>
      <protection hidden="1"/>
    </xf>
    <xf numFmtId="1" fontId="34" fillId="33" borderId="0" xfId="0" applyNumberFormat="1" applyFont="1" applyFill="1" applyAlignment="1" applyProtection="1">
      <alignment horizontal="left"/>
      <protection hidden="1"/>
    </xf>
    <xf numFmtId="1" fontId="70" fillId="0" borderId="0" xfId="0" applyNumberFormat="1" applyFont="1" applyAlignment="1" applyProtection="1">
      <alignment wrapText="1"/>
      <protection hidden="1"/>
    </xf>
    <xf numFmtId="1" fontId="88" fillId="33" borderId="0" xfId="0" applyNumberFormat="1" applyFont="1" applyFill="1" applyAlignment="1" applyProtection="1">
      <alignment horizontal="left" vertical="center"/>
      <protection hidden="1"/>
    </xf>
    <xf numFmtId="1" fontId="73" fillId="0" borderId="0" xfId="0" applyNumberFormat="1" applyFont="1" applyAlignment="1" applyProtection="1">
      <alignment wrapText="1"/>
      <protection hidden="1"/>
    </xf>
    <xf numFmtId="1" fontId="74" fillId="0" borderId="0" xfId="0" applyNumberFormat="1" applyFont="1" applyAlignment="1" applyProtection="1">
      <alignment wrapText="1"/>
      <protection hidden="1"/>
    </xf>
    <xf numFmtId="0" fontId="79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wrapText="1"/>
      <protection hidden="1"/>
    </xf>
    <xf numFmtId="0" fontId="53" fillId="0" borderId="0" xfId="0" applyFont="1" applyAlignment="1" applyProtection="1">
      <alignment horizontal="center"/>
      <protection hidden="1"/>
    </xf>
    <xf numFmtId="1" fontId="73" fillId="0" borderId="0" xfId="0" applyNumberFormat="1" applyFont="1" applyAlignment="1" applyProtection="1">
      <alignment vertical="top" wrapText="1"/>
      <protection hidden="1"/>
    </xf>
    <xf numFmtId="0" fontId="37" fillId="0" borderId="15" xfId="0" applyFont="1" applyBorder="1" applyAlignment="1" applyProtection="1">
      <alignment horizontal="center" vertical="center" wrapText="1"/>
      <protection hidden="1"/>
    </xf>
    <xf numFmtId="0" fontId="37" fillId="0" borderId="32" xfId="0" applyFont="1" applyBorder="1" applyAlignment="1" applyProtection="1">
      <alignment horizontal="center" vertical="center" wrapText="1"/>
      <protection hidden="1"/>
    </xf>
    <xf numFmtId="0" fontId="37" fillId="0" borderId="18" xfId="0" applyFont="1" applyBorder="1" applyAlignment="1" applyProtection="1">
      <alignment horizontal="center" vertical="center" wrapText="1"/>
      <protection hidden="1"/>
    </xf>
    <xf numFmtId="0" fontId="25" fillId="37" borderId="15" xfId="0" applyFont="1" applyFill="1" applyBorder="1" applyAlignment="1" applyProtection="1">
      <alignment horizontal="center" vertical="center" wrapText="1"/>
      <protection locked="0" hidden="1"/>
    </xf>
    <xf numFmtId="0" fontId="25" fillId="37" borderId="32" xfId="0" applyFont="1" applyFill="1" applyBorder="1" applyAlignment="1" applyProtection="1">
      <alignment horizontal="center" vertical="center" wrapText="1"/>
      <protection locked="0" hidden="1"/>
    </xf>
    <xf numFmtId="0" fontId="25" fillId="37" borderId="18" xfId="0" applyFont="1" applyFill="1" applyBorder="1" applyAlignment="1" applyProtection="1">
      <alignment horizontal="center" vertical="center" wrapText="1"/>
      <protection locked="0" hidden="1"/>
    </xf>
    <xf numFmtId="1" fontId="68" fillId="33" borderId="10" xfId="0" applyNumberFormat="1" applyFont="1" applyFill="1" applyBorder="1" applyAlignment="1" applyProtection="1">
      <alignment horizontal="left" vertical="center"/>
      <protection hidden="1"/>
    </xf>
    <xf numFmtId="1" fontId="70" fillId="34" borderId="0" xfId="0" applyNumberFormat="1" applyFont="1" applyFill="1" applyAlignment="1" applyProtection="1">
      <alignment horizontal="left"/>
      <protection locked="0"/>
    </xf>
    <xf numFmtId="1" fontId="21" fillId="0" borderId="27" xfId="0" applyNumberFormat="1" applyFont="1" applyBorder="1" applyAlignment="1">
      <alignment horizontal="left" vertical="top" wrapText="1"/>
    </xf>
    <xf numFmtId="1" fontId="68" fillId="33" borderId="0" xfId="0" applyNumberFormat="1" applyFont="1" applyFill="1" applyAlignment="1" applyProtection="1">
      <alignment horizontal="left"/>
      <protection hidden="1"/>
    </xf>
    <xf numFmtId="44" fontId="21" fillId="0" borderId="27" xfId="0" applyNumberFormat="1" applyFont="1" applyBorder="1" applyAlignment="1">
      <alignment horizontal="left" vertical="top"/>
    </xf>
    <xf numFmtId="0" fontId="25" fillId="0" borderId="0" xfId="0" applyFont="1" applyAlignment="1">
      <alignment horizontal="center" wrapText="1"/>
    </xf>
    <xf numFmtId="1" fontId="36" fillId="34" borderId="69" xfId="0" applyNumberFormat="1" applyFont="1" applyFill="1" applyBorder="1" applyAlignment="1" applyProtection="1">
      <alignment horizontal="center"/>
      <protection hidden="1"/>
    </xf>
    <xf numFmtId="1" fontId="36" fillId="34" borderId="70" xfId="0" applyNumberFormat="1" applyFont="1" applyFill="1" applyBorder="1" applyAlignment="1" applyProtection="1">
      <alignment horizontal="center"/>
      <protection hidden="1"/>
    </xf>
    <xf numFmtId="1" fontId="36" fillId="34" borderId="71" xfId="0" applyNumberFormat="1" applyFont="1" applyFill="1" applyBorder="1" applyAlignment="1" applyProtection="1">
      <alignment horizontal="center"/>
      <protection hidden="1"/>
    </xf>
    <xf numFmtId="1" fontId="28" fillId="0" borderId="16" xfId="0" applyNumberFormat="1" applyFont="1" applyBorder="1" applyAlignment="1" applyProtection="1">
      <alignment horizontal="right" vertical="center"/>
      <protection hidden="1"/>
    </xf>
    <xf numFmtId="1" fontId="28" fillId="0" borderId="14" xfId="0" applyNumberFormat="1" applyFont="1" applyBorder="1" applyAlignment="1" applyProtection="1">
      <alignment horizontal="right" vertical="center"/>
      <protection hidden="1"/>
    </xf>
    <xf numFmtId="164" fontId="66" fillId="0" borderId="16" xfId="1" applyNumberFormat="1" applyFont="1" applyBorder="1" applyAlignment="1" applyProtection="1">
      <alignment horizontal="center" vertical="center"/>
      <protection hidden="1"/>
    </xf>
    <xf numFmtId="164" fontId="66" fillId="0" borderId="12" xfId="1" applyNumberFormat="1" applyFont="1" applyBorder="1" applyAlignment="1" applyProtection="1">
      <alignment horizontal="center" vertical="center"/>
      <protection hidden="1"/>
    </xf>
    <xf numFmtId="164" fontId="66" fillId="0" borderId="72" xfId="1" applyNumberFormat="1" applyFont="1" applyBorder="1" applyAlignment="1" applyProtection="1">
      <alignment horizontal="center" vertical="center"/>
      <protection hidden="1"/>
    </xf>
    <xf numFmtId="1" fontId="91" fillId="0" borderId="0" xfId="0" applyNumberFormat="1" applyFont="1" applyAlignment="1" applyProtection="1">
      <alignment horizontal="center" wrapText="1"/>
      <protection hidden="1"/>
    </xf>
    <xf numFmtId="0" fontId="93" fillId="0" borderId="0" xfId="0" applyFont="1" applyAlignment="1" applyProtection="1">
      <alignment horizontal="center" wrapText="1"/>
      <protection hidden="1"/>
    </xf>
    <xf numFmtId="1" fontId="70" fillId="34" borderId="11" xfId="0" applyNumberFormat="1" applyFont="1" applyFill="1" applyBorder="1" applyAlignment="1" applyProtection="1">
      <alignment horizontal="center"/>
      <protection locked="0"/>
    </xf>
    <xf numFmtId="1" fontId="21" fillId="0" borderId="27" xfId="0" applyNumberFormat="1" applyFont="1" applyBorder="1" applyAlignment="1">
      <alignment horizontal="center" vertical="top" wrapText="1"/>
    </xf>
    <xf numFmtId="0" fontId="70" fillId="34" borderId="11" xfId="0" applyFont="1" applyFill="1" applyBorder="1" applyAlignment="1" applyProtection="1">
      <alignment horizontal="left"/>
      <protection locked="0"/>
    </xf>
    <xf numFmtId="0" fontId="21" fillId="0" borderId="27" xfId="0" applyFont="1" applyBorder="1" applyAlignment="1">
      <alignment horizontal="center" vertical="top"/>
    </xf>
    <xf numFmtId="0" fontId="22" fillId="0" borderId="0" xfId="0" applyFont="1" applyAlignment="1" applyProtection="1">
      <alignment horizontal="center"/>
      <protection locked="0" hidden="1"/>
    </xf>
    <xf numFmtId="49" fontId="97" fillId="0" borderId="61" xfId="0" applyNumberFormat="1" applyFont="1" applyBorder="1" applyAlignment="1" applyProtection="1">
      <alignment horizontal="center" vertical="center"/>
      <protection hidden="1"/>
    </xf>
    <xf numFmtId="49" fontId="97" fillId="0" borderId="62" xfId="0" applyNumberFormat="1" applyFont="1" applyBorder="1" applyAlignment="1" applyProtection="1">
      <alignment horizontal="center" vertical="center"/>
      <protection hidden="1"/>
    </xf>
    <xf numFmtId="49" fontId="97" fillId="0" borderId="63" xfId="0" applyNumberFormat="1" applyFont="1" applyBorder="1" applyAlignment="1" applyProtection="1">
      <alignment horizontal="center" vertical="center"/>
      <protection hidden="1"/>
    </xf>
    <xf numFmtId="49" fontId="97" fillId="0" borderId="64" xfId="0" applyNumberFormat="1" applyFont="1" applyBorder="1" applyAlignment="1" applyProtection="1">
      <alignment horizontal="center" vertical="center"/>
      <protection hidden="1"/>
    </xf>
    <xf numFmtId="49" fontId="97" fillId="0" borderId="65" xfId="0" applyNumberFormat="1" applyFont="1" applyBorder="1" applyAlignment="1" applyProtection="1">
      <alignment horizontal="center" vertical="center"/>
      <protection hidden="1"/>
    </xf>
    <xf numFmtId="49" fontId="97" fillId="0" borderId="66" xfId="0" applyNumberFormat="1" applyFont="1" applyBorder="1" applyAlignment="1" applyProtection="1">
      <alignment horizontal="center" vertical="center"/>
      <protection hidden="1"/>
    </xf>
    <xf numFmtId="1" fontId="68" fillId="33" borderId="0" xfId="0" applyNumberFormat="1" applyFont="1" applyFill="1" applyAlignment="1" applyProtection="1">
      <alignment horizontal="left" vertical="center"/>
      <protection hidden="1"/>
    </xf>
    <xf numFmtId="167" fontId="70" fillId="34" borderId="11" xfId="0" applyNumberFormat="1" applyFont="1" applyFill="1" applyBorder="1" applyAlignment="1" applyProtection="1">
      <alignment horizontal="center"/>
      <protection locked="0"/>
    </xf>
    <xf numFmtId="49" fontId="70" fillId="34" borderId="0" xfId="0" applyNumberFormat="1" applyFont="1" applyFill="1" applyAlignment="1" applyProtection="1">
      <alignment horizontal="center"/>
      <protection locked="0"/>
    </xf>
    <xf numFmtId="14" fontId="21" fillId="0" borderId="15" xfId="0" quotePrefix="1" applyNumberFormat="1" applyFont="1" applyBorder="1" applyAlignment="1" applyProtection="1">
      <alignment horizontal="center"/>
      <protection hidden="1"/>
    </xf>
    <xf numFmtId="14" fontId="21" fillId="0" borderId="32" xfId="0" quotePrefix="1" applyNumberFormat="1" applyFont="1" applyBorder="1" applyAlignment="1" applyProtection="1">
      <alignment horizontal="center"/>
      <protection hidden="1"/>
    </xf>
    <xf numFmtId="14" fontId="21" fillId="0" borderId="18" xfId="0" quotePrefix="1" applyNumberFormat="1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44" fontId="21" fillId="0" borderId="15" xfId="1" applyFont="1" applyFill="1" applyBorder="1" applyAlignment="1" applyProtection="1">
      <alignment horizontal="center"/>
      <protection hidden="1"/>
    </xf>
    <xf numFmtId="44" fontId="21" fillId="0" borderId="32" xfId="1" applyFont="1" applyFill="1" applyBorder="1" applyAlignment="1" applyProtection="1">
      <alignment horizontal="center"/>
      <protection hidden="1"/>
    </xf>
    <xf numFmtId="14" fontId="21" fillId="0" borderId="30" xfId="0" quotePrefix="1" applyNumberFormat="1" applyFont="1" applyBorder="1" applyAlignment="1" applyProtection="1">
      <alignment horizontal="center"/>
      <protection hidden="1"/>
    </xf>
    <xf numFmtId="14" fontId="21" fillId="0" borderId="19" xfId="0" quotePrefix="1" applyNumberFormat="1" applyFont="1" applyBorder="1" applyAlignment="1" applyProtection="1">
      <alignment horizontal="center"/>
      <protection hidden="1"/>
    </xf>
    <xf numFmtId="14" fontId="21" fillId="0" borderId="31" xfId="0" quotePrefix="1" applyNumberFormat="1" applyFont="1" applyBorder="1" applyAlignment="1" applyProtection="1">
      <alignment horizontal="center"/>
      <protection hidden="1"/>
    </xf>
    <xf numFmtId="14" fontId="21" fillId="0" borderId="29" xfId="0" quotePrefix="1" applyNumberFormat="1" applyFont="1" applyBorder="1" applyAlignment="1" applyProtection="1">
      <alignment horizontal="center"/>
      <protection hidden="1"/>
    </xf>
    <xf numFmtId="14" fontId="21" fillId="0" borderId="10" xfId="0" quotePrefix="1" applyNumberFormat="1" applyFont="1" applyBorder="1" applyAlignment="1" applyProtection="1">
      <alignment horizontal="center"/>
      <protection hidden="1"/>
    </xf>
    <xf numFmtId="44" fontId="21" fillId="0" borderId="19" xfId="1" applyFont="1" applyFill="1" applyBorder="1" applyAlignment="1" applyProtection="1">
      <alignment horizontal="center"/>
      <protection hidden="1"/>
    </xf>
    <xf numFmtId="44" fontId="21" fillId="0" borderId="29" xfId="1" applyFont="1" applyFill="1" applyBorder="1" applyAlignment="1" applyProtection="1">
      <alignment horizontal="center"/>
      <protection hidden="1"/>
    </xf>
    <xf numFmtId="44" fontId="21" fillId="0" borderId="20" xfId="1" applyFont="1" applyFill="1" applyBorder="1" applyAlignment="1" applyProtection="1">
      <alignment horizontal="center"/>
      <protection hidden="1"/>
    </xf>
    <xf numFmtId="14" fontId="21" fillId="0" borderId="17" xfId="0" quotePrefix="1" applyNumberFormat="1" applyFont="1" applyBorder="1" applyAlignment="1" applyProtection="1">
      <alignment horizontal="center"/>
      <protection hidden="1"/>
    </xf>
    <xf numFmtId="14" fontId="21" fillId="0" borderId="20" xfId="0" quotePrefix="1" applyNumberFormat="1" applyFont="1" applyBorder="1" applyAlignment="1" applyProtection="1">
      <alignment horizontal="center"/>
      <protection hidden="1"/>
    </xf>
    <xf numFmtId="44" fontId="21" fillId="0" borderId="10" xfId="1" applyFont="1" applyFill="1" applyBorder="1" applyAlignment="1" applyProtection="1">
      <alignment horizontal="center"/>
      <protection hidden="1"/>
    </xf>
    <xf numFmtId="44" fontId="21" fillId="0" borderId="18" xfId="1" applyFont="1" applyFill="1" applyBorder="1" applyAlignment="1" applyProtection="1">
      <alignment horizontal="center"/>
      <protection hidden="1"/>
    </xf>
    <xf numFmtId="0" fontId="56" fillId="33" borderId="30" xfId="0" applyFont="1" applyFill="1" applyBorder="1" applyAlignment="1" applyProtection="1">
      <alignment horizontal="center"/>
      <protection hidden="1"/>
    </xf>
    <xf numFmtId="0" fontId="56" fillId="33" borderId="27" xfId="0" applyFont="1" applyFill="1" applyBorder="1" applyAlignment="1" applyProtection="1">
      <alignment horizontal="center"/>
      <protection hidden="1"/>
    </xf>
    <xf numFmtId="0" fontId="56" fillId="33" borderId="19" xfId="0" applyFont="1" applyFill="1" applyBorder="1" applyAlignment="1" applyProtection="1">
      <alignment horizontal="center"/>
      <protection hidden="1"/>
    </xf>
    <xf numFmtId="0" fontId="58" fillId="33" borderId="22" xfId="0" applyFont="1" applyFill="1" applyBorder="1" applyAlignment="1" applyProtection="1">
      <alignment horizontal="center"/>
      <protection hidden="1"/>
    </xf>
    <xf numFmtId="0" fontId="58" fillId="33" borderId="13" xfId="0" applyFont="1" applyFill="1" applyBorder="1" applyAlignment="1" applyProtection="1">
      <alignment horizontal="center"/>
      <protection hidden="1"/>
    </xf>
    <xf numFmtId="0" fontId="58" fillId="33" borderId="33" xfId="0" applyFont="1" applyFill="1" applyBorder="1" applyAlignment="1" applyProtection="1">
      <alignment horizontal="center"/>
      <protection hidden="1"/>
    </xf>
    <xf numFmtId="0" fontId="58" fillId="33" borderId="21" xfId="0" applyFont="1" applyFill="1" applyBorder="1" applyAlignment="1" applyProtection="1">
      <alignment horizontal="center"/>
      <protection hidden="1"/>
    </xf>
    <xf numFmtId="0" fontId="62" fillId="35" borderId="51" xfId="123" applyFont="1" applyFill="1" applyBorder="1" applyAlignment="1" applyProtection="1">
      <alignment horizontal="center" vertical="center" wrapText="1"/>
      <protection hidden="1"/>
    </xf>
    <xf numFmtId="0" fontId="62" fillId="35" borderId="52" xfId="123" applyFont="1" applyFill="1" applyBorder="1" applyAlignment="1" applyProtection="1">
      <alignment horizontal="center" vertical="center" wrapText="1"/>
      <protection hidden="1"/>
    </xf>
    <xf numFmtId="0" fontId="62" fillId="35" borderId="47" xfId="123" applyFont="1" applyFill="1" applyBorder="1" applyAlignment="1" applyProtection="1">
      <alignment horizontal="center" vertical="center" wrapText="1"/>
      <protection hidden="1"/>
    </xf>
    <xf numFmtId="0" fontId="62" fillId="35" borderId="0" xfId="123" applyFont="1" applyFill="1" applyBorder="1" applyAlignment="1" applyProtection="1">
      <alignment horizontal="center" vertical="center" wrapText="1"/>
      <protection hidden="1"/>
    </xf>
    <xf numFmtId="0" fontId="59" fillId="35" borderId="0" xfId="123" applyFont="1" applyFill="1" applyAlignment="1" applyProtection="1">
      <alignment horizontal="center"/>
      <protection hidden="1"/>
    </xf>
    <xf numFmtId="0" fontId="60" fillId="33" borderId="0" xfId="0" applyFont="1" applyFill="1" applyAlignment="1" applyProtection="1">
      <alignment horizontal="center"/>
      <protection hidden="1"/>
    </xf>
    <xf numFmtId="0" fontId="62" fillId="35" borderId="0" xfId="123" applyFont="1" applyFill="1" applyAlignment="1" applyProtection="1">
      <alignment horizontal="center" vertical="center" wrapText="1"/>
      <protection hidden="1"/>
    </xf>
    <xf numFmtId="0" fontId="39" fillId="0" borderId="23" xfId="0" applyFont="1" applyBorder="1" applyProtection="1">
      <protection hidden="1"/>
    </xf>
    <xf numFmtId="2" fontId="39" fillId="0" borderId="23" xfId="0" applyNumberFormat="1" applyFont="1" applyBorder="1" applyProtection="1"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39" fillId="0" borderId="24" xfId="0" applyFont="1" applyBorder="1" applyAlignment="1" applyProtection="1">
      <alignment horizontal="left"/>
      <protection hidden="1"/>
    </xf>
    <xf numFmtId="0" fontId="39" fillId="0" borderId="25" xfId="0" applyFont="1" applyBorder="1" applyAlignment="1" applyProtection="1">
      <alignment horizontal="left"/>
      <protection hidden="1"/>
    </xf>
    <xf numFmtId="0" fontId="39" fillId="0" borderId="24" xfId="0" applyFont="1" applyBorder="1" applyAlignment="1" applyProtection="1">
      <alignment horizontal="center" vertical="center"/>
      <protection hidden="1"/>
    </xf>
    <xf numFmtId="0" fontId="39" fillId="0" borderId="26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center" vertical="center"/>
      <protection hidden="1"/>
    </xf>
    <xf numFmtId="0" fontId="89" fillId="0" borderId="0" xfId="124" applyFont="1" applyAlignment="1">
      <alignment horizontal="center" vertical="top"/>
    </xf>
    <xf numFmtId="0" fontId="41" fillId="0" borderId="0" xfId="124" applyAlignment="1">
      <alignment horizontal="center" vertical="top"/>
    </xf>
    <xf numFmtId="0" fontId="43" fillId="0" borderId="0" xfId="124" applyFont="1" applyAlignment="1">
      <alignment horizontal="left"/>
    </xf>
    <xf numFmtId="0" fontId="83" fillId="0" borderId="0" xfId="124" applyFont="1" applyAlignment="1">
      <alignment horizontal="center"/>
    </xf>
    <xf numFmtId="0" fontId="84" fillId="0" borderId="0" xfId="124" applyFont="1" applyAlignment="1">
      <alignment horizontal="center"/>
    </xf>
    <xf numFmtId="0" fontId="81" fillId="0" borderId="31" xfId="124" applyFont="1" applyBorder="1" applyAlignment="1" applyProtection="1">
      <alignment horizontal="left"/>
      <protection hidden="1"/>
    </xf>
    <xf numFmtId="0" fontId="81" fillId="0" borderId="0" xfId="124" applyFont="1" applyAlignment="1" applyProtection="1">
      <alignment horizontal="left"/>
      <protection hidden="1"/>
    </xf>
    <xf numFmtId="0" fontId="47" fillId="0" borderId="0" xfId="124" applyFont="1" applyAlignment="1">
      <alignment horizontal="right"/>
    </xf>
    <xf numFmtId="0" fontId="47" fillId="0" borderId="59" xfId="124" applyFont="1" applyBorder="1" applyAlignment="1">
      <alignment horizontal="right"/>
    </xf>
    <xf numFmtId="167" fontId="45" fillId="0" borderId="31" xfId="124" applyNumberFormat="1" applyFont="1" applyBorder="1" applyAlignment="1" applyProtection="1">
      <alignment horizontal="left"/>
      <protection hidden="1"/>
    </xf>
    <xf numFmtId="167" fontId="45" fillId="0" borderId="0" xfId="124" applyNumberFormat="1" applyFont="1" applyAlignment="1" applyProtection="1">
      <alignment horizontal="left"/>
      <protection hidden="1"/>
    </xf>
  </cellXfs>
  <cellStyles count="12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125"/>
    <cellStyle name="Currency" xfId="1" builtinId="4"/>
    <cellStyle name="Currency 2" xfId="126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/>
    <cellStyle name="Hyperlink 2" xfId="127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2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FFFF00"/>
          <bgColor rgb="FF00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5F5F5"/>
      <color rgb="FF007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732741</xdr:colOff>
      <xdr:row>38</xdr:row>
      <xdr:rowOff>91835</xdr:rowOff>
    </xdr:from>
    <xdr:to>
      <xdr:col>3</xdr:col>
      <xdr:colOff>161829</xdr:colOff>
      <xdr:row>41</xdr:row>
      <xdr:rowOff>66972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91" y="13245860"/>
          <a:ext cx="4877388" cy="575212"/>
        </a:xfrm>
        <a:prstGeom prst="rect">
          <a:avLst/>
        </a:prstGeom>
      </xdr:spPr>
    </xdr:pic>
    <xdr:clientData/>
  </xdr:twoCellAnchor>
  <xdr:twoCellAnchor editAs="oneCell">
    <xdr:from>
      <xdr:col>1</xdr:col>
      <xdr:colOff>732068</xdr:colOff>
      <xdr:row>0</xdr:row>
      <xdr:rowOff>145902</xdr:rowOff>
    </xdr:from>
    <xdr:to>
      <xdr:col>3</xdr:col>
      <xdr:colOff>162931</xdr:colOff>
      <xdr:row>3</xdr:row>
      <xdr:rowOff>121039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8340" y="145902"/>
          <a:ext cx="4741499" cy="596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105834</xdr:colOff>
      <xdr:row>10</xdr:row>
      <xdr:rowOff>94077</xdr:rowOff>
    </xdr:from>
    <xdr:to>
      <xdr:col>1</xdr:col>
      <xdr:colOff>2009624</xdr:colOff>
      <xdr:row>10</xdr:row>
      <xdr:rowOff>1563980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6019" y="3810003"/>
          <a:ext cx="1903790" cy="1469903"/>
        </a:xfrm>
        <a:prstGeom prst="rect">
          <a:avLst/>
        </a:prstGeom>
      </xdr:spPr>
    </xdr:pic>
    <xdr:clientData/>
  </xdr:twoCellAnchor>
  <xdr:twoCellAnchor editAs="oneCell">
    <xdr:from>
      <xdr:col>0</xdr:col>
      <xdr:colOff>141110</xdr:colOff>
      <xdr:row>10</xdr:row>
      <xdr:rowOff>70555</xdr:rowOff>
    </xdr:from>
    <xdr:to>
      <xdr:col>0</xdr:col>
      <xdr:colOff>1928519</xdr:colOff>
      <xdr:row>10</xdr:row>
      <xdr:rowOff>1676973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110" y="3786481"/>
          <a:ext cx="1787409" cy="1606418"/>
        </a:xfrm>
        <a:prstGeom prst="rect">
          <a:avLst/>
        </a:prstGeom>
      </xdr:spPr>
    </xdr:pic>
    <xdr:clientData/>
  </xdr:twoCellAnchor>
  <xdr:twoCellAnchor editAs="oneCell">
    <xdr:from>
      <xdr:col>1</xdr:col>
      <xdr:colOff>188150</xdr:colOff>
      <xdr:row>4</xdr:row>
      <xdr:rowOff>82315</xdr:rowOff>
    </xdr:from>
    <xdr:to>
      <xdr:col>1</xdr:col>
      <xdr:colOff>1834444</xdr:colOff>
      <xdr:row>4</xdr:row>
      <xdr:rowOff>1587500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8335" y="1187685"/>
          <a:ext cx="1646294" cy="1505185"/>
        </a:xfrm>
        <a:prstGeom prst="rect">
          <a:avLst/>
        </a:prstGeom>
      </xdr:spPr>
    </xdr:pic>
    <xdr:clientData/>
  </xdr:twoCellAnchor>
  <xdr:twoCellAnchor editAs="oneCell">
    <xdr:from>
      <xdr:col>2</xdr:col>
      <xdr:colOff>35279</xdr:colOff>
      <xdr:row>10</xdr:row>
      <xdr:rowOff>129352</xdr:rowOff>
    </xdr:from>
    <xdr:to>
      <xdr:col>2</xdr:col>
      <xdr:colOff>2010834</xdr:colOff>
      <xdr:row>10</xdr:row>
      <xdr:rowOff>1521648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15649" y="3845278"/>
          <a:ext cx="1975555" cy="1392296"/>
        </a:xfrm>
        <a:prstGeom prst="rect">
          <a:avLst/>
        </a:prstGeom>
      </xdr:spPr>
    </xdr:pic>
    <xdr:clientData/>
  </xdr:twoCellAnchor>
  <xdr:twoCellAnchor editAs="oneCell">
    <xdr:from>
      <xdr:col>3</xdr:col>
      <xdr:colOff>682037</xdr:colOff>
      <xdr:row>10</xdr:row>
      <xdr:rowOff>117593</xdr:rowOff>
    </xdr:from>
    <xdr:to>
      <xdr:col>3</xdr:col>
      <xdr:colOff>1220650</xdr:colOff>
      <xdr:row>10</xdr:row>
      <xdr:rowOff>1611019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02870" y="5738519"/>
          <a:ext cx="538613" cy="1493426"/>
        </a:xfrm>
        <a:prstGeom prst="rect">
          <a:avLst/>
        </a:prstGeom>
      </xdr:spPr>
    </xdr:pic>
    <xdr:clientData/>
  </xdr:twoCellAnchor>
  <xdr:twoCellAnchor editAs="oneCell">
    <xdr:from>
      <xdr:col>2</xdr:col>
      <xdr:colOff>82315</xdr:colOff>
      <xdr:row>4</xdr:row>
      <xdr:rowOff>176389</xdr:rowOff>
    </xdr:from>
    <xdr:to>
      <xdr:col>2</xdr:col>
      <xdr:colOff>2087128</xdr:colOff>
      <xdr:row>4</xdr:row>
      <xdr:rowOff>1364074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62685" y="1281759"/>
          <a:ext cx="2004813" cy="118768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4</xdr:row>
      <xdr:rowOff>270463</xdr:rowOff>
    </xdr:from>
    <xdr:to>
      <xdr:col>0</xdr:col>
      <xdr:colOff>2056062</xdr:colOff>
      <xdr:row>4</xdr:row>
      <xdr:rowOff>1422871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4" y="1375833"/>
          <a:ext cx="1950228" cy="11524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1535502</xdr:colOff>
      <xdr:row>1607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271773" y="1777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1535502</xdr:colOff>
      <xdr:row>1607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441940" y="9307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1535502</xdr:colOff>
      <xdr:row>323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3441940" y="181042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1535502</xdr:colOff>
      <xdr:row>1607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441940" y="9307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1535502</xdr:colOff>
      <xdr:row>323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441940" y="181042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1310454</xdr:colOff>
      <xdr:row>0</xdr:row>
      <xdr:rowOff>73080</xdr:rowOff>
    </xdr:from>
    <xdr:to>
      <xdr:col>3</xdr:col>
      <xdr:colOff>637503</xdr:colOff>
      <xdr:row>1</xdr:row>
      <xdr:rowOff>156094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882" y="73080"/>
          <a:ext cx="2119517" cy="243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708"/>
  <sheetViews>
    <sheetView showGridLines="0" tabSelected="1" zoomScale="85" zoomScaleNormal="85" zoomScaleSheetLayoutView="67" workbookViewId="0">
      <selection activeCell="B224" sqref="B224"/>
    </sheetView>
  </sheetViews>
  <sheetFormatPr defaultColWidth="8.85546875" defaultRowHeight="15.75" x14ac:dyDescent="0.25"/>
  <cols>
    <col min="1" max="1" width="23.7109375" style="8" customWidth="1"/>
    <col min="2" max="2" width="64.7109375" style="2" bestFit="1" customWidth="1"/>
    <col min="3" max="3" width="11.42578125" style="3" customWidth="1"/>
    <col min="4" max="4" width="11.5703125" style="4" customWidth="1"/>
    <col min="5" max="5" width="14.42578125" style="5" customWidth="1"/>
    <col min="6" max="6" width="12.28515625" style="5" customWidth="1"/>
    <col min="7" max="7" width="10.7109375" style="6" customWidth="1"/>
    <col min="8" max="8" width="17.7109375" style="1" bestFit="1" customWidth="1"/>
    <col min="9" max="16384" width="8.85546875" style="1"/>
  </cols>
  <sheetData>
    <row r="1" spans="1:7" x14ac:dyDescent="0.25">
      <c r="A1" s="11"/>
      <c r="B1" s="12"/>
      <c r="C1" s="13"/>
      <c r="D1" s="63"/>
      <c r="E1" s="64"/>
      <c r="F1" s="64"/>
      <c r="G1" s="65"/>
    </row>
    <row r="2" spans="1:7" x14ac:dyDescent="0.25">
      <c r="A2" s="9"/>
      <c r="B2" s="9"/>
      <c r="C2" s="9"/>
      <c r="D2" s="48"/>
      <c r="E2" s="9"/>
      <c r="F2" s="9"/>
      <c r="G2" s="9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20.100000000000001" customHeight="1" x14ac:dyDescent="0.25">
      <c r="A4" s="9"/>
      <c r="B4" s="9"/>
      <c r="C4" s="9"/>
      <c r="D4" s="48"/>
      <c r="E4" s="9"/>
      <c r="F4" s="9"/>
      <c r="G4" s="9"/>
    </row>
    <row r="5" spans="1:7" ht="28.5" x14ac:dyDescent="0.45">
      <c r="A5" s="343" t="s">
        <v>345</v>
      </c>
      <c r="B5" s="343"/>
      <c r="C5" s="343"/>
      <c r="D5" s="343"/>
      <c r="E5" s="343"/>
      <c r="F5" s="343"/>
      <c r="G5" s="343"/>
    </row>
    <row r="6" spans="1:7" ht="23.25" x14ac:dyDescent="0.35">
      <c r="A6" s="344" t="s">
        <v>22</v>
      </c>
      <c r="B6" s="344"/>
      <c r="C6" s="344"/>
      <c r="D6" s="344"/>
      <c r="E6" s="344"/>
      <c r="F6" s="344"/>
      <c r="G6" s="344"/>
    </row>
    <row r="7" spans="1:7" ht="6.75" customHeight="1" x14ac:dyDescent="0.35">
      <c r="A7" s="140"/>
      <c r="B7" s="140"/>
      <c r="C7" s="140"/>
      <c r="D7" s="140"/>
      <c r="E7" s="140"/>
      <c r="F7" s="140"/>
      <c r="G7" s="140"/>
    </row>
    <row r="8" spans="1:7" ht="23.25" x14ac:dyDescent="0.35">
      <c r="A8" s="344" t="s">
        <v>44</v>
      </c>
      <c r="B8" s="344"/>
      <c r="C8" s="344"/>
      <c r="D8" s="344"/>
      <c r="E8" s="344"/>
      <c r="F8" s="344"/>
      <c r="G8" s="344"/>
    </row>
    <row r="9" spans="1:7" ht="23.25" x14ac:dyDescent="0.35">
      <c r="A9" s="344" t="s">
        <v>45</v>
      </c>
      <c r="B9" s="344"/>
      <c r="C9" s="344"/>
      <c r="D9" s="344"/>
      <c r="E9" s="344"/>
      <c r="F9" s="344"/>
      <c r="G9" s="344"/>
    </row>
    <row r="10" spans="1:7" x14ac:dyDescent="0.25">
      <c r="A10" s="11"/>
      <c r="B10" s="12"/>
      <c r="C10" s="13"/>
      <c r="D10" s="63"/>
      <c r="E10" s="64"/>
      <c r="F10" s="64"/>
      <c r="G10" s="65"/>
    </row>
    <row r="11" spans="1:7" ht="17.100000000000001" customHeight="1" x14ac:dyDescent="0.35">
      <c r="A11" s="140"/>
      <c r="B11" s="47"/>
      <c r="C11" s="140"/>
      <c r="D11" s="140"/>
      <c r="E11" s="140"/>
      <c r="F11" s="140"/>
      <c r="G11" s="140"/>
    </row>
    <row r="12" spans="1:7" ht="43.9" customHeight="1" x14ac:dyDescent="0.35">
      <c r="A12" s="345" t="s">
        <v>1543</v>
      </c>
      <c r="B12" s="346"/>
      <c r="C12" s="346"/>
      <c r="D12" s="346"/>
      <c r="E12" s="346"/>
      <c r="F12" s="346"/>
      <c r="G12" s="346"/>
    </row>
    <row r="13" spans="1:7" x14ac:dyDescent="0.25">
      <c r="A13" s="71"/>
      <c r="B13" s="72"/>
      <c r="C13" s="72"/>
      <c r="D13" s="72"/>
      <c r="E13" s="72"/>
      <c r="F13" s="72"/>
      <c r="G13" s="72"/>
    </row>
    <row r="14" spans="1:7" x14ac:dyDescent="0.25">
      <c r="A14" s="11"/>
      <c r="B14" s="12"/>
      <c r="C14" s="13"/>
      <c r="D14" s="63"/>
      <c r="E14" s="64"/>
      <c r="F14" s="64"/>
      <c r="G14" s="65"/>
    </row>
    <row r="15" spans="1:7" ht="23.85" customHeight="1" x14ac:dyDescent="0.25">
      <c r="A15" s="340" t="s">
        <v>51</v>
      </c>
      <c r="B15" s="340"/>
      <c r="C15" s="340"/>
      <c r="D15" s="340"/>
      <c r="E15" s="340"/>
      <c r="F15" s="340"/>
      <c r="G15" s="340"/>
    </row>
    <row r="16" spans="1:7" s="73" customFormat="1" ht="12.75" x14ac:dyDescent="0.2">
      <c r="A16" s="340"/>
      <c r="B16" s="340"/>
      <c r="C16" s="340"/>
      <c r="D16" s="340"/>
      <c r="E16" s="340"/>
      <c r="F16" s="340"/>
      <c r="G16" s="340"/>
    </row>
    <row r="17" spans="1:7" ht="48.95" customHeight="1" x14ac:dyDescent="0.35">
      <c r="A17" s="339" t="s">
        <v>90</v>
      </c>
      <c r="B17" s="339"/>
      <c r="C17" s="339"/>
      <c r="D17" s="339"/>
      <c r="E17" s="339"/>
      <c r="F17" s="339"/>
      <c r="G17" s="339"/>
    </row>
    <row r="18" spans="1:7" ht="48.95" customHeight="1" x14ac:dyDescent="0.35">
      <c r="A18" s="339" t="s">
        <v>1540</v>
      </c>
      <c r="B18" s="339"/>
      <c r="C18" s="339"/>
      <c r="D18" s="339"/>
      <c r="E18" s="339"/>
      <c r="F18" s="339"/>
      <c r="G18" s="339"/>
    </row>
    <row r="19" spans="1:7" ht="48.95" customHeight="1" x14ac:dyDescent="0.35">
      <c r="A19" s="339" t="s">
        <v>92</v>
      </c>
      <c r="B19" s="339"/>
      <c r="C19" s="339"/>
      <c r="D19" s="339"/>
      <c r="E19" s="339"/>
      <c r="F19" s="339"/>
      <c r="G19" s="339"/>
    </row>
    <row r="20" spans="1:7" s="9" customFormat="1" ht="49.15" customHeight="1" x14ac:dyDescent="0.35">
      <c r="A20" s="339" t="s">
        <v>91</v>
      </c>
      <c r="B20" s="339"/>
      <c r="C20" s="339"/>
      <c r="D20" s="339"/>
      <c r="E20" s="339"/>
      <c r="F20" s="339"/>
      <c r="G20" s="339"/>
    </row>
    <row r="21" spans="1:7" ht="68.45" customHeight="1" x14ac:dyDescent="0.35">
      <c r="A21" s="339" t="s">
        <v>1541</v>
      </c>
      <c r="B21" s="339"/>
      <c r="C21" s="339"/>
      <c r="D21" s="339"/>
      <c r="E21" s="339"/>
      <c r="F21" s="339"/>
      <c r="G21" s="339"/>
    </row>
    <row r="22" spans="1:7" ht="63.75" customHeight="1" x14ac:dyDescent="0.35">
      <c r="A22" s="339" t="s">
        <v>1542</v>
      </c>
      <c r="B22" s="339"/>
      <c r="C22" s="339"/>
      <c r="D22" s="339"/>
      <c r="E22" s="339"/>
      <c r="F22" s="339"/>
      <c r="G22" s="339"/>
    </row>
    <row r="23" spans="1:7" s="78" customFormat="1" ht="12" x14ac:dyDescent="0.2">
      <c r="A23" s="74"/>
      <c r="B23" s="75"/>
      <c r="C23" s="76"/>
      <c r="D23" s="76"/>
      <c r="E23" s="76"/>
      <c r="F23" s="76"/>
      <c r="G23" s="77"/>
    </row>
    <row r="24" spans="1:7" x14ac:dyDescent="0.25">
      <c r="A24" s="79"/>
      <c r="B24" s="80"/>
      <c r="C24" s="81"/>
      <c r="D24" s="82"/>
      <c r="E24" s="83"/>
      <c r="F24" s="83"/>
      <c r="G24" s="83"/>
    </row>
    <row r="25" spans="1:7" ht="23.85" customHeight="1" x14ac:dyDescent="0.25">
      <c r="A25" s="340" t="s">
        <v>63</v>
      </c>
      <c r="B25" s="340"/>
      <c r="C25" s="340"/>
      <c r="D25" s="340"/>
      <c r="E25" s="340"/>
      <c r="F25" s="340"/>
      <c r="G25" s="340"/>
    </row>
    <row r="26" spans="1:7" x14ac:dyDescent="0.25">
      <c r="A26" s="340"/>
      <c r="B26" s="340"/>
      <c r="C26" s="340"/>
      <c r="D26" s="340"/>
      <c r="E26" s="340"/>
      <c r="F26" s="340"/>
      <c r="G26" s="340"/>
    </row>
    <row r="27" spans="1:7" ht="48.95" customHeight="1" x14ac:dyDescent="0.35">
      <c r="A27" s="341" t="s">
        <v>889</v>
      </c>
      <c r="B27" s="342"/>
      <c r="C27" s="342"/>
      <c r="D27" s="342"/>
      <c r="E27" s="342"/>
      <c r="F27" s="342"/>
      <c r="G27" s="342"/>
    </row>
    <row r="28" spans="1:7" s="85" customFormat="1" ht="11.25" x14ac:dyDescent="0.2">
      <c r="A28" s="84"/>
      <c r="B28" s="84"/>
      <c r="C28" s="84"/>
      <c r="D28" s="84"/>
      <c r="E28" s="84"/>
      <c r="F28" s="84"/>
      <c r="G28" s="84"/>
    </row>
    <row r="29" spans="1:7" ht="48.95" customHeight="1" x14ac:dyDescent="0.35">
      <c r="A29" s="341" t="s">
        <v>93</v>
      </c>
      <c r="B29" s="342"/>
      <c r="C29" s="342"/>
      <c r="D29" s="342"/>
      <c r="E29" s="342"/>
      <c r="F29" s="342"/>
      <c r="G29" s="342"/>
    </row>
    <row r="30" spans="1:7" s="85" customFormat="1" ht="11.25" x14ac:dyDescent="0.2">
      <c r="A30" s="84"/>
      <c r="B30" s="84"/>
      <c r="C30" s="84"/>
      <c r="D30" s="84"/>
      <c r="E30" s="84"/>
      <c r="F30" s="84"/>
      <c r="G30" s="84"/>
    </row>
    <row r="31" spans="1:7" ht="48.95" customHeight="1" x14ac:dyDescent="0.25">
      <c r="A31" s="347" t="s">
        <v>94</v>
      </c>
      <c r="B31" s="347"/>
      <c r="C31" s="347"/>
      <c r="D31" s="347"/>
      <c r="E31" s="347"/>
      <c r="F31" s="347"/>
      <c r="G31" s="347"/>
    </row>
    <row r="32" spans="1:7" x14ac:dyDescent="0.25">
      <c r="A32" s="9"/>
      <c r="B32" s="9"/>
      <c r="C32" s="86"/>
      <c r="D32" s="86"/>
      <c r="E32" s="86"/>
      <c r="F32" s="86"/>
      <c r="G32" s="86"/>
    </row>
    <row r="33" spans="1:7" x14ac:dyDescent="0.25">
      <c r="A33" s="12"/>
      <c r="B33" s="87"/>
      <c r="C33" s="9"/>
      <c r="D33" s="9"/>
      <c r="E33" s="9"/>
      <c r="F33" s="88"/>
      <c r="G33" s="88"/>
    </row>
    <row r="34" spans="1:7" ht="53.1" customHeight="1" x14ac:dyDescent="0.4">
      <c r="A34" s="368"/>
      <c r="B34" s="368"/>
      <c r="C34" s="368"/>
      <c r="D34" s="368"/>
      <c r="E34" s="368"/>
      <c r="F34" s="368"/>
      <c r="G34" s="368"/>
    </row>
    <row r="35" spans="1:7" x14ac:dyDescent="0.25">
      <c r="A35" s="167"/>
      <c r="B35" s="168"/>
      <c r="C35" s="48"/>
      <c r="D35" s="48"/>
      <c r="E35" s="48"/>
      <c r="F35" s="169"/>
      <c r="G35" s="169"/>
    </row>
    <row r="36" spans="1:7" ht="26.25" x14ac:dyDescent="0.4">
      <c r="A36" s="368"/>
      <c r="B36" s="369"/>
      <c r="C36" s="369"/>
      <c r="D36" s="369"/>
      <c r="E36" s="369"/>
      <c r="F36" s="369"/>
      <c r="G36" s="369"/>
    </row>
    <row r="37" spans="1:7" x14ac:dyDescent="0.25">
      <c r="A37" s="12"/>
      <c r="B37" s="87"/>
      <c r="C37" s="9"/>
      <c r="D37" s="9"/>
      <c r="E37" s="9"/>
      <c r="F37" s="88"/>
      <c r="G37" s="88"/>
    </row>
    <row r="38" spans="1:7" x14ac:dyDescent="0.25">
      <c r="A38" s="12"/>
      <c r="B38" s="87"/>
      <c r="C38" s="9"/>
      <c r="D38" s="9"/>
      <c r="E38" s="9"/>
      <c r="F38" s="88"/>
      <c r="G38" s="88"/>
    </row>
    <row r="39" spans="1:7" x14ac:dyDescent="0.25">
      <c r="D39" s="164"/>
      <c r="F39" s="375"/>
      <c r="G39" s="376"/>
    </row>
    <row r="40" spans="1:7" x14ac:dyDescent="0.25">
      <c r="A40" s="9"/>
      <c r="B40" s="105" t="str">
        <f>IF(branch="Calgary","AB",IF(branch="Surrey","BC",IF(branch="Saskatoon","SK",IF(branch="Moncton","NB",IF(OR(branch="Toronto",branch="Brockville"),"ON")))))</f>
        <v>NB</v>
      </c>
      <c r="C40" s="106">
        <f>IF(province="AB",1.05,IF(province="BC",1.12,IF(province="NB",1.15,IF(province="SK",1.11,IF(province="ON",1.13)))))</f>
        <v>1.1499999999999999</v>
      </c>
      <c r="D40" s="106">
        <v>0.05</v>
      </c>
      <c r="E40" s="9"/>
      <c r="F40" s="377"/>
      <c r="G40" s="378"/>
    </row>
    <row r="41" spans="1:7" x14ac:dyDescent="0.25">
      <c r="A41" s="72"/>
      <c r="B41" s="150"/>
      <c r="C41" s="150"/>
      <c r="D41" s="150"/>
      <c r="E41" s="72"/>
      <c r="F41" s="379"/>
      <c r="G41" s="380"/>
    </row>
    <row r="42" spans="1:7" ht="11.1" customHeight="1" x14ac:dyDescent="0.25">
      <c r="A42" s="9"/>
      <c r="B42" s="9"/>
      <c r="C42" s="9"/>
      <c r="D42" s="9"/>
      <c r="E42" s="9"/>
      <c r="F42" s="9"/>
      <c r="G42" s="9"/>
    </row>
    <row r="43" spans="1:7" ht="26.25" x14ac:dyDescent="0.4">
      <c r="A43" s="374" t="s">
        <v>345</v>
      </c>
      <c r="B43" s="374"/>
      <c r="C43" s="374"/>
      <c r="D43" s="374"/>
      <c r="E43" s="374"/>
      <c r="F43" s="374"/>
      <c r="G43" s="374"/>
    </row>
    <row r="44" spans="1:7" ht="23.25" x14ac:dyDescent="0.35">
      <c r="A44" s="344"/>
      <c r="B44" s="344"/>
      <c r="C44" s="344"/>
      <c r="D44" s="344"/>
      <c r="E44" s="344"/>
      <c r="F44" s="344"/>
      <c r="G44" s="344"/>
    </row>
    <row r="45" spans="1:7" ht="53.1" customHeight="1" x14ac:dyDescent="0.35">
      <c r="A45" s="345" t="s">
        <v>1543</v>
      </c>
      <c r="B45" s="346"/>
      <c r="C45" s="346"/>
      <c r="D45" s="346"/>
      <c r="E45" s="346"/>
      <c r="F45" s="346"/>
      <c r="G45" s="346"/>
    </row>
    <row r="47" spans="1:7" s="102" customFormat="1" ht="22.9" customHeight="1" x14ac:dyDescent="0.25">
      <c r="A47" s="381" t="s">
        <v>59</v>
      </c>
      <c r="B47" s="381"/>
      <c r="C47" s="381"/>
      <c r="D47" s="381"/>
      <c r="E47" s="381"/>
      <c r="F47" s="381"/>
      <c r="G47" s="381"/>
    </row>
    <row r="48" spans="1:7" ht="33" customHeight="1" x14ac:dyDescent="0.35">
      <c r="A48" s="372"/>
      <c r="B48" s="372"/>
      <c r="C48" s="94"/>
      <c r="D48" s="370"/>
      <c r="E48" s="370"/>
      <c r="F48" s="370"/>
      <c r="G48" s="1"/>
    </row>
    <row r="49" spans="1:7" ht="20.100000000000001" customHeight="1" x14ac:dyDescent="0.25">
      <c r="A49" s="371" t="s">
        <v>95</v>
      </c>
      <c r="B49" s="371"/>
      <c r="C49" s="96"/>
      <c r="D49" s="373" t="s">
        <v>891</v>
      </c>
      <c r="E49" s="373"/>
      <c r="F49" s="373"/>
      <c r="G49" s="98"/>
    </row>
    <row r="50" spans="1:7" ht="24.95" customHeight="1" x14ac:dyDescent="0.35">
      <c r="A50" s="286"/>
      <c r="B50" s="96"/>
      <c r="D50" s="130"/>
      <c r="F50" s="1"/>
      <c r="G50" s="1"/>
    </row>
    <row r="51" spans="1:7" ht="18.75" x14ac:dyDescent="0.25">
      <c r="A51" s="174" t="s">
        <v>66</v>
      </c>
      <c r="B51" s="96"/>
      <c r="F51" s="97"/>
      <c r="G51" s="97"/>
    </row>
    <row r="52" spans="1:7" ht="29.1" customHeight="1" x14ac:dyDescent="0.35">
      <c r="A52" s="355"/>
      <c r="B52" s="355"/>
      <c r="C52" s="95"/>
      <c r="D52" s="382"/>
      <c r="E52" s="382"/>
      <c r="F52" s="97"/>
      <c r="G52" s="97"/>
    </row>
    <row r="53" spans="1:7" ht="18.75" x14ac:dyDescent="0.25">
      <c r="A53" s="356" t="s">
        <v>67</v>
      </c>
      <c r="B53" s="356"/>
      <c r="C53" s="94"/>
      <c r="D53" s="175" t="s">
        <v>890</v>
      </c>
      <c r="E53" s="95"/>
      <c r="F53" s="94"/>
      <c r="G53" s="94"/>
    </row>
    <row r="54" spans="1:7" ht="29.1" customHeight="1" x14ac:dyDescent="0.35">
      <c r="A54" s="288"/>
      <c r="B54" s="287"/>
      <c r="C54" s="383"/>
      <c r="D54" s="383"/>
      <c r="E54" s="94"/>
      <c r="F54" s="94"/>
      <c r="G54" s="94"/>
    </row>
    <row r="55" spans="1:7" x14ac:dyDescent="0.25">
      <c r="A55" s="127" t="s">
        <v>69</v>
      </c>
      <c r="B55" s="128" t="s">
        <v>68</v>
      </c>
      <c r="C55" s="358" t="s">
        <v>70</v>
      </c>
      <c r="D55" s="358"/>
      <c r="E55" s="358"/>
      <c r="F55" s="1"/>
      <c r="G55" s="1"/>
    </row>
    <row r="56" spans="1:7" ht="18.75" x14ac:dyDescent="0.3">
      <c r="A56" s="359"/>
      <c r="B56" s="359"/>
      <c r="C56" s="359"/>
      <c r="D56" s="359"/>
      <c r="E56" s="359"/>
      <c r="F56" s="359"/>
      <c r="G56" s="359"/>
    </row>
    <row r="57" spans="1:7" s="102" customFormat="1" ht="22.9" customHeight="1" x14ac:dyDescent="0.25">
      <c r="A57" s="354" t="s">
        <v>60</v>
      </c>
      <c r="B57" s="354"/>
      <c r="C57" s="354"/>
      <c r="D57" s="354"/>
      <c r="E57" s="354"/>
      <c r="F57" s="354"/>
      <c r="G57" s="354"/>
    </row>
    <row r="58" spans="1:7" ht="60.95" customHeight="1" x14ac:dyDescent="0.25">
      <c r="A58" s="176" t="s">
        <v>61</v>
      </c>
      <c r="B58" s="93" t="s">
        <v>89</v>
      </c>
      <c r="C58" s="307" t="str">
        <f>IF(delivery="Curbside Pickup at Warehouse / Cueillette à l'auto à l'entrepôt","Curbside Pickup at Warehouse is FREE / La cueillette à l'auto à l'entrepôt est gratuite",IF(delivery="Ship to School / Livraison à l’école","Shipping and Handling is $10 per order / Des frais de livraison et de manutention de 10 $ seront ajoutés à chaque commande.",IF(delivery="Ship to school (Scholstic Dollars) / Livraison à domicile (les dollars Scholastic)","Free shipping ONLY for Scholastic Dollars Redemption / Livraison gratuite UNIQUEMENT pour les commandes utilisant les dollars Scholastic","")))</f>
        <v/>
      </c>
      <c r="D58" s="307"/>
      <c r="E58" s="307"/>
      <c r="F58" s="307"/>
      <c r="G58" s="307"/>
    </row>
    <row r="59" spans="1:7" ht="30.2" customHeight="1" x14ac:dyDescent="0.35">
      <c r="A59" s="289"/>
      <c r="B59" s="99"/>
      <c r="C59" s="99"/>
      <c r="D59" s="99"/>
      <c r="E59" s="99"/>
      <c r="F59" s="99"/>
      <c r="G59" s="99"/>
    </row>
    <row r="60" spans="1:7" ht="18.75" x14ac:dyDescent="0.25">
      <c r="A60" s="129" t="s">
        <v>71</v>
      </c>
      <c r="B60" s="1"/>
      <c r="C60" s="99"/>
      <c r="D60" s="99"/>
      <c r="E60" s="99"/>
      <c r="F60" s="99"/>
      <c r="G60" s="99"/>
    </row>
    <row r="61" spans="1:7" ht="24.95" customHeight="1" x14ac:dyDescent="0.35">
      <c r="A61" s="291"/>
      <c r="B61" s="290"/>
      <c r="C61" s="1"/>
      <c r="D61" s="309"/>
      <c r="E61" s="309"/>
      <c r="F61" s="309"/>
      <c r="G61" s="100"/>
    </row>
    <row r="62" spans="1:7" x14ac:dyDescent="0.25">
      <c r="A62" s="129" t="s">
        <v>72</v>
      </c>
      <c r="B62" s="1"/>
      <c r="C62" s="1"/>
      <c r="D62" s="308" t="s">
        <v>73</v>
      </c>
      <c r="E62" s="308"/>
      <c r="F62" s="308"/>
      <c r="G62" s="1"/>
    </row>
    <row r="63" spans="1:7" ht="18.75" x14ac:dyDescent="0.3">
      <c r="A63" s="359"/>
      <c r="B63" s="359"/>
      <c r="C63" s="359"/>
      <c r="D63" s="359"/>
      <c r="E63" s="359"/>
      <c r="F63" s="359"/>
      <c r="G63" s="359"/>
    </row>
    <row r="64" spans="1:7" ht="22.9" customHeight="1" x14ac:dyDescent="0.35">
      <c r="A64" s="357" t="s">
        <v>62</v>
      </c>
      <c r="B64" s="357"/>
      <c r="C64" s="357"/>
      <c r="D64" s="357"/>
      <c r="E64" s="357"/>
      <c r="F64" s="357"/>
      <c r="G64" s="357"/>
    </row>
    <row r="65" spans="1:7" hidden="1" x14ac:dyDescent="0.25">
      <c r="A65" s="7" t="s">
        <v>8</v>
      </c>
      <c r="B65" s="101" t="s">
        <v>9</v>
      </c>
      <c r="C65" s="306"/>
      <c r="D65" s="306"/>
      <c r="E65" s="306"/>
      <c r="F65" s="306"/>
      <c r="G65" s="306"/>
    </row>
    <row r="66" spans="1:7" ht="35.65" customHeight="1" x14ac:dyDescent="0.35">
      <c r="A66" s="337" t="s">
        <v>892</v>
      </c>
      <c r="B66" s="338"/>
      <c r="C66" s="338"/>
      <c r="D66" s="338"/>
      <c r="E66" s="338"/>
      <c r="F66" s="338"/>
      <c r="G66" s="338"/>
    </row>
    <row r="67" spans="1:7" ht="16.350000000000001" customHeight="1" x14ac:dyDescent="0.25">
      <c r="A67" s="348" t="s">
        <v>55</v>
      </c>
      <c r="B67" s="351" t="s">
        <v>89</v>
      </c>
      <c r="C67" s="322" t="str">
        <f>IF(payment="Scholastic Dollars Redemption / Utilisez les dollars Scholastic","50% discount is not applicable on Scholastic Dollars Redemption /La réduction de 50 % ne s’applique pas sur les commandes payées avec les dollars Scholastic.",IF(payment="Credit card (VISA/Mastercard/AMEX) / Carte de crédit (VISA/Mastercard/AMEX)","You will be contacted for payment details / Nous vous contacterons pour fournir les instructions de paiement.",IF(payment="Invoice School / Facturer à l'école","Order will be shipped after payment has been received / La commande sera expédiée une fois le paiement reçu.",IF(payment="&lt;Click here and use drop-down arrow to select&gt; / &lt;Cliquez ici et utilisez la flèche de menu déroulant pour faire un choix&gt;","You MUST select a payment method to get Order Summary to populate after selecting quantities / Vous DEVEZ choisir un moyen de paiement pour que le récapitulatif de la commande se remplisse après avoir sélectionné les quantités.",IF(OR(payment="Invoice School using Purchase Order / Facturer à l'école avec un bon de commande",payment="Invoice School Board using Purchase Order / Facturer au conseil scolaire avec un bon de commande"),"Purchase Order number must be provided for order to be shipped / Le numéro de bon de commande doit être fourni afin que la commande soit expédiée.")))))</f>
        <v>You MUST select a payment method to get Order Summary to populate after selecting quantities / Vous DEVEZ choisir un moyen de paiement pour que le récapitulatif de la commande se remplisse après avoir sélectionné les quantités.</v>
      </c>
      <c r="D67" s="323"/>
      <c r="E67" s="323"/>
      <c r="F67" s="323"/>
      <c r="G67" s="324"/>
    </row>
    <row r="68" spans="1:7" ht="15.95" customHeight="1" x14ac:dyDescent="0.25">
      <c r="A68" s="349"/>
      <c r="B68" s="352"/>
      <c r="C68" s="325"/>
      <c r="D68" s="326"/>
      <c r="E68" s="326"/>
      <c r="F68" s="326"/>
      <c r="G68" s="327"/>
    </row>
    <row r="69" spans="1:7" ht="61.9" customHeight="1" x14ac:dyDescent="0.25">
      <c r="A69" s="350"/>
      <c r="B69" s="353"/>
      <c r="C69" s="328"/>
      <c r="D69" s="329"/>
      <c r="E69" s="329"/>
      <c r="F69" s="329"/>
      <c r="G69" s="330"/>
    </row>
    <row r="70" spans="1:7" ht="49.9" customHeight="1" x14ac:dyDescent="0.25">
      <c r="A70" s="156" t="str">
        <f>IF(OR(payment="Invoice School using Purchase Order / Facturer à l'école avec un bon de commande",payment="Invoice School Board using Purchase Order / Facturer au conseil scolaire avec un bon de commande"),"&lt;Enter P.O Number here&gt; / &lt;Inscrivez le numéro de la commande ici&gt;","&lt;Leave blank&gt; / Ne rien inscrire")</f>
        <v>&lt;Leave blank&gt; / Ne rien inscrire</v>
      </c>
      <c r="B70" s="107"/>
      <c r="C70" s="336" t="str">
        <f>IF(payment="Invoice School Board using Purchase Order / Facturer au conseil scolaire avec un bon de commande","&lt;Enter School Board name here&gt; / &lt;Inscrivez le nom de la commission scolaire ici&gt;", "&lt;Leave blank&gt; / Ne rien inscrire")</f>
        <v>&lt;Leave blank&gt; / Ne rien inscrire</v>
      </c>
      <c r="D70" s="336"/>
      <c r="E70" s="336"/>
      <c r="F70" s="336"/>
      <c r="G70" s="336"/>
    </row>
    <row r="71" spans="1:7" ht="21.2" customHeight="1" thickBot="1" x14ac:dyDescent="0.3">
      <c r="A71" s="166" t="str">
        <f>IF(OR(payment="Invoice School using Purchase Order / Facturer à l'école avec un bon de commande",payment="Invoice School Board using Purchase Order / Facturer au conseil scolaire avec un bon de commande"),"P/O Number / Numéro de bon de commande"," ")</f>
        <v xml:space="preserve"> </v>
      </c>
      <c r="B71" s="107"/>
      <c r="C71" s="314" t="str">
        <f>IF(payment="Invoice School Board using Purchase Order / Facturer au conseil scolaire avec un bon de commande","School Board Name / Nom du conseil scolaire", "")</f>
        <v/>
      </c>
      <c r="D71" s="314"/>
      <c r="E71" s="314"/>
      <c r="F71" s="314"/>
      <c r="G71" s="314"/>
    </row>
    <row r="72" spans="1:7" ht="21.2" customHeight="1" x14ac:dyDescent="0.35">
      <c r="A72" s="1"/>
      <c r="B72" s="333" t="s">
        <v>43</v>
      </c>
      <c r="C72" s="334"/>
      <c r="D72" s="334"/>
      <c r="E72" s="335"/>
      <c r="F72" s="49"/>
      <c r="G72" s="136"/>
    </row>
    <row r="73" spans="1:7" ht="20.100000000000001" customHeight="1" x14ac:dyDescent="0.25">
      <c r="A73" s="104"/>
      <c r="B73" s="317" t="s">
        <v>86</v>
      </c>
      <c r="C73" s="318"/>
      <c r="D73" s="318"/>
      <c r="E73" s="89" t="str">
        <f>IF(OR(AND(delivery="&lt;Click here and use drop-down arrow to select&gt; / &lt;Cliquez ici et utilisez la flèche de menu déroulant pour faire un choix&gt;", payment="&lt;Click here and use drop-down arrow to select&gt; / &lt;Cliquez ici et utilisez la flèche de menu déroulant pour faire un choix&gt;"),payment="&lt;Click here and use drop-down arrow to select&gt; / &lt;Cliquez ici et utilisez la flèche de menu déroulant pour faire un choix&gt;",SUMPRODUCT(G87:G2769)=0),"",SUMPRODUCT(G87:G2769))</f>
        <v/>
      </c>
      <c r="F73" s="137"/>
      <c r="G73" s="136"/>
    </row>
    <row r="74" spans="1:7" ht="20.100000000000001" customHeight="1" x14ac:dyDescent="0.25">
      <c r="A74" s="104"/>
      <c r="B74" s="315" t="s">
        <v>64</v>
      </c>
      <c r="C74" s="316"/>
      <c r="D74" s="316"/>
      <c r="E74" s="91" t="str">
        <f>IF(payment="Scholastic Dollars Redemption / Utilisez les dollars Scholastic","",(IF(payment="&lt;Click here and use drop-down arrow to select&gt; / &lt;Cliquez ici et utilisez la flèche de menu déroulant pour faire un choix&gt;","",(IF(AND(amount="",OR(payment="&lt;Click here and use drop-down arrow to select&gt; / &lt;Cliquez ici et utilisez la flèche de menu déroulant pour faire un choix&gt;",payment="Credit card (VISA/Mastercard/AMEX) / Carte de crédit (VISA/Mastercard/AMEX)",payment="Invoice School using Purchase Order / Facturer à l'école avec un bon de commande",payment="Invoice School / Facturer à l'école",payment="Invoice School Board using Purchase Order / Facturer au conseil scolaire avec un bon de commande")),"",amount/2)))))</f>
        <v/>
      </c>
      <c r="F74" s="151"/>
      <c r="G74" s="151"/>
    </row>
    <row r="75" spans="1:7" ht="18.600000000000001" hidden="1" customHeight="1" x14ac:dyDescent="0.25">
      <c r="A75" s="133"/>
      <c r="B75" s="90" t="s">
        <v>10</v>
      </c>
      <c r="C75" s="60"/>
      <c r="D75" s="60"/>
      <c r="E75" s="91" t="str">
        <f>IFERROR(IF(payment="Scholastic Dollars Redemption / Utilisez les dollars Scholastic",amount,IF(payment="&lt;select one&gt; / &lt;choisissez une option&gt;","",IF(AND(amount="",OR(payment="&lt;select one&gt; / &lt;choisissez une option&gt;",payment=" Credit card (VISA/Mastercard/AMEX) / Carte de crédit (VISA/Mastercard/AMEX)",payment="Invoice School using Purchase Order / Facturer à l'école avec un bon de commande ",payment=" Invoice School / Facturer à l'école ",payment="Invoice School Board using Purchase Order / Facturer au conseil scolaire avec un bon de commande ")),"",amount/2))),"")</f>
        <v/>
      </c>
      <c r="F75" s="152"/>
      <c r="G75" s="151"/>
    </row>
    <row r="76" spans="1:7" ht="20.100000000000001" customHeight="1" x14ac:dyDescent="0.25">
      <c r="A76" s="134"/>
      <c r="B76" s="315" t="s">
        <v>65</v>
      </c>
      <c r="C76" s="316"/>
      <c r="D76" s="316"/>
      <c r="E76" s="91">
        <f>IF(AND(delivery&lt;&gt;"Curbside Pickup at Warehouse / Cueillette à l'auto à l'entrepôt",payment&lt;&gt;"Scholastic Dollars Redemption / Utilisez les dollars Scholastic"),10,"")</f>
        <v>10</v>
      </c>
      <c r="F76" s="151"/>
      <c r="G76" s="151"/>
    </row>
    <row r="77" spans="1:7" ht="20.100000000000001" customHeight="1" thickBot="1" x14ac:dyDescent="0.3">
      <c r="A77" s="135"/>
      <c r="B77" s="331" t="s">
        <v>87</v>
      </c>
      <c r="C77" s="332"/>
      <c r="D77" s="332"/>
      <c r="E77" s="92" t="str">
        <f>IF(payment="&lt;Click here and use drop-down arrow to select&gt; / &lt;Cliquez ici et utilisez la flèche de menu déroulant pour faire un choix&gt;","",IF(AND(delivery="&lt;Click here and use drop-down arrow to select&gt; / &lt;Cliquez ici et utilisez la flèche de menu déroulant pour faire un choix&gt;",OR(payment="&lt;Click here and use drop-down arrow to select&gt; / &lt;Cliquez ici et utilisez la flèche de menu déroulant pour faire un choix&gt;",payment="Credit card (VISA/Mastercard/AMEX) / Carte de crédit (VISA/Mastercard/AMEX)",payment="Scholastic Dollars Redemption / Utilisez les dollars Scholastic",payment="Invoice School using Purchase Order / Facturer à l'école avec un bon de commande",payment="Invoice School / Facturer à l'école",payment="Invoice School Board using Purchase Order / Facturer au conseil scolaire avec un bon de commande")),"",IF(payment="Scholastic Dollars Redemption / Utilisez les dollars Scholastic",subtotal,IF(AND(delivery="Curbside Pickup at Warehouse / Cueillette à l'auto à l'entrepôt",OR(payment="&lt;Click here and use drop-down arrow to select&gt; / &lt;Cliquez ici et utilisez la flèche de menu déroulant pour faire un choix&gt;",payment="Credit card (VISA/Mastercard/AMEX) / Carte de crédit (VISA/Mastercard/AMEX)",payment="Scholastic Dollars Redemption / Utilisez les dollars Scholastic",payment="Invoice School using Purchase Order / Facturer à l'école avec un bon de commande",payment="Invoice School / Facturer à l'école",payment="Invoice School Board using Purchase Order / Facturer au conseil scolaire avec un bon de commande")),subtotal,(IF(AND(amount="",OR(payment="&lt;Click here and use drop-down arrow to select&gt; / &lt;Cliquez ici et utilisez la flèche de menu déroulant pour faire un choix&gt;",payment="Credit card (VISA/Mastercard/AMEX) / Carte de crédit (VISA/Mastercard/AMEX)",payment="Scholastic Dollars Redemption / Utilisez les dollars Scholastic",payment="Invoice School using Purchase Order / Facturer à l'école avec un bon de commande",payment="Invoice School / Facturer à l'école",payment="Invoice School Board using Purchase Order / Facturer au conseil scolaire avec un bon de commande")),"",subtotal+shiphandle))))))</f>
        <v/>
      </c>
      <c r="F77" s="153"/>
      <c r="G77" s="154"/>
    </row>
    <row r="78" spans="1:7" ht="20.100000000000001" customHeight="1" x14ac:dyDescent="0.25">
      <c r="A78" s="9"/>
      <c r="B78" s="321" t="str">
        <f>IF(payment="Rewards Redemption / Utiliser les récompenses en produits","",(IF(AND(amount="",OR(payment="&lt;Click here and use drop-down arrow to select&gt; / &lt;Cliquez ici et utilisez la flèche de menu déroulant pour faire un choix&gt;",payment="Credit card (VISA/Mastercard/AMEX) / Carte de crédit (VISA/Mastercard/AMEX)",payment="Invoice School using Purchase Order / Facturer à l'école avec un bon de commande",payment="Invoice School / Facturer à l'école",payment="Invoice School Board using Purchase Order / Facturer au conseil scolaire avec un bon de commande")),"GST on Shipping &amp; Handling","GST (included in price) / TPS (incluse dans le prix)")))</f>
        <v>GST on Shipping &amp; Handling</v>
      </c>
      <c r="C78" s="321"/>
      <c r="D78" s="321"/>
      <c r="E78" s="165">
        <f>IFERROR(IF(payment="Rewards Redemption / Utiliser les récompenses en produits","",(IF(payment="&lt;Click here and use drop-down arrow to select&gt; / &lt;Cliquez ici et utilisez la flèche de menu déroulant pour faire un choix&gt;",shiphandle*gstrate,(IF(AND(amount="",OR(payment="&lt;Click here and use drop-down arrow to select&gt; / &lt;Cliquez ici et utilisez la flèche de menu déroulant pour faire un choix&gt;",payment="Credit card (VISA/Mastercard/AMEX) / Carte de crédit (VISA/Mastercard/AMEX)",payment="Invoice School using Purchase Order / Facturer à l'école avec un bon de commande",payment="Invoice School / Facturer à l'école",payment="Invoice School Board using Purchase Order / Facturer au conseil scolaire avec un bon de commande")),shiphandle*gstrate,final_due*gstrate))))),"")</f>
        <v>0.5</v>
      </c>
      <c r="F78" s="226"/>
      <c r="G78" s="226"/>
    </row>
    <row r="79" spans="1:7" ht="20.100000000000001" customHeight="1" x14ac:dyDescent="0.25">
      <c r="A79" s="9"/>
      <c r="B79" s="225"/>
      <c r="C79" s="225"/>
      <c r="D79" s="225"/>
      <c r="E79" s="165"/>
      <c r="F79" s="226"/>
      <c r="G79" s="226"/>
    </row>
    <row r="80" spans="1:7" ht="18" customHeight="1" x14ac:dyDescent="0.25">
      <c r="A80" s="319" t="s">
        <v>74</v>
      </c>
      <c r="B80" s="319"/>
      <c r="C80" s="319"/>
      <c r="D80" s="319"/>
      <c r="E80" s="319"/>
      <c r="F80" s="319"/>
      <c r="G80" s="319"/>
    </row>
    <row r="81" spans="1:7" ht="13.9" customHeight="1" thickBot="1" x14ac:dyDescent="0.3">
      <c r="A81" s="320"/>
      <c r="B81" s="320"/>
      <c r="C81" s="320"/>
      <c r="D81" s="320"/>
      <c r="E81" s="320"/>
      <c r="F81" s="320"/>
      <c r="G81" s="320"/>
    </row>
    <row r="82" spans="1:7" ht="18" customHeight="1" x14ac:dyDescent="0.25">
      <c r="A82" s="360" t="s">
        <v>11</v>
      </c>
      <c r="B82" s="361"/>
      <c r="C82" s="361"/>
      <c r="D82" s="361"/>
      <c r="E82" s="361"/>
      <c r="F82" s="361"/>
      <c r="G82" s="362"/>
    </row>
    <row r="83" spans="1:7" ht="22.7" customHeight="1" x14ac:dyDescent="0.25">
      <c r="A83" s="297" t="s">
        <v>75</v>
      </c>
      <c r="B83" s="103"/>
      <c r="C83" s="363" t="s">
        <v>77</v>
      </c>
      <c r="D83" s="364"/>
      <c r="E83" s="365"/>
      <c r="F83" s="366"/>
      <c r="G83" s="367"/>
    </row>
    <row r="84" spans="1:7" ht="28.15" customHeight="1" thickBot="1" x14ac:dyDescent="0.3">
      <c r="A84" s="298" t="s">
        <v>76</v>
      </c>
      <c r="B84" s="299"/>
      <c r="C84" s="300" t="s">
        <v>12</v>
      </c>
      <c r="D84" s="301"/>
      <c r="E84" s="302" t="s">
        <v>13</v>
      </c>
      <c r="F84" s="302"/>
      <c r="G84" s="303"/>
    </row>
    <row r="85" spans="1:7" s="257" customFormat="1" ht="11.25" customHeight="1" x14ac:dyDescent="0.25">
      <c r="A85" s="292"/>
      <c r="B85" s="293"/>
      <c r="C85" s="294"/>
      <c r="D85" s="295"/>
      <c r="E85" s="296"/>
      <c r="F85" s="296"/>
      <c r="G85" s="296"/>
    </row>
    <row r="86" spans="1:7" s="7" customFormat="1" ht="60" customHeight="1" thickBot="1" x14ac:dyDescent="0.3">
      <c r="A86" s="258" t="s">
        <v>19</v>
      </c>
      <c r="B86" s="259" t="s">
        <v>1</v>
      </c>
      <c r="C86" s="260" t="s">
        <v>23</v>
      </c>
      <c r="D86" s="261" t="s">
        <v>24</v>
      </c>
      <c r="E86" s="262" t="s">
        <v>4</v>
      </c>
      <c r="F86" s="263" t="s">
        <v>25</v>
      </c>
      <c r="G86" s="264" t="s">
        <v>26</v>
      </c>
    </row>
    <row r="87" spans="1:7" ht="21.6" customHeight="1" thickTop="1" x14ac:dyDescent="0.35">
      <c r="A87" s="310" t="s">
        <v>903</v>
      </c>
      <c r="B87" s="311"/>
      <c r="C87" s="312"/>
      <c r="D87" s="312"/>
      <c r="E87" s="312"/>
      <c r="F87" s="312"/>
      <c r="G87" s="313"/>
    </row>
    <row r="88" spans="1:7" ht="21.6" customHeight="1" x14ac:dyDescent="0.25">
      <c r="A88" s="178" t="s">
        <v>133</v>
      </c>
      <c r="B88" s="58" t="s">
        <v>898</v>
      </c>
      <c r="C88" s="177" t="s">
        <v>99</v>
      </c>
      <c r="D88" s="179" t="s">
        <v>895</v>
      </c>
      <c r="E88" s="59">
        <v>5</v>
      </c>
      <c r="F88" s="66"/>
      <c r="G88" s="141">
        <f>F88*E88</f>
        <v>0</v>
      </c>
    </row>
    <row r="89" spans="1:7" ht="21.6" customHeight="1" x14ac:dyDescent="0.25">
      <c r="A89" s="178" t="s">
        <v>994</v>
      </c>
      <c r="B89" s="58" t="s">
        <v>897</v>
      </c>
      <c r="C89" s="177" t="s">
        <v>99</v>
      </c>
      <c r="D89" s="179" t="s">
        <v>895</v>
      </c>
      <c r="E89" s="59">
        <v>4</v>
      </c>
      <c r="F89" s="66"/>
      <c r="G89" s="141">
        <f>F89*E89</f>
        <v>0</v>
      </c>
    </row>
    <row r="90" spans="1:7" ht="21.6" customHeight="1" x14ac:dyDescent="0.25">
      <c r="A90" s="185" t="s">
        <v>1544</v>
      </c>
      <c r="B90" s="58" t="s">
        <v>1545</v>
      </c>
      <c r="C90" s="177" t="s">
        <v>99</v>
      </c>
      <c r="D90" s="179" t="s">
        <v>895</v>
      </c>
      <c r="E90" s="59">
        <v>5</v>
      </c>
      <c r="F90" s="66"/>
      <c r="G90" s="141">
        <f t="shared" ref="G90:G94" si="0">F90*E90</f>
        <v>0</v>
      </c>
    </row>
    <row r="91" spans="1:7" ht="21.6" customHeight="1" x14ac:dyDescent="0.25">
      <c r="A91" s="185" t="s">
        <v>995</v>
      </c>
      <c r="B91" s="58" t="s">
        <v>896</v>
      </c>
      <c r="C91" s="177" t="s">
        <v>99</v>
      </c>
      <c r="D91" s="179" t="s">
        <v>895</v>
      </c>
      <c r="E91" s="59">
        <v>12</v>
      </c>
      <c r="F91" s="66"/>
      <c r="G91" s="141">
        <f t="shared" si="0"/>
        <v>0</v>
      </c>
    </row>
    <row r="92" spans="1:7" ht="21.6" customHeight="1" x14ac:dyDescent="0.25">
      <c r="A92" s="185" t="s">
        <v>996</v>
      </c>
      <c r="B92" s="58" t="s">
        <v>899</v>
      </c>
      <c r="C92" s="177" t="s">
        <v>99</v>
      </c>
      <c r="D92" s="179" t="s">
        <v>895</v>
      </c>
      <c r="E92" s="59">
        <v>10</v>
      </c>
      <c r="F92" s="66"/>
      <c r="G92" s="141">
        <f t="shared" si="0"/>
        <v>0</v>
      </c>
    </row>
    <row r="93" spans="1:7" ht="21.6" customHeight="1" x14ac:dyDescent="0.25">
      <c r="A93" s="185" t="s">
        <v>997</v>
      </c>
      <c r="B93" s="267" t="s">
        <v>900</v>
      </c>
      <c r="C93" s="177" t="s">
        <v>99</v>
      </c>
      <c r="D93" s="179" t="s">
        <v>895</v>
      </c>
      <c r="E93" s="59">
        <v>8</v>
      </c>
      <c r="F93" s="66"/>
      <c r="G93" s="141">
        <f t="shared" si="0"/>
        <v>0</v>
      </c>
    </row>
    <row r="94" spans="1:7" ht="21.6" customHeight="1" x14ac:dyDescent="0.25">
      <c r="A94" s="185" t="s">
        <v>1550</v>
      </c>
      <c r="B94" s="267" t="s">
        <v>1551</v>
      </c>
      <c r="C94" s="177" t="s">
        <v>99</v>
      </c>
      <c r="D94" s="179" t="s">
        <v>895</v>
      </c>
      <c r="E94" s="59">
        <v>3</v>
      </c>
      <c r="F94" s="66"/>
      <c r="G94" s="141">
        <f t="shared" si="0"/>
        <v>0</v>
      </c>
    </row>
    <row r="95" spans="1:7" ht="9.6" customHeight="1" x14ac:dyDescent="0.25">
      <c r="A95" s="265"/>
      <c r="B95" s="266"/>
      <c r="C95" s="180"/>
      <c r="D95" s="181"/>
      <c r="E95" s="182"/>
      <c r="F95" s="183"/>
      <c r="G95" s="184"/>
    </row>
    <row r="96" spans="1:7" ht="21.6" customHeight="1" x14ac:dyDescent="0.3">
      <c r="B96" s="250" t="s">
        <v>912</v>
      </c>
      <c r="C96" s="276" t="s">
        <v>349</v>
      </c>
      <c r="D96" s="279" t="s">
        <v>914</v>
      </c>
      <c r="E96" s="230">
        <v>10</v>
      </c>
      <c r="F96" s="231"/>
      <c r="G96" s="232">
        <f>+F96*E96</f>
        <v>0</v>
      </c>
    </row>
    <row r="97" spans="1:7" ht="21.6" customHeight="1" x14ac:dyDescent="0.25">
      <c r="A97" s="221">
        <v>9781338663372</v>
      </c>
      <c r="B97" s="222" t="s">
        <v>111</v>
      </c>
      <c r="C97" s="384"/>
      <c r="D97" s="139"/>
      <c r="E97" s="387"/>
      <c r="F97" s="388"/>
      <c r="G97" s="393"/>
    </row>
    <row r="98" spans="1:7" ht="21.6" customHeight="1" x14ac:dyDescent="0.25">
      <c r="A98" s="221">
        <v>9781338806090</v>
      </c>
      <c r="B98" s="222" t="s">
        <v>484</v>
      </c>
      <c r="C98" s="385"/>
      <c r="D98" s="139"/>
      <c r="E98" s="389"/>
      <c r="F98" s="390"/>
      <c r="G98" s="394"/>
    </row>
    <row r="99" spans="1:7" ht="21.6" customHeight="1" x14ac:dyDescent="0.25">
      <c r="A99" s="221">
        <v>9781443182270</v>
      </c>
      <c r="B99" s="222" t="s">
        <v>471</v>
      </c>
      <c r="C99" s="385"/>
      <c r="D99" s="139"/>
      <c r="E99" s="389"/>
      <c r="F99" s="390"/>
      <c r="G99" s="394"/>
    </row>
    <row r="100" spans="1:7" ht="21.6" customHeight="1" x14ac:dyDescent="0.25">
      <c r="A100" s="221">
        <v>9781338747027</v>
      </c>
      <c r="B100" s="222" t="s">
        <v>906</v>
      </c>
      <c r="C100" s="386"/>
      <c r="D100" s="139"/>
      <c r="E100" s="391"/>
      <c r="F100" s="392"/>
      <c r="G100" s="394"/>
    </row>
    <row r="101" spans="1:7" ht="21.6" customHeight="1" x14ac:dyDescent="0.3">
      <c r="B101" s="248" t="s">
        <v>913</v>
      </c>
      <c r="C101" s="177" t="s">
        <v>911</v>
      </c>
      <c r="D101" s="279" t="s">
        <v>914</v>
      </c>
      <c r="E101" s="61">
        <v>10</v>
      </c>
      <c r="F101" s="67"/>
      <c r="G101" s="141">
        <f>+F101*E101</f>
        <v>0</v>
      </c>
    </row>
    <row r="102" spans="1:7" ht="21.6" customHeight="1" x14ac:dyDescent="0.25">
      <c r="A102" s="221">
        <v>9780062868459</v>
      </c>
      <c r="B102" s="222" t="s">
        <v>907</v>
      </c>
      <c r="C102" s="384"/>
      <c r="D102" s="139"/>
      <c r="E102" s="387"/>
      <c r="F102" s="388"/>
      <c r="G102" s="393"/>
    </row>
    <row r="103" spans="1:7" ht="21.6" customHeight="1" x14ac:dyDescent="0.25">
      <c r="A103" s="221">
        <v>9781338862140</v>
      </c>
      <c r="B103" s="222" t="s">
        <v>908</v>
      </c>
      <c r="C103" s="385"/>
      <c r="D103" s="139"/>
      <c r="E103" s="389"/>
      <c r="F103" s="390"/>
      <c r="G103" s="394"/>
    </row>
    <row r="104" spans="1:7" ht="21.6" customHeight="1" x14ac:dyDescent="0.25">
      <c r="A104" s="221">
        <v>9781338847314</v>
      </c>
      <c r="B104" s="222" t="s">
        <v>909</v>
      </c>
      <c r="C104" s="385"/>
      <c r="D104" s="139"/>
      <c r="E104" s="389"/>
      <c r="F104" s="390"/>
      <c r="G104" s="394"/>
    </row>
    <row r="105" spans="1:7" ht="21.6" customHeight="1" x14ac:dyDescent="0.25">
      <c r="A105" s="221">
        <v>9781338661088</v>
      </c>
      <c r="B105" s="222" t="s">
        <v>910</v>
      </c>
      <c r="C105" s="386"/>
      <c r="D105" s="139"/>
      <c r="E105" s="391"/>
      <c r="F105" s="392"/>
      <c r="G105" s="394"/>
    </row>
    <row r="106" spans="1:7" ht="21.6" customHeight="1" x14ac:dyDescent="0.3">
      <c r="B106" s="251" t="s">
        <v>920</v>
      </c>
      <c r="C106" s="177" t="s">
        <v>919</v>
      </c>
      <c r="D106" s="279" t="s">
        <v>914</v>
      </c>
      <c r="E106" s="59">
        <v>15</v>
      </c>
      <c r="F106" s="66"/>
      <c r="G106" s="141">
        <f>+F106*E106</f>
        <v>0</v>
      </c>
    </row>
    <row r="107" spans="1:7" ht="21.6" customHeight="1" x14ac:dyDescent="0.25">
      <c r="A107" s="221">
        <v>9781338593167</v>
      </c>
      <c r="B107" s="222" t="s">
        <v>915</v>
      </c>
      <c r="C107" s="384"/>
      <c r="D107" s="139"/>
      <c r="E107" s="387"/>
      <c r="F107" s="388"/>
      <c r="G107" s="393"/>
    </row>
    <row r="108" spans="1:7" ht="21.6" customHeight="1" x14ac:dyDescent="0.25">
      <c r="A108" s="221">
        <v>9781338812756</v>
      </c>
      <c r="B108" s="222" t="s">
        <v>916</v>
      </c>
      <c r="C108" s="385"/>
      <c r="D108" s="139"/>
      <c r="E108" s="389"/>
      <c r="F108" s="390"/>
      <c r="G108" s="394"/>
    </row>
    <row r="109" spans="1:7" ht="21.6" customHeight="1" x14ac:dyDescent="0.25">
      <c r="A109" s="221">
        <v>9781338766912</v>
      </c>
      <c r="B109" s="222" t="s">
        <v>917</v>
      </c>
      <c r="C109" s="385"/>
      <c r="D109" s="139"/>
      <c r="E109" s="389"/>
      <c r="F109" s="390"/>
      <c r="G109" s="394"/>
    </row>
    <row r="110" spans="1:7" ht="21.6" customHeight="1" x14ac:dyDescent="0.25">
      <c r="A110" s="221">
        <v>9781338666045</v>
      </c>
      <c r="B110" s="222" t="s">
        <v>918</v>
      </c>
      <c r="C110" s="386"/>
      <c r="D110" s="139"/>
      <c r="E110" s="391"/>
      <c r="F110" s="392"/>
      <c r="G110" s="394"/>
    </row>
    <row r="111" spans="1:7" ht="21.6" customHeight="1" x14ac:dyDescent="0.3">
      <c r="B111" s="252" t="s">
        <v>924</v>
      </c>
      <c r="C111" s="177" t="s">
        <v>135</v>
      </c>
      <c r="D111" s="279" t="s">
        <v>914</v>
      </c>
      <c r="E111" s="61">
        <v>10</v>
      </c>
      <c r="F111" s="66"/>
      <c r="G111" s="141">
        <f>+F111*E111</f>
        <v>0</v>
      </c>
    </row>
    <row r="112" spans="1:7" ht="21.6" customHeight="1" x14ac:dyDescent="0.25">
      <c r="A112" s="221">
        <v>9781443182393</v>
      </c>
      <c r="B112" s="222" t="s">
        <v>921</v>
      </c>
      <c r="C112" s="384"/>
      <c r="D112" s="139" t="s">
        <v>7</v>
      </c>
      <c r="E112" s="395"/>
      <c r="F112" s="396"/>
      <c r="G112" s="393"/>
    </row>
    <row r="113" spans="1:7" ht="21.6" customHeight="1" x14ac:dyDescent="0.25">
      <c r="A113" s="221">
        <v>9781443196079</v>
      </c>
      <c r="B113" s="222" t="s">
        <v>819</v>
      </c>
      <c r="C113" s="385"/>
      <c r="D113" s="139" t="s">
        <v>7</v>
      </c>
      <c r="E113" s="397"/>
      <c r="F113" s="398"/>
      <c r="G113" s="394"/>
    </row>
    <row r="114" spans="1:7" ht="21.6" customHeight="1" x14ac:dyDescent="0.25">
      <c r="A114" s="221">
        <v>9781338832815</v>
      </c>
      <c r="B114" s="222" t="s">
        <v>922</v>
      </c>
      <c r="C114" s="385"/>
      <c r="D114" s="139"/>
      <c r="E114" s="397"/>
      <c r="F114" s="398"/>
      <c r="G114" s="394"/>
    </row>
    <row r="115" spans="1:7" ht="21.6" customHeight="1" x14ac:dyDescent="0.25">
      <c r="A115" s="221">
        <v>9781338831955</v>
      </c>
      <c r="B115" s="222" t="s">
        <v>923</v>
      </c>
      <c r="C115" s="385"/>
      <c r="D115" s="139"/>
      <c r="E115" s="397"/>
      <c r="F115" s="398"/>
      <c r="G115" s="394"/>
    </row>
    <row r="116" spans="1:7" ht="21.6" customHeight="1" x14ac:dyDescent="0.3">
      <c r="B116" s="252" t="s">
        <v>927</v>
      </c>
      <c r="C116" s="177" t="s">
        <v>925</v>
      </c>
      <c r="D116" s="279" t="s">
        <v>914</v>
      </c>
      <c r="E116" s="59">
        <v>12</v>
      </c>
      <c r="F116" s="66"/>
      <c r="G116" s="141">
        <f>+F116*E116</f>
        <v>0</v>
      </c>
    </row>
    <row r="117" spans="1:7" ht="21.6" customHeight="1" x14ac:dyDescent="0.25">
      <c r="A117" s="221">
        <v>9781443182805</v>
      </c>
      <c r="B117" s="222" t="s">
        <v>926</v>
      </c>
      <c r="C117" s="384"/>
      <c r="D117" s="139" t="s">
        <v>7</v>
      </c>
      <c r="E117" s="395"/>
      <c r="F117" s="396"/>
      <c r="G117" s="405"/>
    </row>
    <row r="118" spans="1:7" ht="21.6" customHeight="1" x14ac:dyDescent="0.25">
      <c r="A118" s="221">
        <v>9781338865851</v>
      </c>
      <c r="B118" s="222" t="s">
        <v>875</v>
      </c>
      <c r="C118" s="385"/>
      <c r="D118" s="139"/>
      <c r="E118" s="397"/>
      <c r="F118" s="398"/>
      <c r="G118" s="405"/>
    </row>
    <row r="119" spans="1:7" ht="21.6" customHeight="1" x14ac:dyDescent="0.25">
      <c r="A119" s="221">
        <v>9781338745863</v>
      </c>
      <c r="B119" s="222" t="s">
        <v>84</v>
      </c>
      <c r="C119" s="385"/>
      <c r="D119" s="139"/>
      <c r="E119" s="397"/>
      <c r="F119" s="398"/>
      <c r="G119" s="405"/>
    </row>
    <row r="120" spans="1:7" ht="21.6" customHeight="1" x14ac:dyDescent="0.25">
      <c r="A120" s="221">
        <v>9781338741506</v>
      </c>
      <c r="B120" s="222" t="s">
        <v>85</v>
      </c>
      <c r="C120" s="386"/>
      <c r="D120" s="139"/>
      <c r="E120" s="403"/>
      <c r="F120" s="404"/>
      <c r="G120" s="405"/>
    </row>
    <row r="121" spans="1:7" ht="21.6" customHeight="1" x14ac:dyDescent="0.3">
      <c r="B121" s="248" t="s">
        <v>931</v>
      </c>
      <c r="C121" s="177" t="s">
        <v>348</v>
      </c>
      <c r="D121" s="279" t="s">
        <v>914</v>
      </c>
      <c r="E121" s="59">
        <v>25</v>
      </c>
      <c r="F121" s="66"/>
      <c r="G121" s="141">
        <f>+F121*E121</f>
        <v>0</v>
      </c>
    </row>
    <row r="122" spans="1:7" ht="21.6" customHeight="1" x14ac:dyDescent="0.25">
      <c r="A122" s="221">
        <v>9780545935173</v>
      </c>
      <c r="B122" s="233" t="s">
        <v>932</v>
      </c>
      <c r="C122" s="399"/>
      <c r="D122" s="234"/>
      <c r="E122" s="399"/>
      <c r="F122" s="399"/>
      <c r="G122" s="400"/>
    </row>
    <row r="123" spans="1:7" ht="21.6" customHeight="1" x14ac:dyDescent="0.25">
      <c r="A123" s="221">
        <v>9781338236576</v>
      </c>
      <c r="B123" s="233" t="s">
        <v>933</v>
      </c>
      <c r="C123" s="399"/>
      <c r="D123" s="234"/>
      <c r="E123" s="399"/>
      <c r="F123" s="399"/>
      <c r="G123" s="401"/>
    </row>
    <row r="124" spans="1:7" ht="21.6" customHeight="1" x14ac:dyDescent="0.25">
      <c r="A124" s="221">
        <v>9781338236590</v>
      </c>
      <c r="B124" s="233" t="s">
        <v>934</v>
      </c>
      <c r="C124" s="399"/>
      <c r="D124" s="234"/>
      <c r="E124" s="399"/>
      <c r="F124" s="399"/>
      <c r="G124" s="401"/>
    </row>
    <row r="125" spans="1:7" ht="21.6" customHeight="1" x14ac:dyDescent="0.25">
      <c r="A125" s="221">
        <v>9781338323214</v>
      </c>
      <c r="B125" s="233" t="s">
        <v>935</v>
      </c>
      <c r="C125" s="399"/>
      <c r="D125" s="234"/>
      <c r="E125" s="399"/>
      <c r="F125" s="399"/>
      <c r="G125" s="401"/>
    </row>
    <row r="126" spans="1:7" ht="21.6" customHeight="1" x14ac:dyDescent="0.25">
      <c r="A126" s="221">
        <v>9781338535624</v>
      </c>
      <c r="B126" s="233" t="s">
        <v>936</v>
      </c>
      <c r="C126" s="399"/>
      <c r="D126" s="234"/>
      <c r="E126" s="399"/>
      <c r="F126" s="399"/>
      <c r="G126" s="402"/>
    </row>
    <row r="127" spans="1:7" ht="21.6" customHeight="1" x14ac:dyDescent="0.3">
      <c r="B127" s="248" t="s">
        <v>937</v>
      </c>
      <c r="C127" s="177" t="s">
        <v>925</v>
      </c>
      <c r="D127" s="279" t="s">
        <v>914</v>
      </c>
      <c r="E127" s="59">
        <v>12</v>
      </c>
      <c r="F127" s="66"/>
      <c r="G127" s="232">
        <f>+F127*E127</f>
        <v>0</v>
      </c>
    </row>
    <row r="128" spans="1:7" ht="21.6" customHeight="1" x14ac:dyDescent="0.25">
      <c r="A128" s="221">
        <v>9781338754292</v>
      </c>
      <c r="B128" s="222" t="s">
        <v>873</v>
      </c>
      <c r="C128" s="227"/>
      <c r="D128" s="139" t="s">
        <v>7</v>
      </c>
      <c r="E128" s="395"/>
      <c r="F128" s="396"/>
      <c r="G128" s="393"/>
    </row>
    <row r="129" spans="1:7" ht="21.6" customHeight="1" x14ac:dyDescent="0.25">
      <c r="A129" s="221">
        <v>9781338686951</v>
      </c>
      <c r="B129" s="222" t="s">
        <v>938</v>
      </c>
      <c r="C129" s="228"/>
      <c r="D129" s="139"/>
      <c r="E129" s="397"/>
      <c r="F129" s="398"/>
      <c r="G129" s="394"/>
    </row>
    <row r="130" spans="1:7" ht="21.6" customHeight="1" x14ac:dyDescent="0.25">
      <c r="A130" s="221">
        <v>9781338359022</v>
      </c>
      <c r="B130" s="222" t="s">
        <v>939</v>
      </c>
      <c r="C130" s="228"/>
      <c r="D130" s="234"/>
      <c r="E130" s="397"/>
      <c r="F130" s="398"/>
      <c r="G130" s="394"/>
    </row>
    <row r="131" spans="1:7" ht="21.6" customHeight="1" x14ac:dyDescent="0.25">
      <c r="A131" s="221">
        <v>9781338656220</v>
      </c>
      <c r="B131" s="222" t="s">
        <v>940</v>
      </c>
      <c r="C131" s="229"/>
      <c r="D131" s="234"/>
      <c r="E131" s="403"/>
      <c r="F131" s="404"/>
      <c r="G131" s="406"/>
    </row>
    <row r="132" spans="1:7" ht="21.6" customHeight="1" x14ac:dyDescent="0.3">
      <c r="B132" s="248" t="s">
        <v>930</v>
      </c>
      <c r="C132" s="177" t="s">
        <v>349</v>
      </c>
      <c r="D132" s="279" t="s">
        <v>914</v>
      </c>
      <c r="E132" s="59">
        <v>12</v>
      </c>
      <c r="F132" s="66"/>
      <c r="G132" s="232">
        <f>+F132*E132</f>
        <v>0</v>
      </c>
    </row>
    <row r="133" spans="1:7" ht="21.6" customHeight="1" x14ac:dyDescent="0.25">
      <c r="A133" s="221">
        <v>9781443196642</v>
      </c>
      <c r="B133" s="222" t="s">
        <v>449</v>
      </c>
      <c r="C133" s="227"/>
      <c r="D133" s="139" t="s">
        <v>7</v>
      </c>
      <c r="E133" s="395"/>
      <c r="F133" s="396"/>
      <c r="G133" s="393"/>
    </row>
    <row r="134" spans="1:7" ht="21.6" customHeight="1" x14ac:dyDescent="0.25">
      <c r="A134" s="221">
        <v>9780439988155</v>
      </c>
      <c r="B134" s="222" t="s">
        <v>928</v>
      </c>
      <c r="C134" s="228"/>
      <c r="D134" s="139" t="s">
        <v>7</v>
      </c>
      <c r="E134" s="397"/>
      <c r="F134" s="398"/>
      <c r="G134" s="394"/>
    </row>
    <row r="135" spans="1:7" ht="21.6" customHeight="1" x14ac:dyDescent="0.25">
      <c r="A135" s="221">
        <v>9781443196604</v>
      </c>
      <c r="B135" s="222" t="s">
        <v>929</v>
      </c>
      <c r="C135" s="228"/>
      <c r="D135" s="139" t="s">
        <v>7</v>
      </c>
      <c r="E135" s="397"/>
      <c r="F135" s="398"/>
      <c r="G135" s="394"/>
    </row>
    <row r="136" spans="1:7" ht="21.2" customHeight="1" x14ac:dyDescent="0.25">
      <c r="B136" s="249" t="s">
        <v>351</v>
      </c>
      <c r="C136" s="177" t="s">
        <v>352</v>
      </c>
      <c r="D136" s="279" t="s">
        <v>914</v>
      </c>
      <c r="E136" s="59">
        <v>10</v>
      </c>
      <c r="F136" s="66"/>
      <c r="G136" s="141">
        <f>+F136*E136</f>
        <v>0</v>
      </c>
    </row>
    <row r="137" spans="1:7" ht="21.2" customHeight="1" x14ac:dyDescent="0.25">
      <c r="A137" s="221">
        <v>9781443180702</v>
      </c>
      <c r="B137" s="222" t="s">
        <v>234</v>
      </c>
      <c r="C137" s="384"/>
      <c r="D137" s="139" t="s">
        <v>7</v>
      </c>
      <c r="E137" s="395"/>
      <c r="F137" s="396"/>
      <c r="G137" s="393"/>
    </row>
    <row r="138" spans="1:7" ht="21.2" customHeight="1" x14ac:dyDescent="0.25">
      <c r="A138" s="221">
        <v>9781443187190</v>
      </c>
      <c r="B138" s="222" t="s">
        <v>306</v>
      </c>
      <c r="C138" s="385"/>
      <c r="D138" s="139"/>
      <c r="E138" s="397"/>
      <c r="F138" s="398"/>
      <c r="G138" s="394"/>
    </row>
    <row r="139" spans="1:7" ht="21.2" customHeight="1" x14ac:dyDescent="0.25">
      <c r="A139" s="221">
        <v>9781443169882</v>
      </c>
      <c r="B139" s="222" t="s">
        <v>201</v>
      </c>
      <c r="C139" s="385"/>
      <c r="D139" s="139" t="s">
        <v>7</v>
      </c>
      <c r="E139" s="397"/>
      <c r="F139" s="398"/>
      <c r="G139" s="394"/>
    </row>
    <row r="140" spans="1:7" ht="21.2" customHeight="1" x14ac:dyDescent="0.25">
      <c r="A140" s="221">
        <v>9781443176439</v>
      </c>
      <c r="B140" s="222" t="s">
        <v>210</v>
      </c>
      <c r="C140" s="386"/>
      <c r="D140" s="139" t="s">
        <v>7</v>
      </c>
      <c r="E140" s="403"/>
      <c r="F140" s="404"/>
      <c r="G140" s="406"/>
    </row>
    <row r="141" spans="1:7" ht="21.2" customHeight="1" x14ac:dyDescent="0.25">
      <c r="B141" s="256" t="s">
        <v>353</v>
      </c>
      <c r="C141" s="276" t="s">
        <v>941</v>
      </c>
      <c r="D141" s="279" t="s">
        <v>914</v>
      </c>
      <c r="E141" s="59">
        <v>10</v>
      </c>
      <c r="F141" s="66"/>
      <c r="G141" s="232">
        <f>+F141*E141</f>
        <v>0</v>
      </c>
    </row>
    <row r="142" spans="1:7" ht="21.2" customHeight="1" x14ac:dyDescent="0.25">
      <c r="A142" s="221">
        <v>9781443187992</v>
      </c>
      <c r="B142" s="222" t="s">
        <v>942</v>
      </c>
      <c r="C142" s="384"/>
      <c r="D142" s="139"/>
      <c r="E142" s="395"/>
      <c r="F142" s="396"/>
      <c r="G142" s="393"/>
    </row>
    <row r="143" spans="1:7" ht="21.2" customHeight="1" x14ac:dyDescent="0.25">
      <c r="A143" s="221">
        <v>9781443176132</v>
      </c>
      <c r="B143" s="222" t="s">
        <v>943</v>
      </c>
      <c r="C143" s="385"/>
      <c r="D143" s="139"/>
      <c r="E143" s="397"/>
      <c r="F143" s="398"/>
      <c r="G143" s="394"/>
    </row>
    <row r="144" spans="1:7" ht="21.2" customHeight="1" x14ac:dyDescent="0.25">
      <c r="A144" s="221">
        <v>9781443182706</v>
      </c>
      <c r="B144" s="222" t="s">
        <v>204</v>
      </c>
      <c r="C144" s="385"/>
      <c r="D144" s="139" t="s">
        <v>7</v>
      </c>
      <c r="E144" s="397"/>
      <c r="F144" s="398"/>
      <c r="G144" s="394"/>
    </row>
    <row r="145" spans="1:7" ht="21.2" customHeight="1" x14ac:dyDescent="0.25">
      <c r="A145" s="221">
        <v>9781443175258</v>
      </c>
      <c r="B145" s="222" t="s">
        <v>262</v>
      </c>
      <c r="C145" s="386"/>
      <c r="D145" s="139" t="s">
        <v>7</v>
      </c>
      <c r="E145" s="403"/>
      <c r="F145" s="404"/>
      <c r="G145" s="406"/>
    </row>
    <row r="146" spans="1:7" ht="21.2" customHeight="1" x14ac:dyDescent="0.3">
      <c r="B146" s="248" t="s">
        <v>354</v>
      </c>
      <c r="C146" s="177" t="s">
        <v>919</v>
      </c>
      <c r="D146" s="279" t="s">
        <v>914</v>
      </c>
      <c r="E146" s="59">
        <v>20</v>
      </c>
      <c r="F146" s="66"/>
      <c r="G146" s="232">
        <f>+F146*E146</f>
        <v>0</v>
      </c>
    </row>
    <row r="147" spans="1:7" ht="21.2" customHeight="1" x14ac:dyDescent="0.25">
      <c r="A147" s="221">
        <v>9781443157810</v>
      </c>
      <c r="B147" s="222" t="s">
        <v>218</v>
      </c>
      <c r="C147" s="384"/>
      <c r="D147" s="139" t="s">
        <v>7</v>
      </c>
      <c r="E147" s="395"/>
      <c r="F147" s="396"/>
      <c r="G147" s="393"/>
    </row>
    <row r="148" spans="1:7" ht="21.2" customHeight="1" x14ac:dyDescent="0.25">
      <c r="A148" s="221">
        <v>9781443181983</v>
      </c>
      <c r="B148" s="222" t="s">
        <v>269</v>
      </c>
      <c r="C148" s="385"/>
      <c r="D148" s="139"/>
      <c r="E148" s="397"/>
      <c r="F148" s="398"/>
      <c r="G148" s="394"/>
    </row>
    <row r="149" spans="1:7" ht="21.2" customHeight="1" x14ac:dyDescent="0.25">
      <c r="A149" s="221">
        <v>9781443177412</v>
      </c>
      <c r="B149" s="222" t="s">
        <v>282</v>
      </c>
      <c r="C149" s="385"/>
      <c r="D149" s="139" t="s">
        <v>7</v>
      </c>
      <c r="E149" s="397"/>
      <c r="F149" s="398"/>
      <c r="G149" s="394"/>
    </row>
    <row r="150" spans="1:7" ht="21.2" customHeight="1" x14ac:dyDescent="0.25">
      <c r="A150" s="221">
        <v>9781443176163</v>
      </c>
      <c r="B150" s="222" t="s">
        <v>650</v>
      </c>
      <c r="C150" s="386"/>
      <c r="D150" s="139" t="s">
        <v>7</v>
      </c>
      <c r="E150" s="403"/>
      <c r="F150" s="404"/>
      <c r="G150" s="406"/>
    </row>
    <row r="151" spans="1:7" ht="21.2" customHeight="1" x14ac:dyDescent="0.3">
      <c r="B151" s="235" t="s">
        <v>355</v>
      </c>
      <c r="C151" s="177" t="s">
        <v>352</v>
      </c>
      <c r="D151" s="279" t="s">
        <v>914</v>
      </c>
      <c r="E151" s="230">
        <v>10</v>
      </c>
      <c r="F151" s="231"/>
      <c r="G151" s="232">
        <f>+F151*E151</f>
        <v>0</v>
      </c>
    </row>
    <row r="152" spans="1:7" ht="21.2" customHeight="1" x14ac:dyDescent="0.25">
      <c r="A152" s="221">
        <v>9781443193818</v>
      </c>
      <c r="B152" s="222" t="s">
        <v>519</v>
      </c>
      <c r="C152" s="384"/>
      <c r="D152" s="139"/>
      <c r="E152" s="395"/>
      <c r="F152" s="396"/>
      <c r="G152" s="393"/>
    </row>
    <row r="153" spans="1:7" ht="21.2" customHeight="1" x14ac:dyDescent="0.25">
      <c r="A153" s="221">
        <v>9781443193641</v>
      </c>
      <c r="B153" s="222" t="s">
        <v>491</v>
      </c>
      <c r="C153" s="385"/>
      <c r="D153" s="139"/>
      <c r="E153" s="397"/>
      <c r="F153" s="398"/>
      <c r="G153" s="394"/>
    </row>
    <row r="154" spans="1:7" ht="21.2" customHeight="1" x14ac:dyDescent="0.25">
      <c r="A154" s="221">
        <v>9781443194877</v>
      </c>
      <c r="B154" s="222" t="s">
        <v>944</v>
      </c>
      <c r="C154" s="385"/>
      <c r="D154" s="139"/>
      <c r="E154" s="397"/>
      <c r="F154" s="398"/>
      <c r="G154" s="394"/>
    </row>
    <row r="155" spans="1:7" ht="21.2" customHeight="1" x14ac:dyDescent="0.25">
      <c r="A155" s="221">
        <v>9781443194860</v>
      </c>
      <c r="B155" s="222" t="s">
        <v>945</v>
      </c>
      <c r="C155" s="386"/>
      <c r="D155" s="139"/>
      <c r="E155" s="403"/>
      <c r="F155" s="404"/>
      <c r="G155" s="406"/>
    </row>
    <row r="156" spans="1:7" ht="21.2" customHeight="1" x14ac:dyDescent="0.35">
      <c r="A156" s="407" t="s">
        <v>902</v>
      </c>
      <c r="B156" s="408"/>
      <c r="C156" s="408"/>
      <c r="D156" s="408"/>
      <c r="E156" s="408"/>
      <c r="F156" s="408"/>
      <c r="G156" s="409"/>
    </row>
    <row r="157" spans="1:7" ht="21.2" customHeight="1" x14ac:dyDescent="0.25">
      <c r="A157" s="238">
        <v>9781443148658</v>
      </c>
      <c r="B157" s="222" t="s">
        <v>357</v>
      </c>
      <c r="C157" s="236" t="s">
        <v>356</v>
      </c>
      <c r="D157" s="139" t="s">
        <v>7</v>
      </c>
      <c r="E157" s="59">
        <v>65</v>
      </c>
      <c r="F157" s="66"/>
      <c r="G157" s="237">
        <f>+F157*E157</f>
        <v>0</v>
      </c>
    </row>
    <row r="158" spans="1:7" ht="21.2" customHeight="1" x14ac:dyDescent="0.25">
      <c r="A158" s="221">
        <v>9781338667677</v>
      </c>
      <c r="B158" s="222" t="s">
        <v>358</v>
      </c>
      <c r="C158" s="236" t="s">
        <v>349</v>
      </c>
      <c r="D158" s="212"/>
      <c r="E158" s="59">
        <v>35</v>
      </c>
      <c r="F158" s="66"/>
      <c r="G158" s="237">
        <f t="shared" ref="G158:G163" si="1">+F158*E158</f>
        <v>0</v>
      </c>
    </row>
    <row r="159" spans="1:7" ht="21.2" customHeight="1" x14ac:dyDescent="0.25">
      <c r="A159" s="221">
        <v>9780545303033</v>
      </c>
      <c r="B159" s="222" t="s">
        <v>359</v>
      </c>
      <c r="C159" s="236" t="s">
        <v>349</v>
      </c>
      <c r="D159" s="212"/>
      <c r="E159" s="59">
        <v>25</v>
      </c>
      <c r="F159" s="66"/>
      <c r="G159" s="237">
        <f t="shared" si="1"/>
        <v>0</v>
      </c>
    </row>
    <row r="160" spans="1:7" ht="21.2" customHeight="1" x14ac:dyDescent="0.25">
      <c r="A160" s="221">
        <v>9781338718560</v>
      </c>
      <c r="B160" s="222" t="s">
        <v>360</v>
      </c>
      <c r="C160" s="236" t="s">
        <v>349</v>
      </c>
      <c r="D160" s="212"/>
      <c r="E160" s="59">
        <v>45</v>
      </c>
      <c r="F160" s="66"/>
      <c r="G160" s="237">
        <f t="shared" si="1"/>
        <v>0</v>
      </c>
    </row>
    <row r="161" spans="1:7" ht="21.2" customHeight="1" x14ac:dyDescent="0.25">
      <c r="A161" s="221">
        <v>9781443163996</v>
      </c>
      <c r="B161" s="222" t="s">
        <v>361</v>
      </c>
      <c r="C161" s="236" t="s">
        <v>349</v>
      </c>
      <c r="D161" s="139" t="s">
        <v>7</v>
      </c>
      <c r="E161" s="59">
        <v>50</v>
      </c>
      <c r="F161" s="66"/>
      <c r="G161" s="237">
        <f t="shared" si="1"/>
        <v>0</v>
      </c>
    </row>
    <row r="162" spans="1:7" ht="21.2" customHeight="1" x14ac:dyDescent="0.25">
      <c r="A162" s="221">
        <v>9781443139700</v>
      </c>
      <c r="B162" s="222" t="s">
        <v>362</v>
      </c>
      <c r="C162" s="236" t="s">
        <v>349</v>
      </c>
      <c r="D162" s="139" t="s">
        <v>7</v>
      </c>
      <c r="E162" s="59">
        <v>30</v>
      </c>
      <c r="F162" s="66"/>
      <c r="G162" s="237">
        <f t="shared" si="1"/>
        <v>0</v>
      </c>
    </row>
    <row r="163" spans="1:7" ht="21.2" customHeight="1" x14ac:dyDescent="0.25">
      <c r="A163" s="221">
        <v>9781338642209</v>
      </c>
      <c r="B163" s="222" t="s">
        <v>363</v>
      </c>
      <c r="C163" s="236" t="s">
        <v>135</v>
      </c>
      <c r="D163" s="212"/>
      <c r="E163" s="59">
        <v>40</v>
      </c>
      <c r="F163" s="66"/>
      <c r="G163" s="237">
        <f t="shared" si="1"/>
        <v>0</v>
      </c>
    </row>
    <row r="164" spans="1:7" ht="21.2" customHeight="1" x14ac:dyDescent="0.25">
      <c r="A164" s="142"/>
      <c r="B164" s="143"/>
      <c r="C164" s="272"/>
      <c r="D164" s="273"/>
      <c r="E164" s="274"/>
      <c r="F164" s="275"/>
      <c r="G164" s="144"/>
    </row>
    <row r="165" spans="1:7" ht="21.2" customHeight="1" thickBot="1" x14ac:dyDescent="0.45">
      <c r="A165" s="410" t="s">
        <v>904</v>
      </c>
      <c r="B165" s="411"/>
      <c r="C165" s="412"/>
      <c r="D165" s="412"/>
      <c r="E165" s="412"/>
      <c r="F165" s="412"/>
      <c r="G165" s="413"/>
    </row>
    <row r="166" spans="1:7" ht="60" customHeight="1" thickTop="1" x14ac:dyDescent="0.25">
      <c r="A166" s="145" t="s">
        <v>19</v>
      </c>
      <c r="B166" s="69" t="s">
        <v>18</v>
      </c>
      <c r="C166" s="70" t="s">
        <v>2</v>
      </c>
      <c r="D166" s="146" t="s">
        <v>3</v>
      </c>
      <c r="E166" s="147" t="s">
        <v>4</v>
      </c>
      <c r="F166" s="148" t="s">
        <v>5</v>
      </c>
      <c r="G166" s="62" t="s">
        <v>6</v>
      </c>
    </row>
    <row r="167" spans="1:7" ht="21.2" customHeight="1" x14ac:dyDescent="0.25">
      <c r="A167" s="197">
        <v>9781803372204</v>
      </c>
      <c r="B167" s="58" t="s">
        <v>365</v>
      </c>
      <c r="C167" s="198" t="s">
        <v>1007</v>
      </c>
      <c r="D167" s="217"/>
      <c r="E167" s="57">
        <v>15</v>
      </c>
      <c r="F167" s="66"/>
      <c r="G167" s="149">
        <f t="shared" ref="G167:G228" si="2">+F167*E167</f>
        <v>0</v>
      </c>
    </row>
    <row r="168" spans="1:7" ht="21.2" customHeight="1" x14ac:dyDescent="0.25">
      <c r="A168" s="197">
        <v>9780829454413</v>
      </c>
      <c r="B168" s="58" t="s">
        <v>483</v>
      </c>
      <c r="C168" s="198" t="s">
        <v>349</v>
      </c>
      <c r="D168" s="218"/>
      <c r="E168" s="57">
        <v>5</v>
      </c>
      <c r="F168" s="66"/>
      <c r="G168" s="149">
        <f t="shared" si="2"/>
        <v>0</v>
      </c>
    </row>
    <row r="169" spans="1:7" ht="21.2" customHeight="1" x14ac:dyDescent="0.25">
      <c r="A169" s="197">
        <v>9781839352058</v>
      </c>
      <c r="B169" s="58" t="s">
        <v>737</v>
      </c>
      <c r="C169" s="198" t="s">
        <v>134</v>
      </c>
      <c r="D169" s="199"/>
      <c r="E169" s="57">
        <v>13.5</v>
      </c>
      <c r="F169" s="66"/>
      <c r="G169" s="149">
        <f t="shared" si="2"/>
        <v>0</v>
      </c>
    </row>
    <row r="170" spans="1:7" ht="21.2" customHeight="1" x14ac:dyDescent="0.25">
      <c r="A170" s="197">
        <v>9781339012490</v>
      </c>
      <c r="B170" s="58" t="s">
        <v>1553</v>
      </c>
      <c r="C170" s="198" t="s">
        <v>135</v>
      </c>
      <c r="D170" s="217"/>
      <c r="E170" s="57">
        <v>21</v>
      </c>
      <c r="F170" s="66"/>
      <c r="G170" s="149">
        <f t="shared" si="2"/>
        <v>0</v>
      </c>
    </row>
    <row r="171" spans="1:7" ht="21.2" customHeight="1" x14ac:dyDescent="0.25">
      <c r="A171" s="197">
        <v>9781338803365</v>
      </c>
      <c r="B171" s="58" t="s">
        <v>764</v>
      </c>
      <c r="C171" s="198" t="s">
        <v>134</v>
      </c>
      <c r="D171" s="218"/>
      <c r="E171" s="57">
        <v>17.75</v>
      </c>
      <c r="F171" s="66"/>
      <c r="G171" s="149">
        <f t="shared" si="2"/>
        <v>0</v>
      </c>
    </row>
    <row r="172" spans="1:7" ht="21.2" customHeight="1" x14ac:dyDescent="0.25">
      <c r="A172" s="197">
        <v>9781338805819</v>
      </c>
      <c r="B172" s="58" t="s">
        <v>399</v>
      </c>
      <c r="C172" s="198" t="s">
        <v>349</v>
      </c>
      <c r="D172" s="218"/>
      <c r="E172" s="57">
        <v>8.25</v>
      </c>
      <c r="F172" s="66"/>
      <c r="G172" s="149">
        <f t="shared" si="2"/>
        <v>0</v>
      </c>
    </row>
    <row r="173" spans="1:7" ht="21.2" customHeight="1" x14ac:dyDescent="0.25">
      <c r="A173" s="197">
        <v>9781338805888</v>
      </c>
      <c r="B173" s="58" t="s">
        <v>1035</v>
      </c>
      <c r="C173" s="198" t="s">
        <v>349</v>
      </c>
      <c r="D173" s="218"/>
      <c r="E173" s="57">
        <v>8.25</v>
      </c>
      <c r="F173" s="66"/>
      <c r="G173" s="149">
        <f t="shared" si="2"/>
        <v>0</v>
      </c>
    </row>
    <row r="174" spans="1:7" ht="21.2" customHeight="1" x14ac:dyDescent="0.25">
      <c r="A174" s="197">
        <v>9781338865394</v>
      </c>
      <c r="B174" s="58" t="s">
        <v>1554</v>
      </c>
      <c r="C174" s="198" t="s">
        <v>919</v>
      </c>
      <c r="D174" s="217"/>
      <c r="E174" s="57">
        <v>17.75</v>
      </c>
      <c r="F174" s="66"/>
      <c r="G174" s="149">
        <f t="shared" si="2"/>
        <v>0</v>
      </c>
    </row>
    <row r="175" spans="1:7" ht="21.2" customHeight="1" x14ac:dyDescent="0.25">
      <c r="A175" s="197">
        <v>9781773065540</v>
      </c>
      <c r="B175" s="58" t="s">
        <v>1555</v>
      </c>
      <c r="C175" s="198" t="s">
        <v>352</v>
      </c>
      <c r="D175" s="218" t="s">
        <v>7</v>
      </c>
      <c r="E175" s="57">
        <v>11</v>
      </c>
      <c r="F175" s="66"/>
      <c r="G175" s="149">
        <f t="shared" si="2"/>
        <v>0</v>
      </c>
    </row>
    <row r="176" spans="1:7" ht="21.2" customHeight="1" x14ac:dyDescent="0.25">
      <c r="A176" s="197">
        <v>9781368099264</v>
      </c>
      <c r="B176" s="58" t="s">
        <v>1242</v>
      </c>
      <c r="C176" s="198" t="s">
        <v>1243</v>
      </c>
      <c r="D176" s="218"/>
      <c r="E176" s="57">
        <v>13.5</v>
      </c>
      <c r="F176" s="66"/>
      <c r="G176" s="149">
        <f t="shared" si="2"/>
        <v>0</v>
      </c>
    </row>
    <row r="177" spans="1:7" ht="21.2" customHeight="1" x14ac:dyDescent="0.25">
      <c r="A177" s="197">
        <v>9781368078689</v>
      </c>
      <c r="B177" s="58" t="s">
        <v>400</v>
      </c>
      <c r="C177" s="198" t="s">
        <v>349</v>
      </c>
      <c r="D177" s="218"/>
      <c r="E177" s="57">
        <v>9.25</v>
      </c>
      <c r="F177" s="66"/>
      <c r="G177" s="149">
        <f t="shared" si="2"/>
        <v>0</v>
      </c>
    </row>
    <row r="178" spans="1:7" ht="21.2" customHeight="1" x14ac:dyDescent="0.25">
      <c r="A178" s="197">
        <v>9781536234794</v>
      </c>
      <c r="B178" s="58" t="s">
        <v>1325</v>
      </c>
      <c r="C178" s="198" t="s">
        <v>925</v>
      </c>
      <c r="D178" s="218"/>
      <c r="E178" s="57">
        <v>25.5</v>
      </c>
      <c r="F178" s="66"/>
      <c r="G178" s="149">
        <f t="shared" si="2"/>
        <v>0</v>
      </c>
    </row>
    <row r="179" spans="1:7" ht="21.2" customHeight="1" x14ac:dyDescent="0.25">
      <c r="A179" s="197">
        <v>9781338568905</v>
      </c>
      <c r="B179" s="58" t="s">
        <v>738</v>
      </c>
      <c r="C179" s="198" t="s">
        <v>134</v>
      </c>
      <c r="D179" s="217"/>
      <c r="E179" s="57">
        <v>17</v>
      </c>
      <c r="F179" s="66"/>
      <c r="G179" s="149">
        <f t="shared" si="2"/>
        <v>0</v>
      </c>
    </row>
    <row r="180" spans="1:7" ht="21.2" customHeight="1" x14ac:dyDescent="0.25">
      <c r="A180" s="197">
        <v>9781338862553</v>
      </c>
      <c r="B180" s="58" t="s">
        <v>1036</v>
      </c>
      <c r="C180" s="198" t="s">
        <v>349</v>
      </c>
      <c r="D180" s="218"/>
      <c r="E180" s="57">
        <v>5</v>
      </c>
      <c r="F180" s="66"/>
      <c r="G180" s="149">
        <f t="shared" si="2"/>
        <v>0</v>
      </c>
    </row>
    <row r="181" spans="1:7" ht="21.2" customHeight="1" x14ac:dyDescent="0.25">
      <c r="A181" s="197">
        <v>9781338832853</v>
      </c>
      <c r="B181" s="58" t="s">
        <v>813</v>
      </c>
      <c r="C181" s="198" t="s">
        <v>1292</v>
      </c>
      <c r="D181" s="218"/>
      <c r="E181" s="57">
        <v>11.75</v>
      </c>
      <c r="F181" s="66"/>
      <c r="G181" s="149">
        <f t="shared" si="2"/>
        <v>0</v>
      </c>
    </row>
    <row r="182" spans="1:7" ht="21.2" customHeight="1" x14ac:dyDescent="0.25">
      <c r="A182" s="197">
        <v>9781039700666</v>
      </c>
      <c r="B182" s="58" t="s">
        <v>1267</v>
      </c>
      <c r="C182" s="198" t="s">
        <v>1268</v>
      </c>
      <c r="D182" s="217" t="s">
        <v>7</v>
      </c>
      <c r="E182" s="57">
        <v>10.5</v>
      </c>
      <c r="F182" s="66"/>
      <c r="G182" s="149">
        <f t="shared" si="2"/>
        <v>0</v>
      </c>
    </row>
    <row r="183" spans="1:7" ht="21.2" customHeight="1" x14ac:dyDescent="0.25">
      <c r="A183" s="197">
        <v>9780711280427</v>
      </c>
      <c r="B183" s="58" t="s">
        <v>1556</v>
      </c>
      <c r="C183" s="198" t="s">
        <v>352</v>
      </c>
      <c r="D183" s="217"/>
      <c r="E183" s="57">
        <v>12.5</v>
      </c>
      <c r="F183" s="66"/>
      <c r="G183" s="149">
        <f t="shared" si="2"/>
        <v>0</v>
      </c>
    </row>
    <row r="184" spans="1:7" ht="21.2" customHeight="1" x14ac:dyDescent="0.25">
      <c r="A184" s="197">
        <v>9781338816228</v>
      </c>
      <c r="B184" s="58" t="s">
        <v>534</v>
      </c>
      <c r="C184" s="198" t="s">
        <v>1092</v>
      </c>
      <c r="D184" s="218"/>
      <c r="E184" s="57">
        <v>12.5</v>
      </c>
      <c r="F184" s="66"/>
      <c r="G184" s="149">
        <f t="shared" si="2"/>
        <v>0</v>
      </c>
    </row>
    <row r="185" spans="1:7" ht="21.2" customHeight="1" x14ac:dyDescent="0.25">
      <c r="A185" s="197">
        <v>9781338753677</v>
      </c>
      <c r="B185" s="58" t="s">
        <v>765</v>
      </c>
      <c r="C185" s="198" t="s">
        <v>134</v>
      </c>
      <c r="D185" s="217"/>
      <c r="E185" s="57">
        <v>17.75</v>
      </c>
      <c r="F185" s="66"/>
      <c r="G185" s="149">
        <f t="shared" si="2"/>
        <v>0</v>
      </c>
    </row>
    <row r="186" spans="1:7" ht="21.2" customHeight="1" x14ac:dyDescent="0.25">
      <c r="A186" s="197">
        <v>9781339017464</v>
      </c>
      <c r="B186" s="58" t="s">
        <v>1557</v>
      </c>
      <c r="C186" s="198" t="s">
        <v>1306</v>
      </c>
      <c r="D186" s="217"/>
      <c r="E186" s="57">
        <v>21</v>
      </c>
      <c r="F186" s="66"/>
      <c r="G186" s="149">
        <f t="shared" si="2"/>
        <v>0</v>
      </c>
    </row>
    <row r="187" spans="1:7" ht="21.2" customHeight="1" x14ac:dyDescent="0.25">
      <c r="A187" s="197">
        <v>9780545497619</v>
      </c>
      <c r="B187" s="58" t="s">
        <v>1269</v>
      </c>
      <c r="C187" s="198" t="s">
        <v>1268</v>
      </c>
      <c r="D187" s="217"/>
      <c r="E187" s="57">
        <v>10</v>
      </c>
      <c r="F187" s="66"/>
      <c r="G187" s="149">
        <f t="shared" si="2"/>
        <v>0</v>
      </c>
    </row>
    <row r="188" spans="1:7" ht="21.2" customHeight="1" x14ac:dyDescent="0.25">
      <c r="A188" s="197">
        <v>9781338892635</v>
      </c>
      <c r="B188" s="58" t="s">
        <v>832</v>
      </c>
      <c r="C188" s="198" t="s">
        <v>1311</v>
      </c>
      <c r="D188" s="217"/>
      <c r="E188" s="57">
        <v>13.5</v>
      </c>
      <c r="F188" s="66"/>
      <c r="G188" s="149">
        <f t="shared" si="2"/>
        <v>0</v>
      </c>
    </row>
    <row r="189" spans="1:7" ht="21.2" customHeight="1" x14ac:dyDescent="0.25">
      <c r="A189" s="197">
        <v>9781443193115</v>
      </c>
      <c r="B189" s="58" t="s">
        <v>1326</v>
      </c>
      <c r="C189" s="198" t="s">
        <v>925</v>
      </c>
      <c r="D189" s="217" t="s">
        <v>7</v>
      </c>
      <c r="E189" s="57">
        <v>11.5</v>
      </c>
      <c r="F189" s="66"/>
      <c r="G189" s="149">
        <f t="shared" si="2"/>
        <v>0</v>
      </c>
    </row>
    <row r="190" spans="1:7" ht="21.2" customHeight="1" x14ac:dyDescent="0.25">
      <c r="A190" s="185">
        <v>9781339031880</v>
      </c>
      <c r="B190" s="58" t="s">
        <v>1558</v>
      </c>
      <c r="C190" s="198" t="s">
        <v>925</v>
      </c>
      <c r="D190" s="218"/>
      <c r="E190" s="57">
        <v>14.5</v>
      </c>
      <c r="F190" s="66"/>
      <c r="G190" s="149">
        <f t="shared" si="2"/>
        <v>0</v>
      </c>
    </row>
    <row r="191" spans="1:7" ht="21.2" customHeight="1" x14ac:dyDescent="0.25">
      <c r="A191" s="185">
        <v>9781338845679</v>
      </c>
      <c r="B191" s="58" t="s">
        <v>739</v>
      </c>
      <c r="C191" s="198" t="s">
        <v>134</v>
      </c>
      <c r="D191" s="217"/>
      <c r="E191" s="57">
        <v>13.5</v>
      </c>
      <c r="F191" s="66"/>
      <c r="G191" s="149">
        <f t="shared" si="2"/>
        <v>0</v>
      </c>
    </row>
    <row r="192" spans="1:7" ht="21.2" customHeight="1" x14ac:dyDescent="0.25">
      <c r="A192" s="185">
        <v>9781443193870</v>
      </c>
      <c r="B192" s="58" t="s">
        <v>814</v>
      </c>
      <c r="C192" s="198" t="s">
        <v>1292</v>
      </c>
      <c r="D192" s="218" t="s">
        <v>7</v>
      </c>
      <c r="E192" s="57">
        <v>8.75</v>
      </c>
      <c r="F192" s="66"/>
      <c r="G192" s="149">
        <f t="shared" si="2"/>
        <v>0</v>
      </c>
    </row>
    <row r="193" spans="1:7" ht="21.2" customHeight="1" x14ac:dyDescent="0.25">
      <c r="A193" s="185">
        <v>9781338616071</v>
      </c>
      <c r="B193" s="58" t="s">
        <v>740</v>
      </c>
      <c r="C193" s="198" t="s">
        <v>134</v>
      </c>
      <c r="D193" s="217"/>
      <c r="E193" s="57">
        <v>17</v>
      </c>
      <c r="F193" s="66"/>
      <c r="G193" s="149">
        <f t="shared" si="2"/>
        <v>0</v>
      </c>
    </row>
    <row r="194" spans="1:7" ht="21.2" customHeight="1" x14ac:dyDescent="0.25">
      <c r="A194" s="185">
        <v>9781338616101</v>
      </c>
      <c r="B194" s="58" t="s">
        <v>1260</v>
      </c>
      <c r="C194" s="198" t="s">
        <v>134</v>
      </c>
      <c r="D194" s="139"/>
      <c r="E194" s="57">
        <v>16.75</v>
      </c>
      <c r="F194" s="66"/>
      <c r="G194" s="149">
        <f t="shared" si="2"/>
        <v>0</v>
      </c>
    </row>
    <row r="195" spans="1:7" ht="21.2" customHeight="1" x14ac:dyDescent="0.25">
      <c r="A195" s="185">
        <v>9781338888232</v>
      </c>
      <c r="B195" s="58" t="s">
        <v>766</v>
      </c>
      <c r="C195" s="198" t="s">
        <v>134</v>
      </c>
      <c r="D195" s="217"/>
      <c r="E195" s="57">
        <v>17.75</v>
      </c>
      <c r="F195" s="66"/>
      <c r="G195" s="149">
        <f t="shared" si="2"/>
        <v>0</v>
      </c>
    </row>
    <row r="196" spans="1:7" ht="21.2" customHeight="1" x14ac:dyDescent="0.25">
      <c r="A196" s="185">
        <v>9781338616132</v>
      </c>
      <c r="B196" s="58" t="s">
        <v>1559</v>
      </c>
      <c r="C196" s="198" t="s">
        <v>134</v>
      </c>
      <c r="D196" s="217"/>
      <c r="E196" s="57">
        <v>17.75</v>
      </c>
      <c r="F196" s="66"/>
      <c r="G196" s="149">
        <f t="shared" si="2"/>
        <v>0</v>
      </c>
    </row>
    <row r="197" spans="1:7" ht="21.2" customHeight="1" x14ac:dyDescent="0.25">
      <c r="A197" s="185">
        <v>9781338315196</v>
      </c>
      <c r="B197" s="58" t="s">
        <v>1560</v>
      </c>
      <c r="C197" s="198" t="s">
        <v>348</v>
      </c>
      <c r="D197" s="217"/>
      <c r="E197" s="57">
        <v>14</v>
      </c>
      <c r="F197" s="66"/>
      <c r="G197" s="149">
        <f t="shared" si="2"/>
        <v>0</v>
      </c>
    </row>
    <row r="198" spans="1:7" ht="21.2" customHeight="1" x14ac:dyDescent="0.25">
      <c r="A198" s="185">
        <v>9781338762587</v>
      </c>
      <c r="B198" s="58" t="s">
        <v>617</v>
      </c>
      <c r="C198" s="198" t="s">
        <v>348</v>
      </c>
      <c r="D198" s="217"/>
      <c r="E198" s="57">
        <v>16.75</v>
      </c>
      <c r="F198" s="66"/>
      <c r="G198" s="149">
        <f t="shared" si="2"/>
        <v>0</v>
      </c>
    </row>
    <row r="199" spans="1:7" ht="21.2" customHeight="1" x14ac:dyDescent="0.25">
      <c r="A199" s="185">
        <v>9781338762624</v>
      </c>
      <c r="B199" s="58" t="s">
        <v>1561</v>
      </c>
      <c r="C199" s="198" t="s">
        <v>1185</v>
      </c>
      <c r="D199" s="217"/>
      <c r="E199" s="57">
        <v>17.75</v>
      </c>
      <c r="F199" s="66"/>
      <c r="G199" s="149">
        <f t="shared" si="2"/>
        <v>0</v>
      </c>
    </row>
    <row r="200" spans="1:7" ht="21.2" customHeight="1" x14ac:dyDescent="0.25">
      <c r="A200" s="185">
        <v>9781338857887</v>
      </c>
      <c r="B200" s="58" t="s">
        <v>1562</v>
      </c>
      <c r="C200" s="198" t="s">
        <v>1289</v>
      </c>
      <c r="D200" s="217"/>
      <c r="E200" s="57">
        <v>12.5</v>
      </c>
      <c r="F200" s="66"/>
      <c r="G200" s="149">
        <f t="shared" si="2"/>
        <v>0</v>
      </c>
    </row>
    <row r="201" spans="1:7" ht="21.2" customHeight="1" x14ac:dyDescent="0.25">
      <c r="A201" s="185">
        <v>9781338897593</v>
      </c>
      <c r="B201" s="58" t="s">
        <v>1563</v>
      </c>
      <c r="C201" s="198" t="s">
        <v>349</v>
      </c>
      <c r="D201" s="217"/>
      <c r="E201" s="57">
        <v>10.5</v>
      </c>
      <c r="F201" s="66"/>
      <c r="G201" s="149">
        <f t="shared" si="2"/>
        <v>0</v>
      </c>
    </row>
    <row r="202" spans="1:7" ht="21.2" customHeight="1" x14ac:dyDescent="0.25">
      <c r="A202" s="185">
        <v>9781338730357</v>
      </c>
      <c r="B202" s="58" t="s">
        <v>639</v>
      </c>
      <c r="C202" s="198" t="s">
        <v>348</v>
      </c>
      <c r="D202" s="217"/>
      <c r="E202" s="57">
        <v>9</v>
      </c>
      <c r="F202" s="66"/>
      <c r="G202" s="149">
        <f t="shared" si="2"/>
        <v>0</v>
      </c>
    </row>
    <row r="203" spans="1:7" ht="21.2" customHeight="1" x14ac:dyDescent="0.25">
      <c r="A203" s="185">
        <v>9781338749267</v>
      </c>
      <c r="B203" s="58" t="s">
        <v>618</v>
      </c>
      <c r="C203" s="198" t="s">
        <v>348</v>
      </c>
      <c r="D203" s="217"/>
      <c r="E203" s="57">
        <v>9.25</v>
      </c>
      <c r="F203" s="66"/>
      <c r="G203" s="149">
        <f t="shared" si="2"/>
        <v>0</v>
      </c>
    </row>
    <row r="204" spans="1:7" ht="21.2" customHeight="1" x14ac:dyDescent="0.25">
      <c r="A204" s="185">
        <v>9781338835427</v>
      </c>
      <c r="B204" s="58" t="s">
        <v>1093</v>
      </c>
      <c r="C204" s="198" t="s">
        <v>1092</v>
      </c>
      <c r="D204" s="217"/>
      <c r="E204" s="57">
        <v>8.5</v>
      </c>
      <c r="F204" s="66"/>
      <c r="G204" s="149">
        <f t="shared" si="2"/>
        <v>0</v>
      </c>
    </row>
    <row r="205" spans="1:7" ht="21.2" customHeight="1" x14ac:dyDescent="0.25">
      <c r="A205" s="185">
        <v>9781338859164</v>
      </c>
      <c r="B205" s="58" t="s">
        <v>1564</v>
      </c>
      <c r="C205" s="198" t="s">
        <v>348</v>
      </c>
      <c r="D205" s="217"/>
      <c r="E205" s="57">
        <v>9.25</v>
      </c>
      <c r="F205" s="66"/>
      <c r="G205" s="149">
        <f t="shared" si="2"/>
        <v>0</v>
      </c>
    </row>
    <row r="206" spans="1:7" ht="21.2" customHeight="1" x14ac:dyDescent="0.25">
      <c r="A206" s="185">
        <v>9781338859171</v>
      </c>
      <c r="B206" s="58" t="s">
        <v>1172</v>
      </c>
      <c r="C206" s="198" t="s">
        <v>348</v>
      </c>
      <c r="D206" s="217"/>
      <c r="E206" s="57">
        <v>9.25</v>
      </c>
      <c r="F206" s="66"/>
      <c r="G206" s="149">
        <f t="shared" si="2"/>
        <v>0</v>
      </c>
    </row>
    <row r="207" spans="1:7" ht="21.2" customHeight="1" x14ac:dyDescent="0.25">
      <c r="A207" s="197">
        <v>9781339023793</v>
      </c>
      <c r="B207" s="58" t="s">
        <v>1173</v>
      </c>
      <c r="C207" s="198" t="s">
        <v>348</v>
      </c>
      <c r="D207" s="217"/>
      <c r="E207" s="57">
        <v>8.25</v>
      </c>
      <c r="F207" s="66"/>
      <c r="G207" s="149">
        <f t="shared" si="2"/>
        <v>0</v>
      </c>
    </row>
    <row r="208" spans="1:7" ht="21.2" customHeight="1" x14ac:dyDescent="0.25">
      <c r="A208" s="185">
        <v>9781338730210</v>
      </c>
      <c r="B208" s="58" t="s">
        <v>101</v>
      </c>
      <c r="C208" s="198" t="s">
        <v>348</v>
      </c>
      <c r="D208" s="217"/>
      <c r="E208" s="57">
        <v>9</v>
      </c>
      <c r="F208" s="66"/>
      <c r="G208" s="149">
        <f t="shared" si="2"/>
        <v>0</v>
      </c>
    </row>
    <row r="209" spans="1:7" ht="21.2" customHeight="1" x14ac:dyDescent="0.25">
      <c r="A209" s="185">
        <v>9781338820539</v>
      </c>
      <c r="B209" s="58" t="s">
        <v>1174</v>
      </c>
      <c r="C209" s="198" t="s">
        <v>348</v>
      </c>
      <c r="D209" s="217"/>
      <c r="E209" s="57">
        <v>9</v>
      </c>
      <c r="F209" s="66"/>
      <c r="G209" s="149">
        <f t="shared" si="2"/>
        <v>0</v>
      </c>
    </row>
    <row r="210" spans="1:7" ht="21.2" customHeight="1" x14ac:dyDescent="0.25">
      <c r="A210" s="185">
        <v>9781338892710</v>
      </c>
      <c r="B210" s="58" t="s">
        <v>1565</v>
      </c>
      <c r="C210" s="198" t="s">
        <v>1185</v>
      </c>
      <c r="D210" s="217"/>
      <c r="E210" s="57">
        <v>9.25</v>
      </c>
      <c r="F210" s="66"/>
      <c r="G210" s="149">
        <f t="shared" si="2"/>
        <v>0</v>
      </c>
    </row>
    <row r="211" spans="1:7" ht="21.2" customHeight="1" x14ac:dyDescent="0.25">
      <c r="A211" s="185">
        <v>9781338832006</v>
      </c>
      <c r="B211" s="58" t="s">
        <v>640</v>
      </c>
      <c r="C211" s="198" t="s">
        <v>348</v>
      </c>
      <c r="D211" s="217"/>
      <c r="E211" s="57">
        <v>9</v>
      </c>
      <c r="F211" s="66"/>
      <c r="G211" s="149">
        <f t="shared" si="2"/>
        <v>0</v>
      </c>
    </row>
    <row r="212" spans="1:7" ht="21.2" customHeight="1" x14ac:dyDescent="0.25">
      <c r="A212" s="185">
        <v>9781338833140</v>
      </c>
      <c r="B212" s="58" t="s">
        <v>1293</v>
      </c>
      <c r="C212" s="198" t="s">
        <v>1292</v>
      </c>
      <c r="D212" s="217"/>
      <c r="E212" s="57">
        <v>10.5</v>
      </c>
      <c r="F212" s="66"/>
      <c r="G212" s="149">
        <f t="shared" si="2"/>
        <v>0</v>
      </c>
    </row>
    <row r="213" spans="1:7" ht="21.2" customHeight="1" x14ac:dyDescent="0.25">
      <c r="A213" s="185">
        <v>9780062954558</v>
      </c>
      <c r="B213" s="58" t="s">
        <v>1566</v>
      </c>
      <c r="C213" s="198" t="s">
        <v>349</v>
      </c>
      <c r="D213" s="217"/>
      <c r="E213" s="57">
        <v>6.25</v>
      </c>
      <c r="F213" s="66"/>
      <c r="G213" s="149">
        <f t="shared" si="2"/>
        <v>0</v>
      </c>
    </row>
    <row r="214" spans="1:7" ht="21.2" customHeight="1" x14ac:dyDescent="0.25">
      <c r="A214" s="185">
        <v>9781338736625</v>
      </c>
      <c r="B214" s="58" t="s">
        <v>688</v>
      </c>
      <c r="C214" s="198" t="s">
        <v>1185</v>
      </c>
      <c r="D214" s="217" t="s">
        <v>7</v>
      </c>
      <c r="E214" s="57">
        <v>10</v>
      </c>
      <c r="F214" s="66"/>
      <c r="G214" s="149">
        <f t="shared" si="2"/>
        <v>0</v>
      </c>
    </row>
    <row r="215" spans="1:7" ht="21.2" customHeight="1" x14ac:dyDescent="0.25">
      <c r="A215" s="185">
        <v>9781338736595</v>
      </c>
      <c r="B215" s="58" t="s">
        <v>102</v>
      </c>
      <c r="C215" s="198" t="s">
        <v>348</v>
      </c>
      <c r="D215" s="217" t="s">
        <v>7</v>
      </c>
      <c r="E215" s="57">
        <v>10</v>
      </c>
      <c r="F215" s="66"/>
      <c r="G215" s="149">
        <f t="shared" si="2"/>
        <v>0</v>
      </c>
    </row>
    <row r="216" spans="1:7" ht="21.2" customHeight="1" x14ac:dyDescent="0.25">
      <c r="A216" s="185">
        <v>9781338881653</v>
      </c>
      <c r="B216" s="58" t="s">
        <v>1186</v>
      </c>
      <c r="C216" s="198" t="s">
        <v>1185</v>
      </c>
      <c r="D216" s="217"/>
      <c r="E216" s="57">
        <v>10.5</v>
      </c>
      <c r="F216" s="66"/>
      <c r="G216" s="149">
        <f t="shared" si="2"/>
        <v>0</v>
      </c>
    </row>
    <row r="217" spans="1:7" ht="21.2" customHeight="1" x14ac:dyDescent="0.25">
      <c r="A217" s="185">
        <v>9781339016580</v>
      </c>
      <c r="B217" s="58" t="s">
        <v>1567</v>
      </c>
      <c r="C217" s="198" t="s">
        <v>925</v>
      </c>
      <c r="D217" s="217"/>
      <c r="E217" s="57">
        <v>24</v>
      </c>
      <c r="F217" s="66"/>
      <c r="G217" s="149">
        <f t="shared" si="2"/>
        <v>0</v>
      </c>
    </row>
    <row r="218" spans="1:7" ht="21.2" customHeight="1" x14ac:dyDescent="0.25">
      <c r="A218" s="185">
        <v>9781338660548</v>
      </c>
      <c r="B218" s="58" t="s">
        <v>535</v>
      </c>
      <c r="C218" s="198" t="s">
        <v>1185</v>
      </c>
      <c r="D218" s="139"/>
      <c r="E218" s="57">
        <v>5</v>
      </c>
      <c r="F218" s="66"/>
      <c r="G218" s="149">
        <f t="shared" si="2"/>
        <v>0</v>
      </c>
    </row>
    <row r="219" spans="1:7" ht="21.2" customHeight="1" x14ac:dyDescent="0.25">
      <c r="A219" s="185">
        <v>9781338702088</v>
      </c>
      <c r="B219" s="58" t="s">
        <v>1261</v>
      </c>
      <c r="C219" s="198" t="s">
        <v>134</v>
      </c>
      <c r="D219" s="217"/>
      <c r="E219" s="57">
        <v>9.5</v>
      </c>
      <c r="F219" s="66"/>
      <c r="G219" s="149">
        <f t="shared" si="2"/>
        <v>0</v>
      </c>
    </row>
    <row r="220" spans="1:7" ht="21.2" customHeight="1" x14ac:dyDescent="0.25">
      <c r="A220" s="185">
        <v>9780735266124</v>
      </c>
      <c r="B220" s="58" t="s">
        <v>1327</v>
      </c>
      <c r="C220" s="198" t="s">
        <v>925</v>
      </c>
      <c r="D220" s="217"/>
      <c r="E220" s="57">
        <v>12.5</v>
      </c>
      <c r="F220" s="66"/>
      <c r="G220" s="149">
        <f t="shared" si="2"/>
        <v>0</v>
      </c>
    </row>
    <row r="221" spans="1:7" ht="21.2" customHeight="1" x14ac:dyDescent="0.25">
      <c r="A221" s="185">
        <v>9781338716580</v>
      </c>
      <c r="B221" s="58" t="s">
        <v>536</v>
      </c>
      <c r="C221" s="198" t="s">
        <v>1289</v>
      </c>
      <c r="D221" s="139"/>
      <c r="E221" s="57">
        <v>10.25</v>
      </c>
      <c r="F221" s="66"/>
      <c r="G221" s="149">
        <f t="shared" si="2"/>
        <v>0</v>
      </c>
    </row>
    <row r="222" spans="1:7" ht="21.2" customHeight="1" x14ac:dyDescent="0.25">
      <c r="A222" s="185">
        <v>9781338822021</v>
      </c>
      <c r="B222" s="58" t="s">
        <v>694</v>
      </c>
      <c r="C222" s="198" t="s">
        <v>1185</v>
      </c>
      <c r="D222" s="139"/>
      <c r="E222" s="57">
        <v>13.5</v>
      </c>
      <c r="F222" s="66"/>
      <c r="G222" s="149">
        <f t="shared" si="2"/>
        <v>0</v>
      </c>
    </row>
    <row r="223" spans="1:7" ht="21.2" customHeight="1" x14ac:dyDescent="0.25">
      <c r="A223" s="185">
        <v>9781339022338</v>
      </c>
      <c r="B223" s="58" t="s">
        <v>1037</v>
      </c>
      <c r="C223" s="198" t="s">
        <v>349</v>
      </c>
      <c r="D223" s="217"/>
      <c r="E223" s="57">
        <v>11.25</v>
      </c>
      <c r="F223" s="66"/>
      <c r="G223" s="149">
        <f t="shared" si="2"/>
        <v>0</v>
      </c>
    </row>
    <row r="224" spans="1:7" ht="21.2" customHeight="1" x14ac:dyDescent="0.25">
      <c r="A224" s="185">
        <v>9781339035338</v>
      </c>
      <c r="B224" s="58" t="s">
        <v>1017</v>
      </c>
      <c r="C224" s="198" t="s">
        <v>356</v>
      </c>
      <c r="D224" s="217"/>
      <c r="E224" s="57">
        <v>8.5</v>
      </c>
      <c r="F224" s="66"/>
      <c r="G224" s="149">
        <f t="shared" si="2"/>
        <v>0</v>
      </c>
    </row>
    <row r="225" spans="1:7" ht="21.2" customHeight="1" x14ac:dyDescent="0.25">
      <c r="A225" s="185">
        <v>9780593405703</v>
      </c>
      <c r="B225" s="58" t="s">
        <v>874</v>
      </c>
      <c r="C225" s="198" t="s">
        <v>1332</v>
      </c>
      <c r="D225" s="217"/>
      <c r="E225" s="57">
        <v>18.75</v>
      </c>
      <c r="F225" s="66"/>
      <c r="G225" s="149">
        <f t="shared" si="2"/>
        <v>0</v>
      </c>
    </row>
    <row r="226" spans="1:7" ht="21.2" customHeight="1" x14ac:dyDescent="0.25">
      <c r="A226" s="185">
        <v>9781338889055</v>
      </c>
      <c r="B226" s="58" t="s">
        <v>1568</v>
      </c>
      <c r="C226" s="198" t="s">
        <v>925</v>
      </c>
      <c r="D226" s="217" t="s">
        <v>7</v>
      </c>
      <c r="E226" s="57">
        <v>17.75</v>
      </c>
      <c r="F226" s="66"/>
      <c r="G226" s="149">
        <f t="shared" si="2"/>
        <v>0</v>
      </c>
    </row>
    <row r="227" spans="1:7" ht="21.2" customHeight="1" x14ac:dyDescent="0.25">
      <c r="A227" s="185">
        <v>9781338572216</v>
      </c>
      <c r="B227" s="58" t="s">
        <v>823</v>
      </c>
      <c r="C227" s="198" t="s">
        <v>1311</v>
      </c>
      <c r="D227" s="217"/>
      <c r="E227" s="57">
        <v>12.75</v>
      </c>
      <c r="F227" s="66"/>
      <c r="G227" s="149">
        <f t="shared" si="2"/>
        <v>0</v>
      </c>
    </row>
    <row r="228" spans="1:7" ht="21.2" customHeight="1" x14ac:dyDescent="0.25">
      <c r="A228" s="185">
        <v>9781338865578</v>
      </c>
      <c r="B228" s="58" t="s">
        <v>1018</v>
      </c>
      <c r="C228" s="198" t="s">
        <v>356</v>
      </c>
      <c r="D228" s="217"/>
      <c r="E228" s="57">
        <v>8.25</v>
      </c>
      <c r="F228" s="66"/>
      <c r="G228" s="149">
        <f t="shared" si="2"/>
        <v>0</v>
      </c>
    </row>
    <row r="229" spans="1:7" ht="21.2" customHeight="1" x14ac:dyDescent="0.25">
      <c r="A229" s="197">
        <v>9781443193528</v>
      </c>
      <c r="B229" s="58" t="s">
        <v>401</v>
      </c>
      <c r="C229" s="198" t="s">
        <v>349</v>
      </c>
      <c r="D229" s="217"/>
      <c r="E229" s="57">
        <v>10</v>
      </c>
      <c r="F229" s="66"/>
      <c r="G229" s="149">
        <f t="shared" ref="G229:G292" si="3">+F229*E229</f>
        <v>0</v>
      </c>
    </row>
    <row r="230" spans="1:7" ht="21.2" customHeight="1" x14ac:dyDescent="0.25">
      <c r="A230" s="185">
        <v>9780063329508</v>
      </c>
      <c r="B230" s="58" t="s">
        <v>1081</v>
      </c>
      <c r="C230" s="198" t="s">
        <v>352</v>
      </c>
      <c r="D230" s="217"/>
      <c r="E230" s="57">
        <v>26.25</v>
      </c>
      <c r="F230" s="66"/>
      <c r="G230" s="149">
        <f t="shared" si="3"/>
        <v>0</v>
      </c>
    </row>
    <row r="231" spans="1:7" ht="21.2" customHeight="1" x14ac:dyDescent="0.25">
      <c r="A231" s="185">
        <v>9781338180633</v>
      </c>
      <c r="B231" s="58" t="s">
        <v>789</v>
      </c>
      <c r="C231" s="198" t="s">
        <v>135</v>
      </c>
      <c r="D231" s="217"/>
      <c r="E231" s="57">
        <v>45</v>
      </c>
      <c r="F231" s="66"/>
      <c r="G231" s="149">
        <f t="shared" si="3"/>
        <v>0</v>
      </c>
    </row>
    <row r="232" spans="1:7" ht="21.2" customHeight="1" x14ac:dyDescent="0.25">
      <c r="A232" s="185">
        <v>9781338314663</v>
      </c>
      <c r="B232" s="58" t="s">
        <v>103</v>
      </c>
      <c r="C232" s="198" t="s">
        <v>1092</v>
      </c>
      <c r="D232" s="217"/>
      <c r="E232" s="57">
        <v>7</v>
      </c>
      <c r="F232" s="66"/>
      <c r="G232" s="149">
        <f t="shared" si="3"/>
        <v>0</v>
      </c>
    </row>
    <row r="233" spans="1:7" ht="21.2" customHeight="1" x14ac:dyDescent="0.25">
      <c r="A233" s="185">
        <v>9781338364484</v>
      </c>
      <c r="B233" s="58" t="s">
        <v>104</v>
      </c>
      <c r="C233" s="198" t="s">
        <v>349</v>
      </c>
      <c r="D233" s="217"/>
      <c r="E233" s="57">
        <v>24</v>
      </c>
      <c r="F233" s="66"/>
      <c r="G233" s="149">
        <f t="shared" si="3"/>
        <v>0</v>
      </c>
    </row>
    <row r="234" spans="1:7" ht="21.2" customHeight="1" x14ac:dyDescent="0.25">
      <c r="A234" s="197">
        <v>9781338857825</v>
      </c>
      <c r="B234" s="58" t="s">
        <v>865</v>
      </c>
      <c r="C234" s="198" t="s">
        <v>925</v>
      </c>
      <c r="D234" s="139"/>
      <c r="E234" s="57">
        <v>17.75</v>
      </c>
      <c r="F234" s="66"/>
      <c r="G234" s="149">
        <f t="shared" si="3"/>
        <v>0</v>
      </c>
    </row>
    <row r="235" spans="1:7" ht="21.2" customHeight="1" x14ac:dyDescent="0.25">
      <c r="A235" s="185">
        <v>9780593750469</v>
      </c>
      <c r="B235" s="58" t="s">
        <v>1569</v>
      </c>
      <c r="C235" s="198" t="s">
        <v>349</v>
      </c>
      <c r="D235" s="217"/>
      <c r="E235" s="57">
        <v>8.25</v>
      </c>
      <c r="F235" s="66"/>
      <c r="G235" s="149">
        <f t="shared" si="3"/>
        <v>0</v>
      </c>
    </row>
    <row r="236" spans="1:7" ht="21.2" customHeight="1" x14ac:dyDescent="0.25">
      <c r="A236" s="185">
        <v>9781338620672</v>
      </c>
      <c r="B236" s="58" t="s">
        <v>46</v>
      </c>
      <c r="C236" s="198" t="s">
        <v>1092</v>
      </c>
      <c r="D236" s="217"/>
      <c r="E236" s="57">
        <v>5</v>
      </c>
      <c r="F236" s="66"/>
      <c r="G236" s="149">
        <f t="shared" si="3"/>
        <v>0</v>
      </c>
    </row>
    <row r="237" spans="1:7" ht="21.2" customHeight="1" x14ac:dyDescent="0.25">
      <c r="A237" s="185">
        <v>9781338726381</v>
      </c>
      <c r="B237" s="58" t="s">
        <v>1270</v>
      </c>
      <c r="C237" s="198" t="s">
        <v>1268</v>
      </c>
      <c r="D237" s="217"/>
      <c r="E237" s="57">
        <v>17.75</v>
      </c>
      <c r="F237" s="66"/>
      <c r="G237" s="149">
        <f t="shared" si="3"/>
        <v>0</v>
      </c>
    </row>
    <row r="238" spans="1:7" ht="21.2" customHeight="1" x14ac:dyDescent="0.25">
      <c r="A238" s="185">
        <v>9780358161820</v>
      </c>
      <c r="B238" s="58" t="s">
        <v>842</v>
      </c>
      <c r="C238" s="198" t="s">
        <v>1311</v>
      </c>
      <c r="D238" s="217"/>
      <c r="E238" s="57">
        <v>16.75</v>
      </c>
      <c r="F238" s="66"/>
      <c r="G238" s="149">
        <f t="shared" si="3"/>
        <v>0</v>
      </c>
    </row>
    <row r="239" spans="1:7" ht="21.2" customHeight="1" x14ac:dyDescent="0.25">
      <c r="A239" s="185" t="s">
        <v>1895</v>
      </c>
      <c r="B239" s="58" t="s">
        <v>1113</v>
      </c>
      <c r="C239" s="198" t="s">
        <v>1114</v>
      </c>
      <c r="D239" s="217"/>
      <c r="E239" s="57">
        <v>4.5</v>
      </c>
      <c r="F239" s="66"/>
      <c r="G239" s="149">
        <f t="shared" si="3"/>
        <v>0</v>
      </c>
    </row>
    <row r="240" spans="1:7" ht="21.2" customHeight="1" x14ac:dyDescent="0.25">
      <c r="A240" s="185" t="s">
        <v>1896</v>
      </c>
      <c r="B240" s="58" t="s">
        <v>1115</v>
      </c>
      <c r="C240" s="198" t="s">
        <v>1114</v>
      </c>
      <c r="D240" s="217"/>
      <c r="E240" s="57">
        <v>4.5</v>
      </c>
      <c r="F240" s="66"/>
      <c r="G240" s="149">
        <f t="shared" si="3"/>
        <v>0</v>
      </c>
    </row>
    <row r="241" spans="1:7" ht="21.2" customHeight="1" x14ac:dyDescent="0.25">
      <c r="A241" s="185" t="s">
        <v>1897</v>
      </c>
      <c r="B241" s="58" t="s">
        <v>1116</v>
      </c>
      <c r="C241" s="198" t="s">
        <v>1114</v>
      </c>
      <c r="D241" s="217"/>
      <c r="E241" s="57">
        <v>4.5</v>
      </c>
      <c r="F241" s="66"/>
      <c r="G241" s="149">
        <f t="shared" si="3"/>
        <v>0</v>
      </c>
    </row>
    <row r="242" spans="1:7" ht="21.2" customHeight="1" x14ac:dyDescent="0.25">
      <c r="A242" s="185" t="s">
        <v>1898</v>
      </c>
      <c r="B242" s="58" t="s">
        <v>1117</v>
      </c>
      <c r="C242" s="198" t="s">
        <v>1114</v>
      </c>
      <c r="D242" s="217"/>
      <c r="E242" s="57">
        <v>4.5</v>
      </c>
      <c r="F242" s="66"/>
      <c r="G242" s="149">
        <f t="shared" si="3"/>
        <v>0</v>
      </c>
    </row>
    <row r="243" spans="1:7" ht="21.2" customHeight="1" x14ac:dyDescent="0.25">
      <c r="A243" s="185" t="s">
        <v>1899</v>
      </c>
      <c r="B243" s="58" t="s">
        <v>136</v>
      </c>
      <c r="C243" s="198" t="s">
        <v>1114</v>
      </c>
      <c r="D243" s="139"/>
      <c r="E243" s="57">
        <v>0.75</v>
      </c>
      <c r="F243" s="66"/>
      <c r="G243" s="149">
        <f t="shared" si="3"/>
        <v>0</v>
      </c>
    </row>
    <row r="244" spans="1:7" ht="21.2" customHeight="1" x14ac:dyDescent="0.25">
      <c r="A244" s="197" t="s">
        <v>1900</v>
      </c>
      <c r="B244" s="58" t="s">
        <v>137</v>
      </c>
      <c r="C244" s="198" t="s">
        <v>1114</v>
      </c>
      <c r="D244" s="218"/>
      <c r="E244" s="57">
        <v>0.75</v>
      </c>
      <c r="F244" s="66"/>
      <c r="G244" s="149">
        <f t="shared" si="3"/>
        <v>0</v>
      </c>
    </row>
    <row r="245" spans="1:7" ht="21.2" customHeight="1" x14ac:dyDescent="0.25">
      <c r="A245" s="185" t="s">
        <v>1901</v>
      </c>
      <c r="B245" s="58" t="s">
        <v>138</v>
      </c>
      <c r="C245" s="198" t="s">
        <v>1114</v>
      </c>
      <c r="D245" s="217"/>
      <c r="E245" s="57">
        <v>0.75</v>
      </c>
      <c r="F245" s="66"/>
      <c r="G245" s="149">
        <f t="shared" si="3"/>
        <v>0</v>
      </c>
    </row>
    <row r="246" spans="1:7" ht="21.2" customHeight="1" x14ac:dyDescent="0.25">
      <c r="A246" s="185" t="s">
        <v>1902</v>
      </c>
      <c r="B246" s="58" t="s">
        <v>139</v>
      </c>
      <c r="C246" s="198" t="s">
        <v>1114</v>
      </c>
      <c r="D246" s="217"/>
      <c r="E246" s="57">
        <v>0.75</v>
      </c>
      <c r="F246" s="66"/>
      <c r="G246" s="149">
        <f t="shared" si="3"/>
        <v>0</v>
      </c>
    </row>
    <row r="247" spans="1:7" ht="21.2" customHeight="1" x14ac:dyDescent="0.25">
      <c r="A247" s="185" t="s">
        <v>1903</v>
      </c>
      <c r="B247" s="58" t="s">
        <v>140</v>
      </c>
      <c r="C247" s="198" t="s">
        <v>1114</v>
      </c>
      <c r="D247" s="217"/>
      <c r="E247" s="57">
        <v>0.75</v>
      </c>
      <c r="F247" s="66"/>
      <c r="G247" s="149">
        <f t="shared" si="3"/>
        <v>0</v>
      </c>
    </row>
    <row r="248" spans="1:7" ht="21.2" customHeight="1" x14ac:dyDescent="0.25">
      <c r="A248" s="185" t="s">
        <v>1904</v>
      </c>
      <c r="B248" s="58" t="s">
        <v>141</v>
      </c>
      <c r="C248" s="198" t="s">
        <v>1114</v>
      </c>
      <c r="D248" s="217"/>
      <c r="E248" s="57">
        <v>0.75</v>
      </c>
      <c r="F248" s="66"/>
      <c r="G248" s="149">
        <f t="shared" si="3"/>
        <v>0</v>
      </c>
    </row>
    <row r="249" spans="1:7" ht="21.2" customHeight="1" x14ac:dyDescent="0.25">
      <c r="A249" s="185" t="s">
        <v>1905</v>
      </c>
      <c r="B249" s="58" t="s">
        <v>142</v>
      </c>
      <c r="C249" s="198" t="s">
        <v>1114</v>
      </c>
      <c r="D249" s="217"/>
      <c r="E249" s="57">
        <v>0.75</v>
      </c>
      <c r="F249" s="66"/>
      <c r="G249" s="149">
        <f t="shared" si="3"/>
        <v>0</v>
      </c>
    </row>
    <row r="250" spans="1:7" ht="21.2" customHeight="1" x14ac:dyDescent="0.25">
      <c r="A250" s="185" t="s">
        <v>1906</v>
      </c>
      <c r="B250" s="58" t="s">
        <v>143</v>
      </c>
      <c r="C250" s="198" t="s">
        <v>1114</v>
      </c>
      <c r="D250" s="217"/>
      <c r="E250" s="57">
        <v>0.75</v>
      </c>
      <c r="F250" s="66"/>
      <c r="G250" s="149">
        <f t="shared" si="3"/>
        <v>0</v>
      </c>
    </row>
    <row r="251" spans="1:7" ht="21.2" customHeight="1" x14ac:dyDescent="0.25">
      <c r="A251" s="185" t="s">
        <v>1907</v>
      </c>
      <c r="B251" s="58" t="s">
        <v>144</v>
      </c>
      <c r="C251" s="198" t="s">
        <v>1114</v>
      </c>
      <c r="D251" s="217"/>
      <c r="E251" s="57">
        <v>0.75</v>
      </c>
      <c r="F251" s="66"/>
      <c r="G251" s="149">
        <f t="shared" si="3"/>
        <v>0</v>
      </c>
    </row>
    <row r="252" spans="1:7" ht="21.2" customHeight="1" x14ac:dyDescent="0.25">
      <c r="A252" s="185" t="s">
        <v>1908</v>
      </c>
      <c r="B252" s="58" t="s">
        <v>145</v>
      </c>
      <c r="C252" s="198" t="s">
        <v>1114</v>
      </c>
      <c r="D252" s="217"/>
      <c r="E252" s="57">
        <v>0.75</v>
      </c>
      <c r="F252" s="66"/>
      <c r="G252" s="149">
        <f t="shared" si="3"/>
        <v>0</v>
      </c>
    </row>
    <row r="253" spans="1:7" ht="21.2" customHeight="1" x14ac:dyDescent="0.25">
      <c r="A253" s="185" t="s">
        <v>1909</v>
      </c>
      <c r="B253" s="58" t="s">
        <v>146</v>
      </c>
      <c r="C253" s="198" t="s">
        <v>1114</v>
      </c>
      <c r="D253" s="217"/>
      <c r="E253" s="57">
        <v>0.75</v>
      </c>
      <c r="F253" s="66"/>
      <c r="G253" s="149">
        <f t="shared" si="3"/>
        <v>0</v>
      </c>
    </row>
    <row r="254" spans="1:7" ht="21.2" customHeight="1" x14ac:dyDescent="0.25">
      <c r="A254" s="185" t="s">
        <v>1910</v>
      </c>
      <c r="B254" s="58" t="s">
        <v>147</v>
      </c>
      <c r="C254" s="198" t="s">
        <v>1114</v>
      </c>
      <c r="D254" s="217"/>
      <c r="E254" s="57">
        <v>0.75</v>
      </c>
      <c r="F254" s="66"/>
      <c r="G254" s="149">
        <f t="shared" si="3"/>
        <v>0</v>
      </c>
    </row>
    <row r="255" spans="1:7" ht="21.2" customHeight="1" x14ac:dyDescent="0.25">
      <c r="A255" s="185" t="s">
        <v>1911</v>
      </c>
      <c r="B255" s="58" t="s">
        <v>148</v>
      </c>
      <c r="C255" s="198" t="s">
        <v>1114</v>
      </c>
      <c r="D255" s="139"/>
      <c r="E255" s="57">
        <v>0.75</v>
      </c>
      <c r="F255" s="66"/>
      <c r="G255" s="149">
        <f t="shared" si="3"/>
        <v>0</v>
      </c>
    </row>
    <row r="256" spans="1:7" ht="21.2" customHeight="1" x14ac:dyDescent="0.25">
      <c r="A256" s="185" t="s">
        <v>1912</v>
      </c>
      <c r="B256" s="58" t="s">
        <v>149</v>
      </c>
      <c r="C256" s="198" t="s">
        <v>1114</v>
      </c>
      <c r="D256" s="217"/>
      <c r="E256" s="57">
        <v>0.75</v>
      </c>
      <c r="F256" s="66"/>
      <c r="G256" s="149">
        <f t="shared" si="3"/>
        <v>0</v>
      </c>
    </row>
    <row r="257" spans="1:7" ht="21.2" customHeight="1" x14ac:dyDescent="0.25">
      <c r="A257" s="185" t="s">
        <v>1913</v>
      </c>
      <c r="B257" s="58" t="s">
        <v>150</v>
      </c>
      <c r="C257" s="198" t="s">
        <v>1114</v>
      </c>
      <c r="D257" s="139"/>
      <c r="E257" s="57">
        <v>0.75</v>
      </c>
      <c r="F257" s="66"/>
      <c r="G257" s="149">
        <f t="shared" si="3"/>
        <v>0</v>
      </c>
    </row>
    <row r="258" spans="1:7" ht="21.2" customHeight="1" x14ac:dyDescent="0.25">
      <c r="A258" s="185" t="s">
        <v>1914</v>
      </c>
      <c r="B258" s="58" t="s">
        <v>151</v>
      </c>
      <c r="C258" s="198" t="s">
        <v>1114</v>
      </c>
      <c r="D258" s="217"/>
      <c r="E258" s="57">
        <v>0.75</v>
      </c>
      <c r="F258" s="66"/>
      <c r="G258" s="149">
        <f t="shared" si="3"/>
        <v>0</v>
      </c>
    </row>
    <row r="259" spans="1:7" ht="21.2" customHeight="1" x14ac:dyDescent="0.25">
      <c r="A259" s="185" t="s">
        <v>1915</v>
      </c>
      <c r="B259" s="58" t="s">
        <v>152</v>
      </c>
      <c r="C259" s="198" t="s">
        <v>1114</v>
      </c>
      <c r="D259" s="217"/>
      <c r="E259" s="57">
        <v>0.75</v>
      </c>
      <c r="F259" s="66"/>
      <c r="G259" s="149">
        <f t="shared" si="3"/>
        <v>0</v>
      </c>
    </row>
    <row r="260" spans="1:7" ht="21.2" customHeight="1" x14ac:dyDescent="0.25">
      <c r="A260" s="185" t="s">
        <v>1916</v>
      </c>
      <c r="B260" s="58" t="s">
        <v>153</v>
      </c>
      <c r="C260" s="198" t="s">
        <v>1114</v>
      </c>
      <c r="D260" s="139"/>
      <c r="E260" s="57">
        <v>0.75</v>
      </c>
      <c r="F260" s="66"/>
      <c r="G260" s="149">
        <f t="shared" si="3"/>
        <v>0</v>
      </c>
    </row>
    <row r="261" spans="1:7" ht="21.2" customHeight="1" x14ac:dyDescent="0.25">
      <c r="A261" s="185" t="s">
        <v>1917</v>
      </c>
      <c r="B261" s="58" t="s">
        <v>154</v>
      </c>
      <c r="C261" s="198" t="s">
        <v>1114</v>
      </c>
      <c r="D261" s="217"/>
      <c r="E261" s="57">
        <v>0.75</v>
      </c>
      <c r="F261" s="66"/>
      <c r="G261" s="149">
        <f t="shared" si="3"/>
        <v>0</v>
      </c>
    </row>
    <row r="262" spans="1:7" ht="21.2" customHeight="1" x14ac:dyDescent="0.25">
      <c r="A262" s="185" t="s">
        <v>1918</v>
      </c>
      <c r="B262" s="58" t="s">
        <v>155</v>
      </c>
      <c r="C262" s="198" t="s">
        <v>1114</v>
      </c>
      <c r="D262" s="139"/>
      <c r="E262" s="57">
        <v>0.75</v>
      </c>
      <c r="F262" s="66"/>
      <c r="G262" s="149">
        <f t="shared" si="3"/>
        <v>0</v>
      </c>
    </row>
    <row r="263" spans="1:7" ht="21.2" customHeight="1" x14ac:dyDescent="0.25">
      <c r="A263" s="185" t="s">
        <v>1919</v>
      </c>
      <c r="B263" s="58" t="s">
        <v>156</v>
      </c>
      <c r="C263" s="198" t="s">
        <v>1114</v>
      </c>
      <c r="D263" s="217"/>
      <c r="E263" s="57">
        <v>0.75</v>
      </c>
      <c r="F263" s="66"/>
      <c r="G263" s="149">
        <f t="shared" si="3"/>
        <v>0</v>
      </c>
    </row>
    <row r="264" spans="1:7" ht="21.2" customHeight="1" x14ac:dyDescent="0.25">
      <c r="A264" s="185" t="s">
        <v>1920</v>
      </c>
      <c r="B264" s="58" t="s">
        <v>157</v>
      </c>
      <c r="C264" s="198" t="s">
        <v>1114</v>
      </c>
      <c r="D264" s="139"/>
      <c r="E264" s="57">
        <v>0.75</v>
      </c>
      <c r="F264" s="66"/>
      <c r="G264" s="149">
        <f t="shared" si="3"/>
        <v>0</v>
      </c>
    </row>
    <row r="265" spans="1:7" ht="21.2" customHeight="1" x14ac:dyDescent="0.25">
      <c r="A265" s="185" t="s">
        <v>1921</v>
      </c>
      <c r="B265" s="58" t="s">
        <v>1570</v>
      </c>
      <c r="C265" s="198" t="s">
        <v>1333</v>
      </c>
      <c r="D265" s="217"/>
      <c r="E265" s="57">
        <v>1</v>
      </c>
      <c r="F265" s="66"/>
      <c r="G265" s="149">
        <f t="shared" si="3"/>
        <v>0</v>
      </c>
    </row>
    <row r="266" spans="1:7" ht="21.2" customHeight="1" x14ac:dyDescent="0.25">
      <c r="A266" s="185" t="s">
        <v>1922</v>
      </c>
      <c r="B266" s="58" t="s">
        <v>1571</v>
      </c>
      <c r="C266" s="198" t="s">
        <v>1333</v>
      </c>
      <c r="D266" s="217"/>
      <c r="E266" s="57">
        <v>1</v>
      </c>
      <c r="F266" s="66"/>
      <c r="G266" s="149">
        <f t="shared" si="3"/>
        <v>0</v>
      </c>
    </row>
    <row r="267" spans="1:7" ht="21.2" customHeight="1" x14ac:dyDescent="0.25">
      <c r="A267" s="185" t="s">
        <v>1923</v>
      </c>
      <c r="B267" s="58" t="s">
        <v>1572</v>
      </c>
      <c r="C267" s="198" t="s">
        <v>1333</v>
      </c>
      <c r="D267" s="139"/>
      <c r="E267" s="57">
        <v>1</v>
      </c>
      <c r="F267" s="66"/>
      <c r="G267" s="149">
        <f t="shared" si="3"/>
        <v>0</v>
      </c>
    </row>
    <row r="268" spans="1:7" ht="21.2" customHeight="1" x14ac:dyDescent="0.25">
      <c r="A268" s="197" t="s">
        <v>1924</v>
      </c>
      <c r="B268" s="58" t="s">
        <v>1573</v>
      </c>
      <c r="C268" s="198" t="s">
        <v>1333</v>
      </c>
      <c r="D268" s="218"/>
      <c r="E268" s="57">
        <v>1</v>
      </c>
      <c r="F268" s="66"/>
      <c r="G268" s="149">
        <f t="shared" si="3"/>
        <v>0</v>
      </c>
    </row>
    <row r="269" spans="1:7" ht="21.2" customHeight="1" x14ac:dyDescent="0.25">
      <c r="A269" s="185" t="s">
        <v>1925</v>
      </c>
      <c r="B269" s="58" t="s">
        <v>1574</v>
      </c>
      <c r="C269" s="198" t="s">
        <v>1333</v>
      </c>
      <c r="D269" s="217"/>
      <c r="E269" s="57">
        <v>1</v>
      </c>
      <c r="F269" s="66"/>
      <c r="G269" s="149">
        <f t="shared" si="3"/>
        <v>0</v>
      </c>
    </row>
    <row r="270" spans="1:7" ht="21.2" customHeight="1" x14ac:dyDescent="0.25">
      <c r="A270" s="185" t="s">
        <v>1926</v>
      </c>
      <c r="B270" s="58" t="s">
        <v>1575</v>
      </c>
      <c r="C270" s="198" t="s">
        <v>1333</v>
      </c>
      <c r="D270" s="217"/>
      <c r="E270" s="57">
        <v>1</v>
      </c>
      <c r="F270" s="66"/>
      <c r="G270" s="149">
        <f t="shared" si="3"/>
        <v>0</v>
      </c>
    </row>
    <row r="271" spans="1:7" ht="21.2" customHeight="1" x14ac:dyDescent="0.25">
      <c r="A271" s="185" t="s">
        <v>1927</v>
      </c>
      <c r="B271" s="58" t="s">
        <v>1576</v>
      </c>
      <c r="C271" s="198" t="s">
        <v>1333</v>
      </c>
      <c r="D271" s="217"/>
      <c r="E271" s="57">
        <v>1</v>
      </c>
      <c r="F271" s="66"/>
      <c r="G271" s="149">
        <f t="shared" si="3"/>
        <v>0</v>
      </c>
    </row>
    <row r="272" spans="1:7" ht="21.2" customHeight="1" x14ac:dyDescent="0.25">
      <c r="A272" s="185" t="s">
        <v>1928</v>
      </c>
      <c r="B272" s="58" t="s">
        <v>140</v>
      </c>
      <c r="C272" s="198" t="s">
        <v>1333</v>
      </c>
      <c r="D272" s="139"/>
      <c r="E272" s="57">
        <v>1</v>
      </c>
      <c r="F272" s="66"/>
      <c r="G272" s="149">
        <f t="shared" si="3"/>
        <v>0</v>
      </c>
    </row>
    <row r="273" spans="1:7" ht="21.2" customHeight="1" x14ac:dyDescent="0.25">
      <c r="A273" s="185" t="s">
        <v>1929</v>
      </c>
      <c r="B273" s="58" t="s">
        <v>1577</v>
      </c>
      <c r="C273" s="198" t="s">
        <v>1333</v>
      </c>
      <c r="D273" s="217"/>
      <c r="E273" s="57">
        <v>1</v>
      </c>
      <c r="F273" s="66"/>
      <c r="G273" s="149">
        <f t="shared" si="3"/>
        <v>0</v>
      </c>
    </row>
    <row r="274" spans="1:7" ht="21.2" customHeight="1" x14ac:dyDescent="0.25">
      <c r="A274" s="185" t="s">
        <v>1930</v>
      </c>
      <c r="B274" s="58" t="s">
        <v>1578</v>
      </c>
      <c r="C274" s="198" t="s">
        <v>1333</v>
      </c>
      <c r="D274" s="217"/>
      <c r="E274" s="57">
        <v>1</v>
      </c>
      <c r="F274" s="66"/>
      <c r="G274" s="149">
        <f t="shared" si="3"/>
        <v>0</v>
      </c>
    </row>
    <row r="275" spans="1:7" ht="21.2" customHeight="1" x14ac:dyDescent="0.25">
      <c r="A275" s="185" t="s">
        <v>1931</v>
      </c>
      <c r="B275" s="58" t="s">
        <v>1579</v>
      </c>
      <c r="C275" s="198" t="s">
        <v>1333</v>
      </c>
      <c r="D275" s="217"/>
      <c r="E275" s="57">
        <v>1</v>
      </c>
      <c r="F275" s="66"/>
      <c r="G275" s="149">
        <f t="shared" si="3"/>
        <v>0</v>
      </c>
    </row>
    <row r="276" spans="1:7" ht="21.2" customHeight="1" x14ac:dyDescent="0.25">
      <c r="A276" s="185" t="s">
        <v>1932</v>
      </c>
      <c r="B276" s="58" t="s">
        <v>143</v>
      </c>
      <c r="C276" s="198" t="s">
        <v>1333</v>
      </c>
      <c r="D276" s="217"/>
      <c r="E276" s="57">
        <v>1</v>
      </c>
      <c r="F276" s="66"/>
      <c r="G276" s="149">
        <f t="shared" si="3"/>
        <v>0</v>
      </c>
    </row>
    <row r="277" spans="1:7" ht="21.2" customHeight="1" x14ac:dyDescent="0.25">
      <c r="A277" s="185" t="s">
        <v>1933</v>
      </c>
      <c r="B277" s="58" t="s">
        <v>1580</v>
      </c>
      <c r="C277" s="198" t="s">
        <v>1333</v>
      </c>
      <c r="D277" s="217"/>
      <c r="E277" s="57">
        <v>1</v>
      </c>
      <c r="F277" s="66"/>
      <c r="G277" s="149">
        <f t="shared" si="3"/>
        <v>0</v>
      </c>
    </row>
    <row r="278" spans="1:7" ht="21.2" customHeight="1" x14ac:dyDescent="0.25">
      <c r="A278" s="185" t="s">
        <v>1934</v>
      </c>
      <c r="B278" s="58" t="s">
        <v>1581</v>
      </c>
      <c r="C278" s="198" t="s">
        <v>1333</v>
      </c>
      <c r="D278" s="217"/>
      <c r="E278" s="57">
        <v>1</v>
      </c>
      <c r="F278" s="66"/>
      <c r="G278" s="149">
        <f t="shared" si="3"/>
        <v>0</v>
      </c>
    </row>
    <row r="279" spans="1:7" ht="21.2" customHeight="1" x14ac:dyDescent="0.25">
      <c r="A279" s="185" t="s">
        <v>1935</v>
      </c>
      <c r="B279" s="58" t="s">
        <v>1582</v>
      </c>
      <c r="C279" s="198" t="s">
        <v>1333</v>
      </c>
      <c r="D279" s="217"/>
      <c r="E279" s="57">
        <v>1</v>
      </c>
      <c r="F279" s="66"/>
      <c r="G279" s="149">
        <f t="shared" si="3"/>
        <v>0</v>
      </c>
    </row>
    <row r="280" spans="1:7" ht="21.2" customHeight="1" x14ac:dyDescent="0.25">
      <c r="A280" s="185" t="s">
        <v>1936</v>
      </c>
      <c r="B280" s="58" t="s">
        <v>1583</v>
      </c>
      <c r="C280" s="198" t="s">
        <v>1333</v>
      </c>
      <c r="D280" s="217"/>
      <c r="E280" s="57">
        <v>1</v>
      </c>
      <c r="F280" s="66"/>
      <c r="G280" s="149">
        <f t="shared" si="3"/>
        <v>0</v>
      </c>
    </row>
    <row r="281" spans="1:7" ht="21.2" customHeight="1" x14ac:dyDescent="0.25">
      <c r="A281" s="185" t="s">
        <v>1937</v>
      </c>
      <c r="B281" s="58" t="s">
        <v>1584</v>
      </c>
      <c r="C281" s="198" t="s">
        <v>1333</v>
      </c>
      <c r="D281" s="217"/>
      <c r="E281" s="57">
        <v>1</v>
      </c>
      <c r="F281" s="66"/>
      <c r="G281" s="149">
        <f t="shared" si="3"/>
        <v>0</v>
      </c>
    </row>
    <row r="282" spans="1:7" ht="21.2" customHeight="1" x14ac:dyDescent="0.25">
      <c r="A282" s="185" t="s">
        <v>1938</v>
      </c>
      <c r="B282" s="58" t="s">
        <v>1585</v>
      </c>
      <c r="C282" s="198" t="s">
        <v>1333</v>
      </c>
      <c r="D282" s="217"/>
      <c r="E282" s="57">
        <v>1</v>
      </c>
      <c r="F282" s="66"/>
      <c r="G282" s="149">
        <f t="shared" si="3"/>
        <v>0</v>
      </c>
    </row>
    <row r="283" spans="1:7" ht="21.2" customHeight="1" x14ac:dyDescent="0.25">
      <c r="A283" s="185" t="s">
        <v>1939</v>
      </c>
      <c r="B283" s="58" t="s">
        <v>1586</v>
      </c>
      <c r="C283" s="198" t="s">
        <v>1333</v>
      </c>
      <c r="D283" s="217"/>
      <c r="E283" s="57">
        <v>1</v>
      </c>
      <c r="F283" s="66"/>
      <c r="G283" s="149">
        <f t="shared" si="3"/>
        <v>0</v>
      </c>
    </row>
    <row r="284" spans="1:7" ht="21.2" customHeight="1" x14ac:dyDescent="0.25">
      <c r="A284" s="185" t="s">
        <v>1940</v>
      </c>
      <c r="B284" s="58" t="s">
        <v>1587</v>
      </c>
      <c r="C284" s="198" t="s">
        <v>1333</v>
      </c>
      <c r="D284" s="139"/>
      <c r="E284" s="57">
        <v>1</v>
      </c>
      <c r="F284" s="66"/>
      <c r="G284" s="149">
        <f t="shared" si="3"/>
        <v>0</v>
      </c>
    </row>
    <row r="285" spans="1:7" ht="21.2" customHeight="1" x14ac:dyDescent="0.25">
      <c r="A285" s="185" t="s">
        <v>1941</v>
      </c>
      <c r="B285" s="58" t="s">
        <v>1588</v>
      </c>
      <c r="C285" s="198" t="s">
        <v>1333</v>
      </c>
      <c r="D285" s="217"/>
      <c r="E285" s="57">
        <v>1</v>
      </c>
      <c r="F285" s="66"/>
      <c r="G285" s="149">
        <f t="shared" si="3"/>
        <v>0</v>
      </c>
    </row>
    <row r="286" spans="1:7" ht="21.2" customHeight="1" x14ac:dyDescent="0.25">
      <c r="A286" s="185" t="s">
        <v>1942</v>
      </c>
      <c r="B286" s="58" t="s">
        <v>156</v>
      </c>
      <c r="C286" s="198" t="s">
        <v>1333</v>
      </c>
      <c r="D286" s="139"/>
      <c r="E286" s="57">
        <v>1</v>
      </c>
      <c r="F286" s="66"/>
      <c r="G286" s="149">
        <f t="shared" si="3"/>
        <v>0</v>
      </c>
    </row>
    <row r="287" spans="1:7" ht="21.2" customHeight="1" x14ac:dyDescent="0.25">
      <c r="A287" s="185" t="s">
        <v>1943</v>
      </c>
      <c r="B287" s="58" t="s">
        <v>1589</v>
      </c>
      <c r="C287" s="198" t="s">
        <v>1333</v>
      </c>
      <c r="D287" s="217"/>
      <c r="E287" s="57">
        <v>1</v>
      </c>
      <c r="F287" s="66"/>
      <c r="G287" s="149">
        <f t="shared" si="3"/>
        <v>0</v>
      </c>
    </row>
    <row r="288" spans="1:7" ht="21.2" customHeight="1" x14ac:dyDescent="0.25">
      <c r="A288" s="185" t="s">
        <v>1944</v>
      </c>
      <c r="B288" s="58" t="s">
        <v>1590</v>
      </c>
      <c r="C288" s="198" t="s">
        <v>1333</v>
      </c>
      <c r="D288" s="217"/>
      <c r="E288" s="57">
        <v>1</v>
      </c>
      <c r="F288" s="66"/>
      <c r="G288" s="149">
        <f t="shared" si="3"/>
        <v>0</v>
      </c>
    </row>
    <row r="289" spans="1:7" ht="21.2" customHeight="1" x14ac:dyDescent="0.25">
      <c r="A289" s="185" t="s">
        <v>1945</v>
      </c>
      <c r="B289" s="58" t="s">
        <v>1570</v>
      </c>
      <c r="C289" s="198" t="s">
        <v>1333</v>
      </c>
      <c r="D289" s="217"/>
      <c r="E289" s="57">
        <v>1</v>
      </c>
      <c r="F289" s="66"/>
      <c r="G289" s="149">
        <f t="shared" si="3"/>
        <v>0</v>
      </c>
    </row>
    <row r="290" spans="1:7" ht="21.2" customHeight="1" x14ac:dyDescent="0.25">
      <c r="A290" s="185" t="s">
        <v>1946</v>
      </c>
      <c r="B290" s="58" t="s">
        <v>1571</v>
      </c>
      <c r="C290" s="198" t="s">
        <v>1333</v>
      </c>
      <c r="D290" s="217"/>
      <c r="E290" s="57">
        <v>1</v>
      </c>
      <c r="F290" s="66"/>
      <c r="G290" s="149">
        <f t="shared" si="3"/>
        <v>0</v>
      </c>
    </row>
    <row r="291" spans="1:7" ht="21.2" customHeight="1" x14ac:dyDescent="0.25">
      <c r="A291" s="185" t="s">
        <v>1947</v>
      </c>
      <c r="B291" s="58" t="s">
        <v>1572</v>
      </c>
      <c r="C291" s="198" t="s">
        <v>1333</v>
      </c>
      <c r="D291" s="217"/>
      <c r="E291" s="57">
        <v>1</v>
      </c>
      <c r="F291" s="66"/>
      <c r="G291" s="149">
        <f t="shared" si="3"/>
        <v>0</v>
      </c>
    </row>
    <row r="292" spans="1:7" ht="21.2" customHeight="1" x14ac:dyDescent="0.25">
      <c r="A292" s="185" t="s">
        <v>1948</v>
      </c>
      <c r="B292" s="58" t="s">
        <v>1591</v>
      </c>
      <c r="C292" s="198" t="s">
        <v>1333</v>
      </c>
      <c r="D292" s="217"/>
      <c r="E292" s="57">
        <v>1</v>
      </c>
      <c r="F292" s="66"/>
      <c r="G292" s="149">
        <f t="shared" si="3"/>
        <v>0</v>
      </c>
    </row>
    <row r="293" spans="1:7" ht="21.2" customHeight="1" x14ac:dyDescent="0.25">
      <c r="A293" s="185" t="s">
        <v>1949</v>
      </c>
      <c r="B293" s="58" t="s">
        <v>1592</v>
      </c>
      <c r="C293" s="198" t="s">
        <v>1333</v>
      </c>
      <c r="D293" s="217"/>
      <c r="E293" s="57">
        <v>1</v>
      </c>
      <c r="F293" s="66"/>
      <c r="G293" s="149">
        <f t="shared" ref="G293:G355" si="4">+F293*E293</f>
        <v>0</v>
      </c>
    </row>
    <row r="294" spans="1:7" ht="21.2" customHeight="1" x14ac:dyDescent="0.25">
      <c r="A294" s="185" t="s">
        <v>1950</v>
      </c>
      <c r="B294" s="58" t="s">
        <v>1593</v>
      </c>
      <c r="C294" s="198" t="s">
        <v>1333</v>
      </c>
      <c r="D294" s="217"/>
      <c r="E294" s="57">
        <v>1</v>
      </c>
      <c r="F294" s="66"/>
      <c r="G294" s="149">
        <f t="shared" si="4"/>
        <v>0</v>
      </c>
    </row>
    <row r="295" spans="1:7" ht="21.2" customHeight="1" x14ac:dyDescent="0.25">
      <c r="A295" s="185" t="s">
        <v>1951</v>
      </c>
      <c r="B295" s="58" t="s">
        <v>1594</v>
      </c>
      <c r="C295" s="198" t="s">
        <v>1333</v>
      </c>
      <c r="D295" s="217"/>
      <c r="E295" s="57">
        <v>1</v>
      </c>
      <c r="F295" s="66"/>
      <c r="G295" s="149">
        <f t="shared" si="4"/>
        <v>0</v>
      </c>
    </row>
    <row r="296" spans="1:7" ht="21.2" customHeight="1" x14ac:dyDescent="0.25">
      <c r="A296" s="185" t="s">
        <v>1952</v>
      </c>
      <c r="B296" s="58" t="s">
        <v>1578</v>
      </c>
      <c r="C296" s="198" t="s">
        <v>1333</v>
      </c>
      <c r="D296" s="217"/>
      <c r="E296" s="57">
        <v>1</v>
      </c>
      <c r="F296" s="66"/>
      <c r="G296" s="149">
        <f t="shared" si="4"/>
        <v>0</v>
      </c>
    </row>
    <row r="297" spans="1:7" ht="21.2" customHeight="1" x14ac:dyDescent="0.25">
      <c r="A297" s="185" t="s">
        <v>1953</v>
      </c>
      <c r="B297" s="58" t="s">
        <v>1579</v>
      </c>
      <c r="C297" s="198" t="s">
        <v>1333</v>
      </c>
      <c r="D297" s="217"/>
      <c r="E297" s="57">
        <v>1</v>
      </c>
      <c r="F297" s="66"/>
      <c r="G297" s="149">
        <f t="shared" si="4"/>
        <v>0</v>
      </c>
    </row>
    <row r="298" spans="1:7" ht="21.2" customHeight="1" x14ac:dyDescent="0.25">
      <c r="A298" s="185" t="s">
        <v>1954</v>
      </c>
      <c r="B298" s="58" t="s">
        <v>1595</v>
      </c>
      <c r="C298" s="198" t="s">
        <v>1333</v>
      </c>
      <c r="D298" s="217"/>
      <c r="E298" s="57">
        <v>1</v>
      </c>
      <c r="F298" s="66"/>
      <c r="G298" s="149">
        <f t="shared" si="4"/>
        <v>0</v>
      </c>
    </row>
    <row r="299" spans="1:7" ht="21.2" customHeight="1" x14ac:dyDescent="0.25">
      <c r="A299" s="185" t="s">
        <v>1955</v>
      </c>
      <c r="B299" s="58" t="s">
        <v>1596</v>
      </c>
      <c r="C299" s="198" t="s">
        <v>1333</v>
      </c>
      <c r="D299" s="217"/>
      <c r="E299" s="57">
        <v>1</v>
      </c>
      <c r="F299" s="66"/>
      <c r="G299" s="149">
        <f t="shared" si="4"/>
        <v>0</v>
      </c>
    </row>
    <row r="300" spans="1:7" ht="21.2" customHeight="1" x14ac:dyDescent="0.25">
      <c r="A300" s="185" t="s">
        <v>1956</v>
      </c>
      <c r="B300" s="58" t="s">
        <v>1582</v>
      </c>
      <c r="C300" s="198" t="s">
        <v>1333</v>
      </c>
      <c r="D300" s="217"/>
      <c r="E300" s="57">
        <v>1</v>
      </c>
      <c r="F300" s="66"/>
      <c r="G300" s="149">
        <f t="shared" si="4"/>
        <v>0</v>
      </c>
    </row>
    <row r="301" spans="1:7" ht="21.2" customHeight="1" x14ac:dyDescent="0.25">
      <c r="A301" s="185" t="s">
        <v>1957</v>
      </c>
      <c r="B301" s="58" t="s">
        <v>1597</v>
      </c>
      <c r="C301" s="198" t="s">
        <v>1333</v>
      </c>
      <c r="D301" s="217"/>
      <c r="E301" s="57">
        <v>1</v>
      </c>
      <c r="F301" s="66"/>
      <c r="G301" s="149">
        <f t="shared" si="4"/>
        <v>0</v>
      </c>
    </row>
    <row r="302" spans="1:7" ht="21.2" customHeight="1" x14ac:dyDescent="0.25">
      <c r="A302" s="185" t="s">
        <v>1958</v>
      </c>
      <c r="B302" s="58" t="s">
        <v>1585</v>
      </c>
      <c r="C302" s="198" t="s">
        <v>1333</v>
      </c>
      <c r="D302" s="217"/>
      <c r="E302" s="57">
        <v>1</v>
      </c>
      <c r="F302" s="66"/>
      <c r="G302" s="149">
        <f t="shared" si="4"/>
        <v>0</v>
      </c>
    </row>
    <row r="303" spans="1:7" ht="21.2" customHeight="1" x14ac:dyDescent="0.25">
      <c r="A303" s="185" t="s">
        <v>1959</v>
      </c>
      <c r="B303" s="58" t="s">
        <v>1598</v>
      </c>
      <c r="C303" s="198" t="s">
        <v>1333</v>
      </c>
      <c r="D303" s="217"/>
      <c r="E303" s="57">
        <v>1</v>
      </c>
      <c r="F303" s="66"/>
      <c r="G303" s="149">
        <f t="shared" si="4"/>
        <v>0</v>
      </c>
    </row>
    <row r="304" spans="1:7" ht="21.2" customHeight="1" x14ac:dyDescent="0.25">
      <c r="A304" s="185" t="s">
        <v>1960</v>
      </c>
      <c r="B304" s="58" t="s">
        <v>1599</v>
      </c>
      <c r="C304" s="198" t="s">
        <v>1333</v>
      </c>
      <c r="D304" s="139"/>
      <c r="E304" s="57">
        <v>1</v>
      </c>
      <c r="F304" s="66"/>
      <c r="G304" s="149">
        <f t="shared" si="4"/>
        <v>0</v>
      </c>
    </row>
    <row r="305" spans="1:7" ht="21.2" customHeight="1" x14ac:dyDescent="0.25">
      <c r="A305" s="185" t="s">
        <v>1961</v>
      </c>
      <c r="B305" s="58" t="s">
        <v>1600</v>
      </c>
      <c r="C305" s="198" t="s">
        <v>1333</v>
      </c>
      <c r="D305" s="217"/>
      <c r="E305" s="57">
        <v>1</v>
      </c>
      <c r="F305" s="66"/>
      <c r="G305" s="149">
        <f t="shared" si="4"/>
        <v>0</v>
      </c>
    </row>
    <row r="306" spans="1:7" ht="21.2" customHeight="1" x14ac:dyDescent="0.25">
      <c r="A306" s="185" t="s">
        <v>1962</v>
      </c>
      <c r="B306" s="58" t="s">
        <v>1601</v>
      </c>
      <c r="C306" s="198" t="s">
        <v>1333</v>
      </c>
      <c r="D306" s="139"/>
      <c r="E306" s="57">
        <v>1</v>
      </c>
      <c r="F306" s="66"/>
      <c r="G306" s="149">
        <f t="shared" si="4"/>
        <v>0</v>
      </c>
    </row>
    <row r="307" spans="1:7" ht="21.2" customHeight="1" x14ac:dyDescent="0.25">
      <c r="A307" s="185" t="s">
        <v>1963</v>
      </c>
      <c r="B307" s="58" t="s">
        <v>1587</v>
      </c>
      <c r="C307" s="198" t="s">
        <v>1333</v>
      </c>
      <c r="D307" s="217"/>
      <c r="E307" s="57">
        <v>1</v>
      </c>
      <c r="F307" s="66"/>
      <c r="G307" s="149">
        <f t="shared" si="4"/>
        <v>0</v>
      </c>
    </row>
    <row r="308" spans="1:7" ht="21.2" customHeight="1" x14ac:dyDescent="0.25">
      <c r="A308" s="185" t="s">
        <v>1964</v>
      </c>
      <c r="B308" s="58" t="s">
        <v>1588</v>
      </c>
      <c r="C308" s="198" t="s">
        <v>1333</v>
      </c>
      <c r="D308" s="217"/>
      <c r="E308" s="57">
        <v>1</v>
      </c>
      <c r="F308" s="66"/>
      <c r="G308" s="149">
        <f t="shared" si="4"/>
        <v>0</v>
      </c>
    </row>
    <row r="309" spans="1:7" ht="21.2" customHeight="1" x14ac:dyDescent="0.25">
      <c r="A309" s="185" t="s">
        <v>1965</v>
      </c>
      <c r="B309" s="58" t="s">
        <v>1602</v>
      </c>
      <c r="C309" s="198" t="s">
        <v>1333</v>
      </c>
      <c r="D309" s="217"/>
      <c r="E309" s="57">
        <v>1</v>
      </c>
      <c r="F309" s="66"/>
      <c r="G309" s="149">
        <f t="shared" si="4"/>
        <v>0</v>
      </c>
    </row>
    <row r="310" spans="1:7" ht="21.2" customHeight="1" x14ac:dyDescent="0.25">
      <c r="A310" s="185" t="s">
        <v>1966</v>
      </c>
      <c r="B310" s="58" t="s">
        <v>1603</v>
      </c>
      <c r="C310" s="198" t="s">
        <v>1333</v>
      </c>
      <c r="D310" s="217"/>
      <c r="E310" s="57">
        <v>1</v>
      </c>
      <c r="F310" s="66"/>
      <c r="G310" s="149">
        <f t="shared" si="4"/>
        <v>0</v>
      </c>
    </row>
    <row r="311" spans="1:7" ht="21.2" customHeight="1" x14ac:dyDescent="0.25">
      <c r="A311" s="185" t="s">
        <v>1967</v>
      </c>
      <c r="B311" s="58" t="s">
        <v>1604</v>
      </c>
      <c r="C311" s="198" t="s">
        <v>1333</v>
      </c>
      <c r="D311" s="217"/>
      <c r="E311" s="57">
        <v>1</v>
      </c>
      <c r="F311" s="66"/>
      <c r="G311" s="149">
        <f t="shared" si="4"/>
        <v>0</v>
      </c>
    </row>
    <row r="312" spans="1:7" ht="21.2" customHeight="1" x14ac:dyDescent="0.25">
      <c r="A312" s="185" t="s">
        <v>1968</v>
      </c>
      <c r="B312" s="58" t="s">
        <v>1605</v>
      </c>
      <c r="C312" s="198" t="s">
        <v>1333</v>
      </c>
      <c r="D312" s="139"/>
      <c r="E312" s="57">
        <v>1</v>
      </c>
      <c r="F312" s="66"/>
      <c r="G312" s="149">
        <f t="shared" si="4"/>
        <v>0</v>
      </c>
    </row>
    <row r="313" spans="1:7" ht="21.2" customHeight="1" x14ac:dyDescent="0.25">
      <c r="A313" s="185">
        <v>9781338861440</v>
      </c>
      <c r="B313" s="58" t="s">
        <v>741</v>
      </c>
      <c r="C313" s="198" t="s">
        <v>134</v>
      </c>
      <c r="D313" s="217"/>
      <c r="E313" s="57">
        <v>17</v>
      </c>
      <c r="F313" s="66"/>
      <c r="G313" s="149">
        <f t="shared" si="4"/>
        <v>0</v>
      </c>
    </row>
    <row r="314" spans="1:7" ht="21.2" customHeight="1" x14ac:dyDescent="0.25">
      <c r="A314" s="185">
        <v>9781443190015</v>
      </c>
      <c r="B314" s="58" t="s">
        <v>1606</v>
      </c>
      <c r="C314" s="198" t="s">
        <v>349</v>
      </c>
      <c r="D314" s="217" t="s">
        <v>7</v>
      </c>
      <c r="E314" s="57">
        <v>9.25</v>
      </c>
      <c r="F314" s="66"/>
      <c r="G314" s="149">
        <f t="shared" si="4"/>
        <v>0</v>
      </c>
    </row>
    <row r="315" spans="1:7" ht="21.2" customHeight="1" x14ac:dyDescent="0.25">
      <c r="A315" s="185">
        <v>9781443175548</v>
      </c>
      <c r="B315" s="58" t="s">
        <v>105</v>
      </c>
      <c r="C315" s="198" t="s">
        <v>349</v>
      </c>
      <c r="D315" s="139" t="s">
        <v>7</v>
      </c>
      <c r="E315" s="57">
        <v>7</v>
      </c>
      <c r="F315" s="66"/>
      <c r="G315" s="149">
        <f t="shared" si="4"/>
        <v>0</v>
      </c>
    </row>
    <row r="316" spans="1:7" ht="21.2" customHeight="1" x14ac:dyDescent="0.25">
      <c r="A316" s="185">
        <v>9781443175579</v>
      </c>
      <c r="B316" s="58" t="s">
        <v>402</v>
      </c>
      <c r="C316" s="198" t="s">
        <v>349</v>
      </c>
      <c r="D316" s="217" t="s">
        <v>7</v>
      </c>
      <c r="E316" s="57">
        <v>8.25</v>
      </c>
      <c r="F316" s="66"/>
      <c r="G316" s="149">
        <f t="shared" si="4"/>
        <v>0</v>
      </c>
    </row>
    <row r="317" spans="1:7" ht="21.2" customHeight="1" x14ac:dyDescent="0.25">
      <c r="A317" s="185">
        <v>9781443157582</v>
      </c>
      <c r="B317" s="58" t="s">
        <v>537</v>
      </c>
      <c r="C317" s="198" t="s">
        <v>1092</v>
      </c>
      <c r="D317" s="217" t="s">
        <v>7</v>
      </c>
      <c r="E317" s="57">
        <v>10</v>
      </c>
      <c r="F317" s="66"/>
      <c r="G317" s="149">
        <f t="shared" si="4"/>
        <v>0</v>
      </c>
    </row>
    <row r="318" spans="1:7" ht="21.2" customHeight="1" x14ac:dyDescent="0.25">
      <c r="A318" s="185">
        <v>9781338610642</v>
      </c>
      <c r="B318" s="58" t="s">
        <v>1607</v>
      </c>
      <c r="C318" s="198" t="s">
        <v>349</v>
      </c>
      <c r="D318" s="139"/>
      <c r="E318" s="57">
        <v>5</v>
      </c>
      <c r="F318" s="66"/>
      <c r="G318" s="149">
        <f t="shared" si="4"/>
        <v>0</v>
      </c>
    </row>
    <row r="319" spans="1:7" ht="21.2" customHeight="1" x14ac:dyDescent="0.25">
      <c r="A319" s="185">
        <v>9781339029559</v>
      </c>
      <c r="B319" s="58" t="s">
        <v>1608</v>
      </c>
      <c r="C319" s="198" t="s">
        <v>1292</v>
      </c>
      <c r="D319" s="217"/>
      <c r="E319" s="57">
        <v>10.5</v>
      </c>
      <c r="F319" s="66"/>
      <c r="G319" s="149">
        <f t="shared" si="4"/>
        <v>0</v>
      </c>
    </row>
    <row r="320" spans="1:7" ht="21.2" customHeight="1" x14ac:dyDescent="0.25">
      <c r="A320" s="185">
        <v>9781443192798</v>
      </c>
      <c r="B320" s="58" t="s">
        <v>1294</v>
      </c>
      <c r="C320" s="198" t="s">
        <v>1292</v>
      </c>
      <c r="D320" s="217" t="s">
        <v>7</v>
      </c>
      <c r="E320" s="57">
        <v>10</v>
      </c>
      <c r="F320" s="66"/>
      <c r="G320" s="149">
        <f t="shared" si="4"/>
        <v>0</v>
      </c>
    </row>
    <row r="321" spans="1:7" ht="21.2" customHeight="1" x14ac:dyDescent="0.25">
      <c r="A321" s="185">
        <v>9781338646825</v>
      </c>
      <c r="B321" s="58" t="s">
        <v>1609</v>
      </c>
      <c r="C321" s="198" t="s">
        <v>1092</v>
      </c>
      <c r="D321" s="139" t="s">
        <v>7</v>
      </c>
      <c r="E321" s="57">
        <v>5</v>
      </c>
      <c r="F321" s="66"/>
      <c r="G321" s="149">
        <f t="shared" si="4"/>
        <v>0</v>
      </c>
    </row>
    <row r="322" spans="1:7" ht="21.2" customHeight="1" x14ac:dyDescent="0.25">
      <c r="A322" s="185">
        <v>9781534421622</v>
      </c>
      <c r="B322" s="58" t="s">
        <v>804</v>
      </c>
      <c r="C322" s="198" t="s">
        <v>1289</v>
      </c>
      <c r="D322" s="217"/>
      <c r="E322" s="57">
        <v>17.5</v>
      </c>
      <c r="F322" s="66"/>
      <c r="G322" s="149">
        <f t="shared" si="4"/>
        <v>0</v>
      </c>
    </row>
    <row r="323" spans="1:7" ht="21.2" customHeight="1" x14ac:dyDescent="0.25">
      <c r="A323" s="185" t="s">
        <v>713</v>
      </c>
      <c r="B323" s="58" t="s">
        <v>714</v>
      </c>
      <c r="C323" s="198" t="s">
        <v>919</v>
      </c>
      <c r="D323" s="217"/>
      <c r="E323" s="57">
        <v>7</v>
      </c>
      <c r="F323" s="66"/>
      <c r="G323" s="149">
        <f t="shared" si="4"/>
        <v>0</v>
      </c>
    </row>
    <row r="324" spans="1:7" ht="21.2" customHeight="1" x14ac:dyDescent="0.25">
      <c r="A324" s="185">
        <v>9781443170437</v>
      </c>
      <c r="B324" s="58" t="s">
        <v>106</v>
      </c>
      <c r="C324" s="198" t="s">
        <v>349</v>
      </c>
      <c r="D324" s="217" t="s">
        <v>7</v>
      </c>
      <c r="E324" s="57">
        <v>10</v>
      </c>
      <c r="F324" s="66"/>
      <c r="G324" s="149">
        <f t="shared" si="4"/>
        <v>0</v>
      </c>
    </row>
    <row r="325" spans="1:7" ht="21.2" customHeight="1" x14ac:dyDescent="0.25">
      <c r="A325" s="185">
        <v>9781338865561</v>
      </c>
      <c r="B325" s="58" t="s">
        <v>1187</v>
      </c>
      <c r="C325" s="198" t="s">
        <v>1185</v>
      </c>
      <c r="D325" s="217"/>
      <c r="E325" s="57">
        <v>10.5</v>
      </c>
      <c r="F325" s="66"/>
      <c r="G325" s="149">
        <f t="shared" si="4"/>
        <v>0</v>
      </c>
    </row>
    <row r="326" spans="1:7" ht="21.2" customHeight="1" x14ac:dyDescent="0.25">
      <c r="A326" s="185">
        <v>9781338775891</v>
      </c>
      <c r="B326" s="58" t="s">
        <v>831</v>
      </c>
      <c r="C326" s="198" t="s">
        <v>1311</v>
      </c>
      <c r="D326" s="217"/>
      <c r="E326" s="57">
        <v>21</v>
      </c>
      <c r="F326" s="66"/>
      <c r="G326" s="149">
        <f t="shared" si="4"/>
        <v>0</v>
      </c>
    </row>
    <row r="327" spans="1:7" ht="21.2" customHeight="1" x14ac:dyDescent="0.25">
      <c r="A327" s="185">
        <v>9781338814491</v>
      </c>
      <c r="B327" s="58" t="s">
        <v>689</v>
      </c>
      <c r="C327" s="198" t="s">
        <v>1185</v>
      </c>
      <c r="D327" s="217"/>
      <c r="E327" s="57">
        <v>17.75</v>
      </c>
      <c r="F327" s="66"/>
      <c r="G327" s="149">
        <f t="shared" si="4"/>
        <v>0</v>
      </c>
    </row>
    <row r="328" spans="1:7" ht="21.2" customHeight="1" x14ac:dyDescent="0.25">
      <c r="A328" s="185">
        <v>9781443195775</v>
      </c>
      <c r="B328" s="58" t="s">
        <v>538</v>
      </c>
      <c r="C328" s="198" t="s">
        <v>134</v>
      </c>
      <c r="D328" s="139" t="s">
        <v>7</v>
      </c>
      <c r="E328" s="57">
        <v>10.25</v>
      </c>
      <c r="F328" s="66"/>
      <c r="G328" s="149">
        <f t="shared" si="4"/>
        <v>0</v>
      </c>
    </row>
    <row r="329" spans="1:7" ht="21.2" customHeight="1" x14ac:dyDescent="0.25">
      <c r="A329" s="185">
        <v>9781338684704</v>
      </c>
      <c r="B329" s="58" t="s">
        <v>403</v>
      </c>
      <c r="C329" s="198" t="s">
        <v>349</v>
      </c>
      <c r="D329" s="139"/>
      <c r="E329" s="57">
        <v>10.25</v>
      </c>
      <c r="F329" s="66"/>
      <c r="G329" s="149">
        <f t="shared" si="4"/>
        <v>0</v>
      </c>
    </row>
    <row r="330" spans="1:7" ht="21.2" customHeight="1" x14ac:dyDescent="0.25">
      <c r="A330" s="185">
        <v>9781338712766</v>
      </c>
      <c r="B330" s="58" t="s">
        <v>107</v>
      </c>
      <c r="C330" s="198" t="s">
        <v>919</v>
      </c>
      <c r="D330" s="139"/>
      <c r="E330" s="57">
        <v>15</v>
      </c>
      <c r="F330" s="66"/>
      <c r="G330" s="149">
        <f t="shared" si="4"/>
        <v>0</v>
      </c>
    </row>
    <row r="331" spans="1:7" ht="21.2" customHeight="1" x14ac:dyDescent="0.25">
      <c r="A331" s="185">
        <v>9781338784855</v>
      </c>
      <c r="B331" s="58" t="s">
        <v>158</v>
      </c>
      <c r="C331" s="198" t="s">
        <v>1185</v>
      </c>
      <c r="D331" s="217"/>
      <c r="E331" s="57">
        <v>16</v>
      </c>
      <c r="F331" s="66"/>
      <c r="G331" s="149">
        <f t="shared" si="4"/>
        <v>0</v>
      </c>
    </row>
    <row r="332" spans="1:7" ht="21.2" customHeight="1" x14ac:dyDescent="0.25">
      <c r="A332" s="185">
        <v>9781338801941</v>
      </c>
      <c r="B332" s="58" t="s">
        <v>641</v>
      </c>
      <c r="C332" s="198" t="s">
        <v>1200</v>
      </c>
      <c r="D332" s="217"/>
      <c r="E332" s="57">
        <v>16</v>
      </c>
      <c r="F332" s="66"/>
      <c r="G332" s="149">
        <f t="shared" si="4"/>
        <v>0</v>
      </c>
    </row>
    <row r="333" spans="1:7" ht="21.2" customHeight="1" x14ac:dyDescent="0.25">
      <c r="A333" s="185">
        <v>9781338846621</v>
      </c>
      <c r="B333" s="58" t="s">
        <v>1188</v>
      </c>
      <c r="C333" s="198" t="s">
        <v>1185</v>
      </c>
      <c r="D333" s="139"/>
      <c r="E333" s="57">
        <v>17</v>
      </c>
      <c r="F333" s="66"/>
      <c r="G333" s="149">
        <f t="shared" si="4"/>
        <v>0</v>
      </c>
    </row>
    <row r="334" spans="1:7" ht="21.2" customHeight="1" x14ac:dyDescent="0.25">
      <c r="A334" s="185">
        <v>9781338896398</v>
      </c>
      <c r="B334" s="58" t="s">
        <v>1610</v>
      </c>
      <c r="C334" s="198" t="s">
        <v>1185</v>
      </c>
      <c r="D334" s="139"/>
      <c r="E334" s="57">
        <v>17.75</v>
      </c>
      <c r="F334" s="66"/>
      <c r="G334" s="149">
        <f t="shared" si="4"/>
        <v>0</v>
      </c>
    </row>
    <row r="335" spans="1:7" ht="21.2" customHeight="1" x14ac:dyDescent="0.25">
      <c r="A335" s="185">
        <v>9781338831825</v>
      </c>
      <c r="B335" s="58" t="s">
        <v>1611</v>
      </c>
      <c r="C335" s="198" t="s">
        <v>1185</v>
      </c>
      <c r="D335" s="217"/>
      <c r="E335" s="57">
        <v>10.5</v>
      </c>
      <c r="F335" s="66"/>
      <c r="G335" s="149">
        <f t="shared" si="4"/>
        <v>0</v>
      </c>
    </row>
    <row r="336" spans="1:7" ht="21.2" customHeight="1" x14ac:dyDescent="0.25">
      <c r="A336" s="185">
        <v>9781338327106</v>
      </c>
      <c r="B336" s="58" t="s">
        <v>404</v>
      </c>
      <c r="C336" s="198" t="s">
        <v>1092</v>
      </c>
      <c r="D336" s="217"/>
      <c r="E336" s="57">
        <v>5</v>
      </c>
      <c r="F336" s="66"/>
      <c r="G336" s="149">
        <f t="shared" si="4"/>
        <v>0</v>
      </c>
    </row>
    <row r="337" spans="1:7" ht="21.2" customHeight="1" x14ac:dyDescent="0.25">
      <c r="A337" s="185">
        <v>9781338790238</v>
      </c>
      <c r="B337" s="58" t="s">
        <v>159</v>
      </c>
      <c r="C337" s="198" t="s">
        <v>1247</v>
      </c>
      <c r="D337" s="217"/>
      <c r="E337" s="57">
        <v>30</v>
      </c>
      <c r="F337" s="66"/>
      <c r="G337" s="149">
        <f t="shared" si="4"/>
        <v>0</v>
      </c>
    </row>
    <row r="338" spans="1:7" ht="21.2" customHeight="1" x14ac:dyDescent="0.25">
      <c r="A338" s="185">
        <v>9781338660456</v>
      </c>
      <c r="B338" s="58" t="s">
        <v>1612</v>
      </c>
      <c r="C338" s="198" t="s">
        <v>135</v>
      </c>
      <c r="D338" s="217"/>
      <c r="E338" s="57">
        <v>17.75</v>
      </c>
      <c r="F338" s="66"/>
      <c r="G338" s="149">
        <f t="shared" si="4"/>
        <v>0</v>
      </c>
    </row>
    <row r="339" spans="1:7" ht="21.2" customHeight="1" x14ac:dyDescent="0.25">
      <c r="A339" s="185">
        <v>9781338574890</v>
      </c>
      <c r="B339" s="58" t="s">
        <v>833</v>
      </c>
      <c r="C339" s="198" t="s">
        <v>1311</v>
      </c>
      <c r="D339" s="139"/>
      <c r="E339" s="57">
        <v>12.5</v>
      </c>
      <c r="F339" s="66"/>
      <c r="G339" s="149">
        <f t="shared" si="4"/>
        <v>0</v>
      </c>
    </row>
    <row r="340" spans="1:7" ht="21.2" customHeight="1" x14ac:dyDescent="0.25">
      <c r="A340" s="185">
        <v>9781039702240</v>
      </c>
      <c r="B340" s="58" t="s">
        <v>1613</v>
      </c>
      <c r="C340" s="198" t="s">
        <v>349</v>
      </c>
      <c r="D340" s="217" t="s">
        <v>7</v>
      </c>
      <c r="E340" s="57">
        <v>9.25</v>
      </c>
      <c r="F340" s="66"/>
      <c r="G340" s="149">
        <f t="shared" si="4"/>
        <v>0</v>
      </c>
    </row>
    <row r="341" spans="1:7" ht="21.2" customHeight="1" x14ac:dyDescent="0.25">
      <c r="A341" s="185">
        <v>9781338896862</v>
      </c>
      <c r="B341" s="58" t="s">
        <v>1019</v>
      </c>
      <c r="C341" s="198" t="s">
        <v>356</v>
      </c>
      <c r="D341" s="217"/>
      <c r="E341" s="57">
        <v>8.25</v>
      </c>
      <c r="F341" s="66"/>
      <c r="G341" s="149">
        <f t="shared" si="4"/>
        <v>0</v>
      </c>
    </row>
    <row r="342" spans="1:7" ht="21.2" customHeight="1" x14ac:dyDescent="0.25">
      <c r="A342" s="185">
        <v>9781338850062</v>
      </c>
      <c r="B342" s="58" t="s">
        <v>366</v>
      </c>
      <c r="C342" s="198" t="s">
        <v>1007</v>
      </c>
      <c r="D342" s="217"/>
      <c r="E342" s="57">
        <v>12.5</v>
      </c>
      <c r="F342" s="66"/>
      <c r="G342" s="149">
        <f t="shared" si="4"/>
        <v>0</v>
      </c>
    </row>
    <row r="343" spans="1:7" ht="21.2" customHeight="1" x14ac:dyDescent="0.25">
      <c r="A343" s="185">
        <v>9781338866162</v>
      </c>
      <c r="B343" s="58" t="s">
        <v>1094</v>
      </c>
      <c r="C343" s="198" t="s">
        <v>1092</v>
      </c>
      <c r="D343" s="217"/>
      <c r="E343" s="57">
        <v>15.75</v>
      </c>
      <c r="F343" s="66"/>
      <c r="G343" s="149">
        <f t="shared" si="4"/>
        <v>0</v>
      </c>
    </row>
    <row r="344" spans="1:7" ht="21.2" customHeight="1" x14ac:dyDescent="0.25">
      <c r="A344" s="185">
        <v>9780711262577</v>
      </c>
      <c r="B344" s="58" t="s">
        <v>539</v>
      </c>
      <c r="C344" s="198" t="s">
        <v>1092</v>
      </c>
      <c r="D344" s="217"/>
      <c r="E344" s="57">
        <v>10.25</v>
      </c>
      <c r="F344" s="66"/>
      <c r="G344" s="149">
        <f t="shared" si="4"/>
        <v>0</v>
      </c>
    </row>
    <row r="345" spans="1:7" ht="21.2" customHeight="1" x14ac:dyDescent="0.25">
      <c r="A345" s="185">
        <v>9781338826951</v>
      </c>
      <c r="B345" s="58" t="s">
        <v>405</v>
      </c>
      <c r="C345" s="198" t="s">
        <v>349</v>
      </c>
      <c r="D345" s="217"/>
      <c r="E345" s="57">
        <v>9.25</v>
      </c>
      <c r="F345" s="66"/>
      <c r="G345" s="149">
        <f t="shared" si="4"/>
        <v>0</v>
      </c>
    </row>
    <row r="346" spans="1:7" ht="21.2" customHeight="1" x14ac:dyDescent="0.25">
      <c r="A346" s="185">
        <v>9781338776065</v>
      </c>
      <c r="B346" s="58" t="s">
        <v>540</v>
      </c>
      <c r="C346" s="198" t="s">
        <v>1311</v>
      </c>
      <c r="D346" s="217"/>
      <c r="E346" s="57">
        <v>10</v>
      </c>
      <c r="F346" s="66"/>
      <c r="G346" s="149">
        <f t="shared" si="4"/>
        <v>0</v>
      </c>
    </row>
    <row r="347" spans="1:7" ht="21.2" customHeight="1" x14ac:dyDescent="0.25">
      <c r="A347" s="185">
        <v>9781339035642</v>
      </c>
      <c r="B347" s="58" t="s">
        <v>1038</v>
      </c>
      <c r="C347" s="198" t="s">
        <v>349</v>
      </c>
      <c r="D347" s="139"/>
      <c r="E347" s="57">
        <v>9.75</v>
      </c>
      <c r="F347" s="66"/>
      <c r="G347" s="149">
        <f t="shared" si="4"/>
        <v>0</v>
      </c>
    </row>
    <row r="348" spans="1:7" ht="21.2" customHeight="1" x14ac:dyDescent="0.25">
      <c r="A348" s="185">
        <v>9781338757293</v>
      </c>
      <c r="B348" s="58" t="s">
        <v>108</v>
      </c>
      <c r="C348" s="198" t="s">
        <v>349</v>
      </c>
      <c r="D348" s="139"/>
      <c r="E348" s="57">
        <v>8</v>
      </c>
      <c r="F348" s="66"/>
      <c r="G348" s="149">
        <f t="shared" si="4"/>
        <v>0</v>
      </c>
    </row>
    <row r="349" spans="1:7" ht="21.2" customHeight="1" x14ac:dyDescent="0.25">
      <c r="A349" s="185">
        <v>9781338858754</v>
      </c>
      <c r="B349" s="58" t="s">
        <v>1614</v>
      </c>
      <c r="C349" s="198" t="s">
        <v>352</v>
      </c>
      <c r="D349" s="217"/>
      <c r="E349" s="57">
        <v>8.25</v>
      </c>
      <c r="F349" s="66"/>
      <c r="G349" s="149">
        <f t="shared" si="4"/>
        <v>0</v>
      </c>
    </row>
    <row r="350" spans="1:7" ht="21.2" customHeight="1" x14ac:dyDescent="0.25">
      <c r="A350" s="185">
        <v>9781443189613</v>
      </c>
      <c r="B350" s="58" t="s">
        <v>805</v>
      </c>
      <c r="C350" s="198" t="s">
        <v>1289</v>
      </c>
      <c r="D350" s="217" t="s">
        <v>7</v>
      </c>
      <c r="E350" s="57">
        <v>9.25</v>
      </c>
      <c r="F350" s="66"/>
      <c r="G350" s="149">
        <f t="shared" si="4"/>
        <v>0</v>
      </c>
    </row>
    <row r="351" spans="1:7" ht="21.2" customHeight="1" x14ac:dyDescent="0.25">
      <c r="A351" s="185">
        <v>9781443198868</v>
      </c>
      <c r="B351" s="58" t="s">
        <v>1272</v>
      </c>
      <c r="C351" s="198" t="s">
        <v>135</v>
      </c>
      <c r="D351" s="139" t="s">
        <v>7</v>
      </c>
      <c r="E351" s="57">
        <v>10.5</v>
      </c>
      <c r="F351" s="66"/>
      <c r="G351" s="149">
        <f t="shared" si="4"/>
        <v>0</v>
      </c>
    </row>
    <row r="352" spans="1:7" ht="21.2" customHeight="1" x14ac:dyDescent="0.25">
      <c r="A352" s="185">
        <v>9781338767940</v>
      </c>
      <c r="B352" s="58" t="s">
        <v>406</v>
      </c>
      <c r="C352" s="198" t="s">
        <v>349</v>
      </c>
      <c r="D352" s="217"/>
      <c r="E352" s="57">
        <v>7.25</v>
      </c>
      <c r="F352" s="66"/>
      <c r="G352" s="149">
        <f t="shared" si="4"/>
        <v>0</v>
      </c>
    </row>
    <row r="353" spans="1:7" ht="21.2" customHeight="1" x14ac:dyDescent="0.25">
      <c r="A353" s="185">
        <v>9781534465886</v>
      </c>
      <c r="B353" s="58" t="s">
        <v>407</v>
      </c>
      <c r="C353" s="198" t="s">
        <v>349</v>
      </c>
      <c r="D353" s="139"/>
      <c r="E353" s="57">
        <v>25</v>
      </c>
      <c r="F353" s="66"/>
      <c r="G353" s="149">
        <f t="shared" si="4"/>
        <v>0</v>
      </c>
    </row>
    <row r="354" spans="1:7" ht="21.2" customHeight="1" x14ac:dyDescent="0.25">
      <c r="A354" s="185">
        <v>9781443199698</v>
      </c>
      <c r="B354" s="58" t="s">
        <v>1039</v>
      </c>
      <c r="C354" s="198" t="s">
        <v>349</v>
      </c>
      <c r="D354" s="217"/>
      <c r="E354" s="57">
        <v>9.25</v>
      </c>
      <c r="F354" s="66"/>
      <c r="G354" s="149">
        <f t="shared" si="4"/>
        <v>0</v>
      </c>
    </row>
    <row r="355" spans="1:7" ht="21.2" customHeight="1" x14ac:dyDescent="0.25">
      <c r="A355" s="185">
        <v>9781338847086</v>
      </c>
      <c r="B355" s="58" t="s">
        <v>523</v>
      </c>
      <c r="C355" s="198" t="s">
        <v>1092</v>
      </c>
      <c r="D355" s="217"/>
      <c r="E355" s="57">
        <v>8.25</v>
      </c>
      <c r="F355" s="66"/>
      <c r="G355" s="149">
        <f t="shared" si="4"/>
        <v>0</v>
      </c>
    </row>
    <row r="356" spans="1:7" ht="21.2" customHeight="1" x14ac:dyDescent="0.25">
      <c r="A356" s="185">
        <v>9781338847109</v>
      </c>
      <c r="B356" s="58" t="s">
        <v>524</v>
      </c>
      <c r="C356" s="198" t="s">
        <v>1092</v>
      </c>
      <c r="D356" s="217"/>
      <c r="E356" s="57">
        <v>8.25</v>
      </c>
      <c r="F356" s="66"/>
      <c r="G356" s="149">
        <f t="shared" ref="G356:G419" si="5">+F356*E356</f>
        <v>0</v>
      </c>
    </row>
    <row r="357" spans="1:7" ht="21.2" customHeight="1" x14ac:dyDescent="0.25">
      <c r="A357" s="185">
        <v>9781338854046</v>
      </c>
      <c r="B357" s="58" t="s">
        <v>371</v>
      </c>
      <c r="C357" s="198" t="s">
        <v>356</v>
      </c>
      <c r="D357" s="217"/>
      <c r="E357" s="57">
        <v>10</v>
      </c>
      <c r="F357" s="66"/>
      <c r="G357" s="149">
        <f t="shared" si="5"/>
        <v>0</v>
      </c>
    </row>
    <row r="358" spans="1:7" ht="21.2" customHeight="1" x14ac:dyDescent="0.25">
      <c r="A358" s="185">
        <v>9781338807332</v>
      </c>
      <c r="B358" s="58" t="s">
        <v>843</v>
      </c>
      <c r="C358" s="198" t="s">
        <v>1311</v>
      </c>
      <c r="D358" s="217"/>
      <c r="E358" s="57">
        <v>10</v>
      </c>
      <c r="F358" s="66"/>
      <c r="G358" s="149">
        <f t="shared" si="5"/>
        <v>0</v>
      </c>
    </row>
    <row r="359" spans="1:7" ht="21.2" customHeight="1" x14ac:dyDescent="0.25">
      <c r="A359" s="185">
        <v>9781803376868</v>
      </c>
      <c r="B359" s="58" t="s">
        <v>1008</v>
      </c>
      <c r="C359" s="198" t="s">
        <v>1007</v>
      </c>
      <c r="D359" s="217"/>
      <c r="E359" s="57">
        <v>15.75</v>
      </c>
      <c r="F359" s="66"/>
      <c r="G359" s="149">
        <f t="shared" si="5"/>
        <v>0</v>
      </c>
    </row>
    <row r="360" spans="1:7" ht="21.2" customHeight="1" x14ac:dyDescent="0.25">
      <c r="A360" s="185">
        <v>9780593570531</v>
      </c>
      <c r="B360" s="58" t="s">
        <v>408</v>
      </c>
      <c r="C360" s="198" t="s">
        <v>349</v>
      </c>
      <c r="D360" s="139"/>
      <c r="E360" s="57">
        <v>8.25</v>
      </c>
      <c r="F360" s="66"/>
      <c r="G360" s="149">
        <f t="shared" si="5"/>
        <v>0</v>
      </c>
    </row>
    <row r="361" spans="1:7" ht="21.2" customHeight="1" x14ac:dyDescent="0.25">
      <c r="A361" s="185">
        <v>9781443163439</v>
      </c>
      <c r="B361" s="58" t="s">
        <v>109</v>
      </c>
      <c r="C361" s="198" t="s">
        <v>349</v>
      </c>
      <c r="D361" s="217" t="s">
        <v>7</v>
      </c>
      <c r="E361" s="57">
        <v>4</v>
      </c>
      <c r="F361" s="66"/>
      <c r="G361" s="149">
        <f t="shared" si="5"/>
        <v>0</v>
      </c>
    </row>
    <row r="362" spans="1:7" ht="21.2" customHeight="1" x14ac:dyDescent="0.25">
      <c r="A362" s="185">
        <v>9781338178340</v>
      </c>
      <c r="B362" s="58" t="s">
        <v>160</v>
      </c>
      <c r="C362" s="198" t="s">
        <v>925</v>
      </c>
      <c r="D362" s="217"/>
      <c r="E362" s="57">
        <v>5</v>
      </c>
      <c r="F362" s="66"/>
      <c r="G362" s="149">
        <f t="shared" si="5"/>
        <v>0</v>
      </c>
    </row>
    <row r="363" spans="1:7" ht="21.2" customHeight="1" x14ac:dyDescent="0.25">
      <c r="A363" s="185">
        <v>9781779504074</v>
      </c>
      <c r="B363" s="58" t="s">
        <v>1615</v>
      </c>
      <c r="C363" s="198" t="s">
        <v>134</v>
      </c>
      <c r="D363" s="217"/>
      <c r="E363" s="57">
        <v>5</v>
      </c>
      <c r="F363" s="66"/>
      <c r="G363" s="149">
        <f t="shared" si="5"/>
        <v>0</v>
      </c>
    </row>
    <row r="364" spans="1:7" ht="21.2" customHeight="1" x14ac:dyDescent="0.25">
      <c r="A364" s="185">
        <v>9781338713442</v>
      </c>
      <c r="B364" s="58" t="s">
        <v>541</v>
      </c>
      <c r="C364" s="198" t="s">
        <v>1092</v>
      </c>
      <c r="D364" s="217"/>
      <c r="E364" s="57">
        <v>8</v>
      </c>
      <c r="F364" s="66"/>
      <c r="G364" s="149">
        <f t="shared" si="5"/>
        <v>0</v>
      </c>
    </row>
    <row r="365" spans="1:7" ht="21.2" customHeight="1" x14ac:dyDescent="0.25">
      <c r="A365" s="185">
        <v>9781338713473</v>
      </c>
      <c r="B365" s="58" t="s">
        <v>642</v>
      </c>
      <c r="C365" s="198" t="s">
        <v>1092</v>
      </c>
      <c r="D365" s="217"/>
      <c r="E365" s="57">
        <v>8</v>
      </c>
      <c r="F365" s="66"/>
      <c r="G365" s="149">
        <f t="shared" si="5"/>
        <v>0</v>
      </c>
    </row>
    <row r="366" spans="1:7" ht="21.2" customHeight="1" x14ac:dyDescent="0.25">
      <c r="A366" s="185">
        <v>9781338713503</v>
      </c>
      <c r="B366" s="58" t="s">
        <v>643</v>
      </c>
      <c r="C366" s="198" t="s">
        <v>348</v>
      </c>
      <c r="D366" s="217"/>
      <c r="E366" s="57">
        <v>8</v>
      </c>
      <c r="F366" s="66"/>
      <c r="G366" s="149">
        <f t="shared" si="5"/>
        <v>0</v>
      </c>
    </row>
    <row r="367" spans="1:7" ht="21.2" customHeight="1" x14ac:dyDescent="0.25">
      <c r="A367" s="185">
        <v>9781338713534</v>
      </c>
      <c r="B367" s="58" t="s">
        <v>525</v>
      </c>
      <c r="C367" s="198" t="s">
        <v>1092</v>
      </c>
      <c r="D367" s="139"/>
      <c r="E367" s="57">
        <v>8.25</v>
      </c>
      <c r="F367" s="66"/>
      <c r="G367" s="149">
        <f t="shared" si="5"/>
        <v>0</v>
      </c>
    </row>
    <row r="368" spans="1:7" ht="21.2" customHeight="1" x14ac:dyDescent="0.25">
      <c r="A368" s="185">
        <v>9781338877571</v>
      </c>
      <c r="B368" s="58" t="s">
        <v>1616</v>
      </c>
      <c r="C368" s="198" t="s">
        <v>1092</v>
      </c>
      <c r="D368" s="217"/>
      <c r="E368" s="57">
        <v>8.25</v>
      </c>
      <c r="F368" s="66"/>
      <c r="G368" s="149">
        <f t="shared" si="5"/>
        <v>0</v>
      </c>
    </row>
    <row r="369" spans="1:7" ht="21.2" customHeight="1" x14ac:dyDescent="0.25">
      <c r="A369" s="185">
        <v>9781338863468</v>
      </c>
      <c r="B369" s="58" t="s">
        <v>1175</v>
      </c>
      <c r="C369" s="198" t="s">
        <v>348</v>
      </c>
      <c r="D369" s="217"/>
      <c r="E369" s="57">
        <v>8.5</v>
      </c>
      <c r="F369" s="66"/>
      <c r="G369" s="149">
        <f t="shared" si="5"/>
        <v>0</v>
      </c>
    </row>
    <row r="370" spans="1:7" ht="21.2" customHeight="1" x14ac:dyDescent="0.25">
      <c r="A370" s="185">
        <v>9781338863482</v>
      </c>
      <c r="B370" s="58" t="s">
        <v>1617</v>
      </c>
      <c r="C370" s="198" t="s">
        <v>348</v>
      </c>
      <c r="D370" s="217"/>
      <c r="E370" s="57">
        <v>9.25</v>
      </c>
      <c r="F370" s="66"/>
      <c r="G370" s="149">
        <f t="shared" si="5"/>
        <v>0</v>
      </c>
    </row>
    <row r="371" spans="1:7" ht="21.2" customHeight="1" x14ac:dyDescent="0.25">
      <c r="A371" s="185">
        <v>9781339008608</v>
      </c>
      <c r="B371" s="58" t="s">
        <v>1176</v>
      </c>
      <c r="C371" s="198" t="s">
        <v>348</v>
      </c>
      <c r="D371" s="139"/>
      <c r="E371" s="57">
        <v>9.25</v>
      </c>
      <c r="F371" s="66"/>
      <c r="G371" s="149">
        <f t="shared" si="5"/>
        <v>0</v>
      </c>
    </row>
    <row r="372" spans="1:7" ht="21.2" customHeight="1" x14ac:dyDescent="0.25">
      <c r="A372" s="185">
        <v>9781419760921</v>
      </c>
      <c r="B372" s="58" t="s">
        <v>728</v>
      </c>
      <c r="C372" s="198" t="s">
        <v>1245</v>
      </c>
      <c r="D372" s="139"/>
      <c r="E372" s="57">
        <v>13</v>
      </c>
      <c r="F372" s="66"/>
      <c r="G372" s="149">
        <f t="shared" si="5"/>
        <v>0</v>
      </c>
    </row>
    <row r="373" spans="1:7" ht="21.2" customHeight="1" x14ac:dyDescent="0.25">
      <c r="A373" s="185">
        <v>9781419766510</v>
      </c>
      <c r="B373" s="58" t="s">
        <v>1273</v>
      </c>
      <c r="C373" s="198" t="s">
        <v>135</v>
      </c>
      <c r="D373" s="217"/>
      <c r="E373" s="57">
        <v>13</v>
      </c>
      <c r="F373" s="66"/>
      <c r="G373" s="149">
        <f t="shared" si="5"/>
        <v>0</v>
      </c>
    </row>
    <row r="374" spans="1:7" ht="21.2" customHeight="1" x14ac:dyDescent="0.25">
      <c r="A374" s="185">
        <v>9781338347227</v>
      </c>
      <c r="B374" s="58" t="s">
        <v>1040</v>
      </c>
      <c r="C374" s="198" t="s">
        <v>349</v>
      </c>
      <c r="D374" s="217"/>
      <c r="E374" s="57">
        <v>5</v>
      </c>
      <c r="F374" s="66"/>
      <c r="G374" s="149">
        <f t="shared" si="5"/>
        <v>0</v>
      </c>
    </row>
    <row r="375" spans="1:7" ht="21.2" customHeight="1" x14ac:dyDescent="0.25">
      <c r="A375" s="185">
        <v>9781338898378</v>
      </c>
      <c r="B375" s="58" t="s">
        <v>1201</v>
      </c>
      <c r="C375" s="198" t="s">
        <v>919</v>
      </c>
      <c r="D375" s="217"/>
      <c r="E375" s="57">
        <v>15.25</v>
      </c>
      <c r="F375" s="66"/>
      <c r="G375" s="149">
        <f t="shared" si="5"/>
        <v>0</v>
      </c>
    </row>
    <row r="376" spans="1:7" ht="21.2" customHeight="1" x14ac:dyDescent="0.25">
      <c r="A376" s="185">
        <v>9781338898439</v>
      </c>
      <c r="B376" s="58" t="s">
        <v>1202</v>
      </c>
      <c r="C376" s="198" t="s">
        <v>919</v>
      </c>
      <c r="D376" s="139"/>
      <c r="E376" s="57">
        <v>22.5</v>
      </c>
      <c r="F376" s="66"/>
      <c r="G376" s="149">
        <f t="shared" si="5"/>
        <v>0</v>
      </c>
    </row>
    <row r="377" spans="1:7" ht="21.2" customHeight="1" x14ac:dyDescent="0.25">
      <c r="A377" s="185">
        <v>9781338829785</v>
      </c>
      <c r="B377" s="58" t="s">
        <v>715</v>
      </c>
      <c r="C377" s="198" t="s">
        <v>919</v>
      </c>
      <c r="D377" s="139"/>
      <c r="E377" s="57">
        <v>10</v>
      </c>
      <c r="F377" s="66"/>
      <c r="G377" s="149">
        <f t="shared" si="5"/>
        <v>0</v>
      </c>
    </row>
    <row r="378" spans="1:7" ht="21.2" customHeight="1" x14ac:dyDescent="0.25">
      <c r="A378" s="185">
        <v>9781338860405</v>
      </c>
      <c r="B378" s="58" t="s">
        <v>1203</v>
      </c>
      <c r="C378" s="198" t="s">
        <v>919</v>
      </c>
      <c r="D378" s="217"/>
      <c r="E378" s="57">
        <v>10</v>
      </c>
      <c r="F378" s="66"/>
      <c r="G378" s="149">
        <f t="shared" si="5"/>
        <v>0</v>
      </c>
    </row>
    <row r="379" spans="1:7" ht="21.2" customHeight="1" x14ac:dyDescent="0.25">
      <c r="A379" s="185">
        <v>9781338860368</v>
      </c>
      <c r="B379" s="58" t="s">
        <v>1118</v>
      </c>
      <c r="C379" s="198" t="s">
        <v>1114</v>
      </c>
      <c r="D379" s="217"/>
      <c r="E379" s="57">
        <v>5</v>
      </c>
      <c r="F379" s="66"/>
      <c r="G379" s="149">
        <f t="shared" si="5"/>
        <v>0</v>
      </c>
    </row>
    <row r="380" spans="1:7" ht="21.2" customHeight="1" x14ac:dyDescent="0.25">
      <c r="A380" s="185" t="s">
        <v>1248</v>
      </c>
      <c r="B380" s="58" t="s">
        <v>1249</v>
      </c>
      <c r="C380" s="198" t="s">
        <v>1247</v>
      </c>
      <c r="D380" s="217"/>
      <c r="E380" s="57">
        <v>17</v>
      </c>
      <c r="F380" s="66"/>
      <c r="G380" s="149">
        <f t="shared" si="5"/>
        <v>0</v>
      </c>
    </row>
    <row r="381" spans="1:7" ht="21.2" customHeight="1" x14ac:dyDescent="0.25">
      <c r="A381" s="185">
        <v>9781338898477</v>
      </c>
      <c r="B381" s="58" t="s">
        <v>1204</v>
      </c>
      <c r="C381" s="198" t="s">
        <v>919</v>
      </c>
      <c r="D381" s="217"/>
      <c r="E381" s="57">
        <v>7.5</v>
      </c>
      <c r="F381" s="66"/>
      <c r="G381" s="149">
        <f t="shared" si="5"/>
        <v>0</v>
      </c>
    </row>
    <row r="382" spans="1:7" ht="21.2" customHeight="1" x14ac:dyDescent="0.25">
      <c r="A382" s="185">
        <v>9781338898361</v>
      </c>
      <c r="B382" s="58" t="s">
        <v>1205</v>
      </c>
      <c r="C382" s="198" t="s">
        <v>919</v>
      </c>
      <c r="D382" s="217"/>
      <c r="E382" s="57">
        <v>15.25</v>
      </c>
      <c r="F382" s="66"/>
      <c r="G382" s="149">
        <f t="shared" si="5"/>
        <v>0</v>
      </c>
    </row>
    <row r="383" spans="1:7" ht="21.2" customHeight="1" x14ac:dyDescent="0.25">
      <c r="A383" s="185">
        <v>4040873</v>
      </c>
      <c r="B383" s="58" t="s">
        <v>1618</v>
      </c>
      <c r="C383" s="198" t="s">
        <v>919</v>
      </c>
      <c r="D383" s="217"/>
      <c r="E383" s="57">
        <v>17.75</v>
      </c>
      <c r="F383" s="66"/>
      <c r="G383" s="149">
        <f t="shared" si="5"/>
        <v>0</v>
      </c>
    </row>
    <row r="384" spans="1:7" ht="21.2" customHeight="1" x14ac:dyDescent="0.25">
      <c r="A384" s="185">
        <v>9781338829730</v>
      </c>
      <c r="B384" s="58" t="s">
        <v>720</v>
      </c>
      <c r="C384" s="198" t="s">
        <v>919</v>
      </c>
      <c r="D384" s="217"/>
      <c r="E384" s="57">
        <v>12</v>
      </c>
      <c r="F384" s="66"/>
      <c r="G384" s="149">
        <f t="shared" si="5"/>
        <v>0</v>
      </c>
    </row>
    <row r="385" spans="1:7" ht="21.2" customHeight="1" x14ac:dyDescent="0.25">
      <c r="A385" s="185">
        <v>9781803375861</v>
      </c>
      <c r="B385" s="58" t="s">
        <v>1206</v>
      </c>
      <c r="C385" s="198" t="s">
        <v>919</v>
      </c>
      <c r="D385" s="139"/>
      <c r="E385" s="57">
        <v>16.75</v>
      </c>
      <c r="F385" s="66"/>
      <c r="G385" s="149">
        <f t="shared" si="5"/>
        <v>0</v>
      </c>
    </row>
    <row r="386" spans="1:7" ht="21.2" customHeight="1" x14ac:dyDescent="0.25">
      <c r="A386" s="185">
        <v>9781338856996</v>
      </c>
      <c r="B386" s="58" t="s">
        <v>1207</v>
      </c>
      <c r="C386" s="198" t="s">
        <v>919</v>
      </c>
      <c r="D386" s="217"/>
      <c r="E386" s="57">
        <v>15.5</v>
      </c>
      <c r="F386" s="66"/>
      <c r="G386" s="149">
        <f t="shared" si="5"/>
        <v>0</v>
      </c>
    </row>
    <row r="387" spans="1:7" ht="21.2" customHeight="1" x14ac:dyDescent="0.25">
      <c r="A387" s="185">
        <v>9781338829778</v>
      </c>
      <c r="B387" s="58" t="s">
        <v>790</v>
      </c>
      <c r="C387" s="198" t="s">
        <v>135</v>
      </c>
      <c r="D387" s="217"/>
      <c r="E387" s="57">
        <v>15</v>
      </c>
      <c r="F387" s="66"/>
      <c r="G387" s="149">
        <f t="shared" si="5"/>
        <v>0</v>
      </c>
    </row>
    <row r="388" spans="1:7" ht="21.2" customHeight="1" x14ac:dyDescent="0.25">
      <c r="A388" s="185">
        <v>9781338860443</v>
      </c>
      <c r="B388" s="58" t="s">
        <v>1208</v>
      </c>
      <c r="C388" s="198" t="s">
        <v>919</v>
      </c>
      <c r="D388" s="139"/>
      <c r="E388" s="57">
        <v>15</v>
      </c>
      <c r="F388" s="66"/>
      <c r="G388" s="149">
        <f t="shared" si="5"/>
        <v>0</v>
      </c>
    </row>
    <row r="389" spans="1:7" ht="21.2" customHeight="1" x14ac:dyDescent="0.25">
      <c r="A389" s="185">
        <v>9781339042633</v>
      </c>
      <c r="B389" s="58" t="s">
        <v>1619</v>
      </c>
      <c r="C389" s="198" t="s">
        <v>1306</v>
      </c>
      <c r="D389" s="217"/>
      <c r="E389" s="57">
        <v>12.5</v>
      </c>
      <c r="F389" s="66"/>
      <c r="G389" s="149">
        <f t="shared" si="5"/>
        <v>0</v>
      </c>
    </row>
    <row r="390" spans="1:7" ht="21.2" customHeight="1" x14ac:dyDescent="0.25">
      <c r="A390" s="185">
        <v>9781338866131</v>
      </c>
      <c r="B390" s="58" t="s">
        <v>1110</v>
      </c>
      <c r="C390" s="198" t="s">
        <v>1111</v>
      </c>
      <c r="D390" s="139"/>
      <c r="E390" s="57">
        <v>15.75</v>
      </c>
      <c r="F390" s="66"/>
      <c r="G390" s="149">
        <f t="shared" si="5"/>
        <v>0</v>
      </c>
    </row>
    <row r="391" spans="1:7" ht="21.2" customHeight="1" x14ac:dyDescent="0.25">
      <c r="A391" s="185">
        <v>9781604642773</v>
      </c>
      <c r="B391" s="58" t="s">
        <v>1274</v>
      </c>
      <c r="C391" s="198" t="s">
        <v>135</v>
      </c>
      <c r="D391" s="217"/>
      <c r="E391" s="57">
        <v>15.5</v>
      </c>
      <c r="F391" s="66"/>
      <c r="G391" s="149">
        <f t="shared" si="5"/>
        <v>0</v>
      </c>
    </row>
    <row r="392" spans="1:7" ht="21.2" customHeight="1" x14ac:dyDescent="0.25">
      <c r="A392" s="185">
        <v>9781604642599</v>
      </c>
      <c r="B392" s="58" t="s">
        <v>742</v>
      </c>
      <c r="C392" s="198" t="s">
        <v>134</v>
      </c>
      <c r="D392" s="217"/>
      <c r="E392" s="57">
        <v>14.5</v>
      </c>
      <c r="F392" s="66"/>
      <c r="G392" s="149">
        <f t="shared" si="5"/>
        <v>0</v>
      </c>
    </row>
    <row r="393" spans="1:7" ht="21.2" customHeight="1" x14ac:dyDescent="0.25">
      <c r="A393" s="185">
        <v>9781338896718</v>
      </c>
      <c r="B393" s="58" t="s">
        <v>1032</v>
      </c>
      <c r="C393" s="198" t="s">
        <v>941</v>
      </c>
      <c r="D393" s="217"/>
      <c r="E393" s="57">
        <v>16.75</v>
      </c>
      <c r="F393" s="66"/>
      <c r="G393" s="149">
        <f t="shared" si="5"/>
        <v>0</v>
      </c>
    </row>
    <row r="394" spans="1:7" ht="21.2" customHeight="1" x14ac:dyDescent="0.25">
      <c r="A394" s="185">
        <v>9781427856753</v>
      </c>
      <c r="B394" s="58" t="s">
        <v>1189</v>
      </c>
      <c r="C394" s="198" t="s">
        <v>1185</v>
      </c>
      <c r="D394" s="217"/>
      <c r="E394" s="57">
        <v>15.75</v>
      </c>
      <c r="F394" s="66"/>
      <c r="G394" s="149">
        <f t="shared" si="5"/>
        <v>0</v>
      </c>
    </row>
    <row r="395" spans="1:7" ht="21.2" customHeight="1" x14ac:dyDescent="0.25">
      <c r="A395" s="185">
        <v>9780744076707</v>
      </c>
      <c r="B395" s="58" t="s">
        <v>542</v>
      </c>
      <c r="C395" s="198" t="s">
        <v>134</v>
      </c>
      <c r="D395" s="217"/>
      <c r="E395" s="57">
        <v>20.75</v>
      </c>
      <c r="F395" s="66"/>
      <c r="G395" s="149">
        <f t="shared" si="5"/>
        <v>0</v>
      </c>
    </row>
    <row r="396" spans="1:7" ht="21.2" customHeight="1" x14ac:dyDescent="0.25">
      <c r="A396" s="185">
        <v>9781338864830</v>
      </c>
      <c r="B396" s="58" t="s">
        <v>409</v>
      </c>
      <c r="C396" s="198" t="s">
        <v>349</v>
      </c>
      <c r="D396" s="217"/>
      <c r="E396" s="57">
        <v>12.5</v>
      </c>
      <c r="F396" s="66"/>
      <c r="G396" s="149">
        <f t="shared" si="5"/>
        <v>0</v>
      </c>
    </row>
    <row r="397" spans="1:7" ht="21.2" customHeight="1" x14ac:dyDescent="0.25">
      <c r="A397" s="185">
        <v>9781427868435</v>
      </c>
      <c r="B397" s="58" t="s">
        <v>1305</v>
      </c>
      <c r="C397" s="198" t="s">
        <v>350</v>
      </c>
      <c r="D397" s="217"/>
      <c r="E397" s="57">
        <v>23</v>
      </c>
      <c r="F397" s="66"/>
      <c r="G397" s="149">
        <f t="shared" si="5"/>
        <v>0</v>
      </c>
    </row>
    <row r="398" spans="1:7" ht="21.2" customHeight="1" x14ac:dyDescent="0.25">
      <c r="A398" s="185">
        <v>9781443182775</v>
      </c>
      <c r="B398" s="58" t="s">
        <v>410</v>
      </c>
      <c r="C398" s="198" t="s">
        <v>349</v>
      </c>
      <c r="D398" s="217" t="s">
        <v>7</v>
      </c>
      <c r="E398" s="57">
        <v>9</v>
      </c>
      <c r="F398" s="66"/>
      <c r="G398" s="149">
        <f t="shared" si="5"/>
        <v>0</v>
      </c>
    </row>
    <row r="399" spans="1:7" ht="21.2" customHeight="1" x14ac:dyDescent="0.25">
      <c r="A399" s="185">
        <v>9781338845174</v>
      </c>
      <c r="B399" s="58" t="s">
        <v>734</v>
      </c>
      <c r="C399" s="198" t="s">
        <v>1247</v>
      </c>
      <c r="D399" s="217"/>
      <c r="E399" s="57">
        <v>10</v>
      </c>
      <c r="F399" s="66"/>
      <c r="G399" s="149">
        <f t="shared" si="5"/>
        <v>0</v>
      </c>
    </row>
    <row r="400" spans="1:7" ht="21.2" customHeight="1" x14ac:dyDescent="0.25">
      <c r="A400" s="185">
        <v>9781339012414</v>
      </c>
      <c r="B400" s="58" t="s">
        <v>1620</v>
      </c>
      <c r="C400" s="198" t="s">
        <v>1247</v>
      </c>
      <c r="D400" s="217"/>
      <c r="E400" s="57">
        <v>10.5</v>
      </c>
      <c r="F400" s="66"/>
      <c r="G400" s="149">
        <f t="shared" si="5"/>
        <v>0</v>
      </c>
    </row>
    <row r="401" spans="1:7" ht="21.2" customHeight="1" x14ac:dyDescent="0.25">
      <c r="A401" s="185">
        <v>9781339027272</v>
      </c>
      <c r="B401" s="58" t="s">
        <v>1112</v>
      </c>
      <c r="C401" s="198" t="s">
        <v>1111</v>
      </c>
      <c r="D401" s="217"/>
      <c r="E401" s="57">
        <v>17</v>
      </c>
      <c r="F401" s="66"/>
      <c r="G401" s="149">
        <f t="shared" si="5"/>
        <v>0</v>
      </c>
    </row>
    <row r="402" spans="1:7" ht="21.2" customHeight="1" x14ac:dyDescent="0.25">
      <c r="A402" s="185">
        <v>9781338680454</v>
      </c>
      <c r="B402" s="58" t="s">
        <v>1209</v>
      </c>
      <c r="C402" s="198" t="s">
        <v>919</v>
      </c>
      <c r="D402" s="217"/>
      <c r="E402" s="57">
        <v>15</v>
      </c>
      <c r="F402" s="66"/>
      <c r="G402" s="149">
        <f t="shared" si="5"/>
        <v>0</v>
      </c>
    </row>
    <row r="403" spans="1:7" ht="21.2" customHeight="1" x14ac:dyDescent="0.25">
      <c r="A403" s="185">
        <v>9781338801910</v>
      </c>
      <c r="B403" s="58" t="s">
        <v>1621</v>
      </c>
      <c r="C403" s="198" t="s">
        <v>1185</v>
      </c>
      <c r="D403" s="217"/>
      <c r="E403" s="57">
        <v>19</v>
      </c>
      <c r="F403" s="66"/>
      <c r="G403" s="149">
        <f t="shared" si="5"/>
        <v>0</v>
      </c>
    </row>
    <row r="404" spans="1:7" ht="21.2" customHeight="1" x14ac:dyDescent="0.25">
      <c r="A404" s="185">
        <v>9781338864878</v>
      </c>
      <c r="B404" s="58" t="s">
        <v>485</v>
      </c>
      <c r="C404" s="198" t="s">
        <v>349</v>
      </c>
      <c r="D404" s="217"/>
      <c r="E404" s="57">
        <v>5</v>
      </c>
      <c r="F404" s="66"/>
      <c r="G404" s="149">
        <f t="shared" si="5"/>
        <v>0</v>
      </c>
    </row>
    <row r="405" spans="1:7" ht="21.2" customHeight="1" x14ac:dyDescent="0.25">
      <c r="A405" s="185">
        <v>9781338828719</v>
      </c>
      <c r="B405" s="58" t="s">
        <v>1020</v>
      </c>
      <c r="C405" s="198" t="s">
        <v>356</v>
      </c>
      <c r="D405" s="217"/>
      <c r="E405" s="57">
        <v>9.25</v>
      </c>
      <c r="F405" s="66"/>
      <c r="G405" s="149">
        <f t="shared" si="5"/>
        <v>0</v>
      </c>
    </row>
    <row r="406" spans="1:7" ht="21.2" customHeight="1" x14ac:dyDescent="0.25">
      <c r="A406" s="185">
        <v>9781454952770</v>
      </c>
      <c r="B406" s="58" t="s">
        <v>1082</v>
      </c>
      <c r="C406" s="198" t="s">
        <v>352</v>
      </c>
      <c r="D406" s="217"/>
      <c r="E406" s="57">
        <v>26.25</v>
      </c>
      <c r="F406" s="66"/>
      <c r="G406" s="149">
        <f t="shared" si="5"/>
        <v>0</v>
      </c>
    </row>
    <row r="407" spans="1:7" ht="21.2" customHeight="1" x14ac:dyDescent="0.25">
      <c r="A407" s="185" t="s">
        <v>1210</v>
      </c>
      <c r="B407" s="58" t="s">
        <v>1211</v>
      </c>
      <c r="C407" s="198" t="s">
        <v>919</v>
      </c>
      <c r="D407" s="217"/>
      <c r="E407" s="57">
        <v>19.75</v>
      </c>
      <c r="F407" s="66"/>
      <c r="G407" s="149">
        <f t="shared" si="5"/>
        <v>0</v>
      </c>
    </row>
    <row r="408" spans="1:7" ht="21.2" customHeight="1" x14ac:dyDescent="0.25">
      <c r="A408" s="185">
        <v>9780316441865</v>
      </c>
      <c r="B408" s="58" t="s">
        <v>834</v>
      </c>
      <c r="C408" s="198" t="s">
        <v>1311</v>
      </c>
      <c r="D408" s="217"/>
      <c r="E408" s="57">
        <v>24</v>
      </c>
      <c r="F408" s="66"/>
      <c r="G408" s="149">
        <f t="shared" si="5"/>
        <v>0</v>
      </c>
    </row>
    <row r="409" spans="1:7" ht="21.2" customHeight="1" x14ac:dyDescent="0.25">
      <c r="A409" s="185">
        <v>9781338831979</v>
      </c>
      <c r="B409" s="58" t="s">
        <v>767</v>
      </c>
      <c r="C409" s="198" t="s">
        <v>134</v>
      </c>
      <c r="D409" s="217"/>
      <c r="E409" s="57">
        <v>10</v>
      </c>
      <c r="F409" s="66"/>
      <c r="G409" s="149">
        <f t="shared" si="5"/>
        <v>0</v>
      </c>
    </row>
    <row r="410" spans="1:7" ht="21.2" customHeight="1" x14ac:dyDescent="0.25">
      <c r="A410" s="185">
        <v>9781534480483</v>
      </c>
      <c r="B410" s="58" t="s">
        <v>1275</v>
      </c>
      <c r="C410" s="198" t="s">
        <v>135</v>
      </c>
      <c r="D410" s="217"/>
      <c r="E410" s="57">
        <v>19.75</v>
      </c>
      <c r="F410" s="66"/>
      <c r="G410" s="149">
        <f t="shared" si="5"/>
        <v>0</v>
      </c>
    </row>
    <row r="411" spans="1:7" ht="21.2" customHeight="1" x14ac:dyDescent="0.25">
      <c r="A411" s="185">
        <v>9781338781403</v>
      </c>
      <c r="B411" s="58" t="s">
        <v>411</v>
      </c>
      <c r="C411" s="198" t="s">
        <v>349</v>
      </c>
      <c r="D411" s="217"/>
      <c r="E411" s="57">
        <v>9.25</v>
      </c>
      <c r="F411" s="66"/>
      <c r="G411" s="149">
        <f t="shared" si="5"/>
        <v>0</v>
      </c>
    </row>
    <row r="412" spans="1:7" ht="21.2" customHeight="1" x14ac:dyDescent="0.25">
      <c r="A412" s="185">
        <v>9781421599465</v>
      </c>
      <c r="B412" s="58" t="s">
        <v>844</v>
      </c>
      <c r="C412" s="198" t="s">
        <v>1311</v>
      </c>
      <c r="D412" s="217"/>
      <c r="E412" s="57">
        <v>13.5</v>
      </c>
      <c r="F412" s="66"/>
      <c r="G412" s="149">
        <f t="shared" si="5"/>
        <v>0</v>
      </c>
    </row>
    <row r="413" spans="1:7" ht="21.2" customHeight="1" x14ac:dyDescent="0.25">
      <c r="A413" s="185">
        <v>9781974701445</v>
      </c>
      <c r="B413" s="58" t="s">
        <v>1312</v>
      </c>
      <c r="C413" s="198" t="s">
        <v>1311</v>
      </c>
      <c r="D413" s="217"/>
      <c r="E413" s="57">
        <v>13.5</v>
      </c>
      <c r="F413" s="66"/>
      <c r="G413" s="149">
        <f t="shared" si="5"/>
        <v>0</v>
      </c>
    </row>
    <row r="414" spans="1:7" ht="21.2" customHeight="1" x14ac:dyDescent="0.25">
      <c r="A414" s="185">
        <v>9781974705207</v>
      </c>
      <c r="B414" s="58" t="s">
        <v>1328</v>
      </c>
      <c r="C414" s="198" t="s">
        <v>925</v>
      </c>
      <c r="D414" s="217"/>
      <c r="E414" s="57">
        <v>13.5</v>
      </c>
      <c r="F414" s="66"/>
      <c r="G414" s="149">
        <f t="shared" si="5"/>
        <v>0</v>
      </c>
    </row>
    <row r="415" spans="1:7" ht="21.2" customHeight="1" x14ac:dyDescent="0.25">
      <c r="A415" s="185">
        <v>9781338851946</v>
      </c>
      <c r="B415" s="58" t="s">
        <v>619</v>
      </c>
      <c r="C415" s="198" t="s">
        <v>348</v>
      </c>
      <c r="D415" s="139"/>
      <c r="E415" s="57">
        <v>8.25</v>
      </c>
      <c r="F415" s="66"/>
      <c r="G415" s="149">
        <f t="shared" si="5"/>
        <v>0</v>
      </c>
    </row>
    <row r="416" spans="1:7" ht="21.2" customHeight="1" x14ac:dyDescent="0.25">
      <c r="A416" s="185">
        <v>9781338680638</v>
      </c>
      <c r="B416" s="58" t="s">
        <v>735</v>
      </c>
      <c r="C416" s="198" t="s">
        <v>1247</v>
      </c>
      <c r="D416" s="217"/>
      <c r="E416" s="57">
        <v>8</v>
      </c>
      <c r="F416" s="66"/>
      <c r="G416" s="149">
        <f t="shared" si="5"/>
        <v>0</v>
      </c>
    </row>
    <row r="417" spans="1:7" ht="21.2" customHeight="1" x14ac:dyDescent="0.25">
      <c r="A417" s="185">
        <v>9781338875485</v>
      </c>
      <c r="B417" s="58" t="s">
        <v>1622</v>
      </c>
      <c r="C417" s="198" t="s">
        <v>348</v>
      </c>
      <c r="D417" s="217"/>
      <c r="E417" s="57">
        <v>8.25</v>
      </c>
      <c r="F417" s="66"/>
      <c r="G417" s="149">
        <f t="shared" si="5"/>
        <v>0</v>
      </c>
    </row>
    <row r="418" spans="1:7" ht="21.2" customHeight="1" x14ac:dyDescent="0.25">
      <c r="A418" s="185">
        <v>9781338875492</v>
      </c>
      <c r="B418" s="58" t="s">
        <v>1177</v>
      </c>
      <c r="C418" s="198" t="s">
        <v>348</v>
      </c>
      <c r="D418" s="139"/>
      <c r="E418" s="57">
        <v>8.25</v>
      </c>
      <c r="F418" s="66"/>
      <c r="G418" s="149">
        <f t="shared" si="5"/>
        <v>0</v>
      </c>
    </row>
    <row r="419" spans="1:7" ht="21.2" customHeight="1" x14ac:dyDescent="0.25">
      <c r="A419" s="185">
        <v>9781338680645</v>
      </c>
      <c r="B419" s="58" t="s">
        <v>736</v>
      </c>
      <c r="C419" s="198" t="s">
        <v>1247</v>
      </c>
      <c r="D419" s="217"/>
      <c r="E419" s="57">
        <v>8.25</v>
      </c>
      <c r="F419" s="66"/>
      <c r="G419" s="149">
        <f t="shared" si="5"/>
        <v>0</v>
      </c>
    </row>
    <row r="420" spans="1:7" ht="21.2" customHeight="1" x14ac:dyDescent="0.25">
      <c r="A420" s="185">
        <v>9781338776874</v>
      </c>
      <c r="B420" s="58" t="s">
        <v>543</v>
      </c>
      <c r="C420" s="198" t="s">
        <v>348</v>
      </c>
      <c r="D420" s="217"/>
      <c r="E420" s="57">
        <v>8.25</v>
      </c>
      <c r="F420" s="66"/>
      <c r="G420" s="149">
        <f t="shared" ref="G420:G483" si="6">+F420*E420</f>
        <v>0</v>
      </c>
    </row>
    <row r="421" spans="1:7" ht="21.2" customHeight="1" x14ac:dyDescent="0.25">
      <c r="A421" s="185">
        <v>9781338776904</v>
      </c>
      <c r="B421" s="58" t="s">
        <v>1178</v>
      </c>
      <c r="C421" s="198" t="s">
        <v>348</v>
      </c>
      <c r="D421" s="217"/>
      <c r="E421" s="57">
        <v>8</v>
      </c>
      <c r="F421" s="66"/>
      <c r="G421" s="149">
        <f t="shared" si="6"/>
        <v>0</v>
      </c>
    </row>
    <row r="422" spans="1:7" ht="21.2" customHeight="1" x14ac:dyDescent="0.25">
      <c r="A422" s="185">
        <v>9781338776942</v>
      </c>
      <c r="B422" s="58" t="s">
        <v>526</v>
      </c>
      <c r="C422" s="198" t="s">
        <v>1092</v>
      </c>
      <c r="D422" s="217"/>
      <c r="E422" s="57">
        <v>7.25</v>
      </c>
      <c r="F422" s="66"/>
      <c r="G422" s="149">
        <f t="shared" si="6"/>
        <v>0</v>
      </c>
    </row>
    <row r="423" spans="1:7" ht="21.2" customHeight="1" x14ac:dyDescent="0.25">
      <c r="A423" s="185">
        <v>9781338347487</v>
      </c>
      <c r="B423" s="58" t="s">
        <v>1041</v>
      </c>
      <c r="C423" s="198" t="s">
        <v>349</v>
      </c>
      <c r="D423" s="139"/>
      <c r="E423" s="57">
        <v>7.25</v>
      </c>
      <c r="F423" s="66"/>
      <c r="G423" s="149">
        <f t="shared" si="6"/>
        <v>0</v>
      </c>
    </row>
    <row r="424" spans="1:7" ht="21.2" customHeight="1" x14ac:dyDescent="0.25">
      <c r="A424" s="185">
        <v>9781338848113</v>
      </c>
      <c r="B424" s="58" t="s">
        <v>1623</v>
      </c>
      <c r="C424" s="198" t="s">
        <v>349</v>
      </c>
      <c r="D424" s="139"/>
      <c r="E424" s="57">
        <v>9.25</v>
      </c>
      <c r="F424" s="66"/>
      <c r="G424" s="149">
        <f t="shared" si="6"/>
        <v>0</v>
      </c>
    </row>
    <row r="425" spans="1:7" ht="21.2" customHeight="1" x14ac:dyDescent="0.25">
      <c r="A425" s="185">
        <v>9781684057474</v>
      </c>
      <c r="B425" s="58" t="s">
        <v>110</v>
      </c>
      <c r="C425" s="198" t="s">
        <v>925</v>
      </c>
      <c r="D425" s="217"/>
      <c r="E425" s="57">
        <v>10</v>
      </c>
      <c r="F425" s="66"/>
      <c r="G425" s="149">
        <f t="shared" si="6"/>
        <v>0</v>
      </c>
    </row>
    <row r="426" spans="1:7" ht="21.2" customHeight="1" x14ac:dyDescent="0.25">
      <c r="A426" s="185">
        <v>9781338716061</v>
      </c>
      <c r="B426" s="58" t="s">
        <v>1083</v>
      </c>
      <c r="C426" s="198" t="s">
        <v>352</v>
      </c>
      <c r="D426" s="139" t="s">
        <v>7</v>
      </c>
      <c r="E426" s="57">
        <v>5</v>
      </c>
      <c r="F426" s="66"/>
      <c r="G426" s="149">
        <f t="shared" si="6"/>
        <v>0</v>
      </c>
    </row>
    <row r="427" spans="1:7" ht="21.2" customHeight="1" x14ac:dyDescent="0.25">
      <c r="A427" s="185">
        <v>9781443190022</v>
      </c>
      <c r="B427" s="58" t="s">
        <v>824</v>
      </c>
      <c r="C427" s="198" t="s">
        <v>1311</v>
      </c>
      <c r="D427" s="217" t="s">
        <v>7</v>
      </c>
      <c r="E427" s="57">
        <v>5</v>
      </c>
      <c r="F427" s="66"/>
      <c r="G427" s="149">
        <f t="shared" si="6"/>
        <v>0</v>
      </c>
    </row>
    <row r="428" spans="1:7" ht="21.2" customHeight="1" x14ac:dyDescent="0.25">
      <c r="A428" s="185">
        <v>9781683692577</v>
      </c>
      <c r="B428" s="58" t="s">
        <v>517</v>
      </c>
      <c r="C428" s="198" t="s">
        <v>352</v>
      </c>
      <c r="D428" s="217"/>
      <c r="E428" s="57">
        <v>9.5</v>
      </c>
      <c r="F428" s="66"/>
      <c r="G428" s="149">
        <f t="shared" si="6"/>
        <v>0</v>
      </c>
    </row>
    <row r="429" spans="1:7" ht="21.2" customHeight="1" x14ac:dyDescent="0.25">
      <c r="A429" s="185">
        <v>9781338868135</v>
      </c>
      <c r="B429" s="58" t="s">
        <v>412</v>
      </c>
      <c r="C429" s="198" t="s">
        <v>349</v>
      </c>
      <c r="D429" s="139"/>
      <c r="E429" s="57">
        <v>9.25</v>
      </c>
      <c r="F429" s="66"/>
      <c r="G429" s="149">
        <f t="shared" si="6"/>
        <v>0</v>
      </c>
    </row>
    <row r="430" spans="1:7" ht="21.2" customHeight="1" x14ac:dyDescent="0.25">
      <c r="A430" s="185">
        <v>9781975312817</v>
      </c>
      <c r="B430" s="58" t="s">
        <v>768</v>
      </c>
      <c r="C430" s="198" t="s">
        <v>134</v>
      </c>
      <c r="D430" s="217" t="s">
        <v>7</v>
      </c>
      <c r="E430" s="57">
        <v>17.75</v>
      </c>
      <c r="F430" s="66"/>
      <c r="G430" s="149">
        <f t="shared" si="6"/>
        <v>0</v>
      </c>
    </row>
    <row r="431" spans="1:7" ht="21.2" customHeight="1" x14ac:dyDescent="0.25">
      <c r="A431" s="185" t="s">
        <v>1969</v>
      </c>
      <c r="B431" s="58" t="s">
        <v>161</v>
      </c>
      <c r="C431" s="198" t="s">
        <v>1114</v>
      </c>
      <c r="D431" s="217"/>
      <c r="E431" s="57">
        <v>1.5</v>
      </c>
      <c r="F431" s="66"/>
      <c r="G431" s="149">
        <f t="shared" si="6"/>
        <v>0</v>
      </c>
    </row>
    <row r="432" spans="1:7" ht="21.2" customHeight="1" x14ac:dyDescent="0.25">
      <c r="A432" s="185" t="s">
        <v>1970</v>
      </c>
      <c r="B432" s="58" t="s">
        <v>162</v>
      </c>
      <c r="C432" s="198" t="s">
        <v>1114</v>
      </c>
      <c r="D432" s="217"/>
      <c r="E432" s="57">
        <v>1.5</v>
      </c>
      <c r="F432" s="66"/>
      <c r="G432" s="149">
        <f t="shared" si="6"/>
        <v>0</v>
      </c>
    </row>
    <row r="433" spans="1:7" ht="21.2" customHeight="1" x14ac:dyDescent="0.25">
      <c r="A433" s="185" t="s">
        <v>1971</v>
      </c>
      <c r="B433" s="58" t="s">
        <v>163</v>
      </c>
      <c r="C433" s="198" t="s">
        <v>1114</v>
      </c>
      <c r="D433" s="139"/>
      <c r="E433" s="57">
        <v>1.5</v>
      </c>
      <c r="F433" s="66"/>
      <c r="G433" s="149">
        <f t="shared" si="6"/>
        <v>0</v>
      </c>
    </row>
    <row r="434" spans="1:7" ht="21.2" customHeight="1" x14ac:dyDescent="0.25">
      <c r="A434" s="185" t="s">
        <v>1972</v>
      </c>
      <c r="B434" s="58" t="s">
        <v>164</v>
      </c>
      <c r="C434" s="198" t="s">
        <v>1114</v>
      </c>
      <c r="D434" s="139"/>
      <c r="E434" s="57">
        <v>1.5</v>
      </c>
      <c r="F434" s="66"/>
      <c r="G434" s="149">
        <f t="shared" si="6"/>
        <v>0</v>
      </c>
    </row>
    <row r="435" spans="1:7" ht="21.2" customHeight="1" x14ac:dyDescent="0.25">
      <c r="A435" s="185" t="s">
        <v>1973</v>
      </c>
      <c r="B435" s="58" t="s">
        <v>1119</v>
      </c>
      <c r="C435" s="198" t="s">
        <v>1114</v>
      </c>
      <c r="D435" s="217"/>
      <c r="E435" s="57">
        <v>1.5</v>
      </c>
      <c r="F435" s="66"/>
      <c r="G435" s="149">
        <f t="shared" si="6"/>
        <v>0</v>
      </c>
    </row>
    <row r="436" spans="1:7" ht="21.2" customHeight="1" x14ac:dyDescent="0.25">
      <c r="A436" s="185" t="s">
        <v>1974</v>
      </c>
      <c r="B436" s="58" t="s">
        <v>1120</v>
      </c>
      <c r="C436" s="198" t="s">
        <v>1114</v>
      </c>
      <c r="D436" s="217"/>
      <c r="E436" s="57">
        <v>1.5</v>
      </c>
      <c r="F436" s="66"/>
      <c r="G436" s="149">
        <f t="shared" si="6"/>
        <v>0</v>
      </c>
    </row>
    <row r="437" spans="1:7" ht="21.2" customHeight="1" x14ac:dyDescent="0.25">
      <c r="A437" s="185" t="s">
        <v>1975</v>
      </c>
      <c r="B437" s="58" t="s">
        <v>1624</v>
      </c>
      <c r="C437" s="198" t="s">
        <v>919</v>
      </c>
      <c r="D437" s="217"/>
      <c r="E437" s="57">
        <v>3</v>
      </c>
      <c r="F437" s="66"/>
      <c r="G437" s="149">
        <f t="shared" si="6"/>
        <v>0</v>
      </c>
    </row>
    <row r="438" spans="1:7" ht="21.2" customHeight="1" x14ac:dyDescent="0.25">
      <c r="A438" s="185" t="s">
        <v>1976</v>
      </c>
      <c r="B438" s="58" t="s">
        <v>1625</v>
      </c>
      <c r="C438" s="198" t="s">
        <v>919</v>
      </c>
      <c r="D438" s="139"/>
      <c r="E438" s="57">
        <v>3</v>
      </c>
      <c r="F438" s="66"/>
      <c r="G438" s="149">
        <f t="shared" si="6"/>
        <v>0</v>
      </c>
    </row>
    <row r="439" spans="1:7" ht="21.2" customHeight="1" x14ac:dyDescent="0.25">
      <c r="A439" s="185" t="s">
        <v>1977</v>
      </c>
      <c r="B439" s="58" t="s">
        <v>165</v>
      </c>
      <c r="C439" s="198" t="s">
        <v>1114</v>
      </c>
      <c r="D439" s="139"/>
      <c r="E439" s="57">
        <v>1.5</v>
      </c>
      <c r="F439" s="66"/>
      <c r="G439" s="149">
        <f t="shared" si="6"/>
        <v>0</v>
      </c>
    </row>
    <row r="440" spans="1:7" ht="21.2" customHeight="1" x14ac:dyDescent="0.25">
      <c r="A440" s="185" t="s">
        <v>1978</v>
      </c>
      <c r="B440" s="58" t="s">
        <v>166</v>
      </c>
      <c r="C440" s="198" t="s">
        <v>1114</v>
      </c>
      <c r="D440" s="217"/>
      <c r="E440" s="57">
        <v>1.5</v>
      </c>
      <c r="F440" s="66"/>
      <c r="G440" s="149">
        <f t="shared" si="6"/>
        <v>0</v>
      </c>
    </row>
    <row r="441" spans="1:7" ht="21.2" customHeight="1" x14ac:dyDescent="0.25">
      <c r="A441" s="185" t="s">
        <v>1979</v>
      </c>
      <c r="B441" s="58" t="s">
        <v>167</v>
      </c>
      <c r="C441" s="198" t="s">
        <v>1114</v>
      </c>
      <c r="D441" s="217"/>
      <c r="E441" s="57">
        <v>1.5</v>
      </c>
      <c r="F441" s="66"/>
      <c r="G441" s="149">
        <f t="shared" si="6"/>
        <v>0</v>
      </c>
    </row>
    <row r="442" spans="1:7" ht="21.2" customHeight="1" x14ac:dyDescent="0.25">
      <c r="A442" s="185" t="s">
        <v>1980</v>
      </c>
      <c r="B442" s="58" t="s">
        <v>168</v>
      </c>
      <c r="C442" s="198" t="s">
        <v>1114</v>
      </c>
      <c r="D442" s="217"/>
      <c r="E442" s="57">
        <v>1.5</v>
      </c>
      <c r="F442" s="66"/>
      <c r="G442" s="149">
        <f t="shared" si="6"/>
        <v>0</v>
      </c>
    </row>
    <row r="443" spans="1:7" ht="21.2" customHeight="1" x14ac:dyDescent="0.25">
      <c r="A443" s="185" t="s">
        <v>1981</v>
      </c>
      <c r="B443" s="58" t="s">
        <v>169</v>
      </c>
      <c r="C443" s="198" t="s">
        <v>1114</v>
      </c>
      <c r="D443" s="217"/>
      <c r="E443" s="57">
        <v>1.5</v>
      </c>
      <c r="F443" s="66"/>
      <c r="G443" s="149">
        <f t="shared" si="6"/>
        <v>0</v>
      </c>
    </row>
    <row r="444" spans="1:7" ht="21.2" customHeight="1" x14ac:dyDescent="0.25">
      <c r="A444" s="185" t="s">
        <v>1982</v>
      </c>
      <c r="B444" s="58" t="s">
        <v>170</v>
      </c>
      <c r="C444" s="198" t="s">
        <v>1114</v>
      </c>
      <c r="D444" s="217"/>
      <c r="E444" s="57">
        <v>1.5</v>
      </c>
      <c r="F444" s="66"/>
      <c r="G444" s="149">
        <f t="shared" si="6"/>
        <v>0</v>
      </c>
    </row>
    <row r="445" spans="1:7" ht="21.2" customHeight="1" x14ac:dyDescent="0.25">
      <c r="A445" s="185" t="s">
        <v>1983</v>
      </c>
      <c r="B445" s="58" t="s">
        <v>171</v>
      </c>
      <c r="C445" s="198" t="s">
        <v>1114</v>
      </c>
      <c r="D445" s="217"/>
      <c r="E445" s="57">
        <v>1</v>
      </c>
      <c r="F445" s="66"/>
      <c r="G445" s="149">
        <f t="shared" si="6"/>
        <v>0</v>
      </c>
    </row>
    <row r="446" spans="1:7" ht="21.2" customHeight="1" x14ac:dyDescent="0.25">
      <c r="A446" s="185" t="s">
        <v>1984</v>
      </c>
      <c r="B446" s="58" t="s">
        <v>172</v>
      </c>
      <c r="C446" s="198" t="s">
        <v>1114</v>
      </c>
      <c r="D446" s="217"/>
      <c r="E446" s="57">
        <v>1</v>
      </c>
      <c r="F446" s="66"/>
      <c r="G446" s="149">
        <f t="shared" si="6"/>
        <v>0</v>
      </c>
    </row>
    <row r="447" spans="1:7" ht="21.2" customHeight="1" x14ac:dyDescent="0.25">
      <c r="A447" s="185" t="s">
        <v>1985</v>
      </c>
      <c r="B447" s="58" t="s">
        <v>173</v>
      </c>
      <c r="C447" s="198" t="s">
        <v>1114</v>
      </c>
      <c r="D447" s="217"/>
      <c r="E447" s="57">
        <v>1</v>
      </c>
      <c r="F447" s="66"/>
      <c r="G447" s="149">
        <f t="shared" si="6"/>
        <v>0</v>
      </c>
    </row>
    <row r="448" spans="1:7" ht="21.2" customHeight="1" x14ac:dyDescent="0.25">
      <c r="A448" s="185" t="s">
        <v>1986</v>
      </c>
      <c r="B448" s="58" t="s">
        <v>174</v>
      </c>
      <c r="C448" s="198" t="s">
        <v>1114</v>
      </c>
      <c r="D448" s="217"/>
      <c r="E448" s="57">
        <v>1</v>
      </c>
      <c r="F448" s="66"/>
      <c r="G448" s="149">
        <f t="shared" si="6"/>
        <v>0</v>
      </c>
    </row>
    <row r="449" spans="1:7" ht="21.2" customHeight="1" x14ac:dyDescent="0.25">
      <c r="A449" s="185">
        <v>603250707547</v>
      </c>
      <c r="B449" s="58" t="s">
        <v>1626</v>
      </c>
      <c r="C449" s="198" t="s">
        <v>1114</v>
      </c>
      <c r="D449" s="217"/>
      <c r="E449" s="57">
        <v>3.5</v>
      </c>
      <c r="F449" s="66"/>
      <c r="G449" s="149">
        <f t="shared" si="6"/>
        <v>0</v>
      </c>
    </row>
    <row r="450" spans="1:7" ht="21.2" customHeight="1" x14ac:dyDescent="0.25">
      <c r="A450" s="185" t="s">
        <v>1987</v>
      </c>
      <c r="B450" s="58" t="s">
        <v>1122</v>
      </c>
      <c r="C450" s="198" t="s">
        <v>1114</v>
      </c>
      <c r="D450" s="139"/>
      <c r="E450" s="57">
        <v>3</v>
      </c>
      <c r="F450" s="66"/>
      <c r="G450" s="149">
        <f t="shared" si="6"/>
        <v>0</v>
      </c>
    </row>
    <row r="451" spans="1:7" ht="21.2" customHeight="1" x14ac:dyDescent="0.25">
      <c r="A451" s="185" t="s">
        <v>1988</v>
      </c>
      <c r="B451" s="58" t="s">
        <v>1123</v>
      </c>
      <c r="C451" s="198" t="s">
        <v>1114</v>
      </c>
      <c r="D451" s="217"/>
      <c r="E451" s="57">
        <v>3</v>
      </c>
      <c r="F451" s="66"/>
      <c r="G451" s="149">
        <f t="shared" si="6"/>
        <v>0</v>
      </c>
    </row>
    <row r="452" spans="1:7" ht="21.2" customHeight="1" x14ac:dyDescent="0.25">
      <c r="A452" s="185" t="s">
        <v>1212</v>
      </c>
      <c r="B452" s="58" t="s">
        <v>1213</v>
      </c>
      <c r="C452" s="198" t="s">
        <v>919</v>
      </c>
      <c r="D452" s="217"/>
      <c r="E452" s="57">
        <v>3</v>
      </c>
      <c r="F452" s="66"/>
      <c r="G452" s="149">
        <f t="shared" si="6"/>
        <v>0</v>
      </c>
    </row>
    <row r="453" spans="1:7" ht="21.2" customHeight="1" x14ac:dyDescent="0.25">
      <c r="A453" s="185" t="s">
        <v>1989</v>
      </c>
      <c r="B453" s="58" t="s">
        <v>175</v>
      </c>
      <c r="C453" s="198" t="s">
        <v>1114</v>
      </c>
      <c r="D453" s="217"/>
      <c r="E453" s="57">
        <v>2</v>
      </c>
      <c r="F453" s="66"/>
      <c r="G453" s="149">
        <f t="shared" si="6"/>
        <v>0</v>
      </c>
    </row>
    <row r="454" spans="1:7" ht="21.2" customHeight="1" x14ac:dyDescent="0.25">
      <c r="A454" s="185" t="s">
        <v>1990</v>
      </c>
      <c r="B454" s="58" t="s">
        <v>176</v>
      </c>
      <c r="C454" s="198" t="s">
        <v>1114</v>
      </c>
      <c r="D454" s="217"/>
      <c r="E454" s="57">
        <v>2</v>
      </c>
      <c r="F454" s="66"/>
      <c r="G454" s="149">
        <f t="shared" si="6"/>
        <v>0</v>
      </c>
    </row>
    <row r="455" spans="1:7" ht="21.2" customHeight="1" x14ac:dyDescent="0.25">
      <c r="A455" s="185" t="s">
        <v>1991</v>
      </c>
      <c r="B455" s="58" t="s">
        <v>177</v>
      </c>
      <c r="C455" s="198" t="s">
        <v>1114</v>
      </c>
      <c r="D455" s="217"/>
      <c r="E455" s="57">
        <v>2</v>
      </c>
      <c r="F455" s="66"/>
      <c r="G455" s="149">
        <f t="shared" si="6"/>
        <v>0</v>
      </c>
    </row>
    <row r="456" spans="1:7" ht="21.2" customHeight="1" x14ac:dyDescent="0.25">
      <c r="A456" s="185" t="s">
        <v>1992</v>
      </c>
      <c r="B456" s="58" t="s">
        <v>178</v>
      </c>
      <c r="C456" s="198" t="s">
        <v>1114</v>
      </c>
      <c r="D456" s="217"/>
      <c r="E456" s="57">
        <v>2</v>
      </c>
      <c r="F456" s="66"/>
      <c r="G456" s="149">
        <f t="shared" si="6"/>
        <v>0</v>
      </c>
    </row>
    <row r="457" spans="1:7" ht="21.2" customHeight="1" x14ac:dyDescent="0.25">
      <c r="A457" s="185" t="s">
        <v>1993</v>
      </c>
      <c r="B457" s="58" t="s">
        <v>1124</v>
      </c>
      <c r="C457" s="198" t="s">
        <v>1114</v>
      </c>
      <c r="D457" s="139"/>
      <c r="E457" s="57">
        <v>3</v>
      </c>
      <c r="F457" s="66"/>
      <c r="G457" s="149">
        <f t="shared" si="6"/>
        <v>0</v>
      </c>
    </row>
    <row r="458" spans="1:7" ht="21.2" customHeight="1" x14ac:dyDescent="0.25">
      <c r="A458" s="185" t="s">
        <v>1994</v>
      </c>
      <c r="B458" s="58" t="s">
        <v>1125</v>
      </c>
      <c r="C458" s="198" t="s">
        <v>1114</v>
      </c>
      <c r="D458" s="217"/>
      <c r="E458" s="57">
        <v>3</v>
      </c>
      <c r="F458" s="66"/>
      <c r="G458" s="149">
        <f t="shared" si="6"/>
        <v>0</v>
      </c>
    </row>
    <row r="459" spans="1:7" ht="21.2" customHeight="1" x14ac:dyDescent="0.25">
      <c r="A459" s="185" t="s">
        <v>1995</v>
      </c>
      <c r="B459" s="58" t="s">
        <v>179</v>
      </c>
      <c r="C459" s="198" t="s">
        <v>1114</v>
      </c>
      <c r="D459" s="217"/>
      <c r="E459" s="57">
        <v>1</v>
      </c>
      <c r="F459" s="66"/>
      <c r="G459" s="149">
        <f t="shared" si="6"/>
        <v>0</v>
      </c>
    </row>
    <row r="460" spans="1:7" ht="21.2" customHeight="1" x14ac:dyDescent="0.25">
      <c r="A460" s="185" t="s">
        <v>1996</v>
      </c>
      <c r="B460" s="58" t="s">
        <v>180</v>
      </c>
      <c r="C460" s="198" t="s">
        <v>1114</v>
      </c>
      <c r="D460" s="217"/>
      <c r="E460" s="57">
        <v>1</v>
      </c>
      <c r="F460" s="66"/>
      <c r="G460" s="149">
        <f t="shared" si="6"/>
        <v>0</v>
      </c>
    </row>
    <row r="461" spans="1:7" ht="21.2" customHeight="1" x14ac:dyDescent="0.25">
      <c r="A461" s="185" t="s">
        <v>1997</v>
      </c>
      <c r="B461" s="58" t="s">
        <v>181</v>
      </c>
      <c r="C461" s="198" t="s">
        <v>1114</v>
      </c>
      <c r="D461" s="217"/>
      <c r="E461" s="57">
        <v>1</v>
      </c>
      <c r="F461" s="66"/>
      <c r="G461" s="149">
        <f t="shared" si="6"/>
        <v>0</v>
      </c>
    </row>
    <row r="462" spans="1:7" ht="21.2" customHeight="1" x14ac:dyDescent="0.25">
      <c r="A462" s="185" t="s">
        <v>1121</v>
      </c>
      <c r="B462" s="58" t="s">
        <v>569</v>
      </c>
      <c r="C462" s="198" t="s">
        <v>1114</v>
      </c>
      <c r="D462" s="217"/>
      <c r="E462" s="57">
        <v>1.5</v>
      </c>
      <c r="F462" s="66"/>
      <c r="G462" s="149">
        <f t="shared" si="6"/>
        <v>0</v>
      </c>
    </row>
    <row r="463" spans="1:7" ht="21.2" customHeight="1" x14ac:dyDescent="0.25">
      <c r="A463" s="185" t="s">
        <v>716</v>
      </c>
      <c r="B463" s="58" t="s">
        <v>717</v>
      </c>
      <c r="C463" s="198" t="s">
        <v>919</v>
      </c>
      <c r="D463" s="217"/>
      <c r="E463" s="57">
        <v>2.5</v>
      </c>
      <c r="F463" s="66"/>
      <c r="G463" s="149">
        <f t="shared" si="6"/>
        <v>0</v>
      </c>
    </row>
    <row r="464" spans="1:7" ht="21.2" customHeight="1" x14ac:dyDescent="0.25">
      <c r="A464" s="185" t="s">
        <v>1998</v>
      </c>
      <c r="B464" s="58" t="s">
        <v>718</v>
      </c>
      <c r="C464" s="198" t="s">
        <v>919</v>
      </c>
      <c r="D464" s="217"/>
      <c r="E464" s="57">
        <v>2.5</v>
      </c>
      <c r="F464" s="66"/>
      <c r="G464" s="149">
        <f t="shared" si="6"/>
        <v>0</v>
      </c>
    </row>
    <row r="465" spans="1:7" ht="21.2" customHeight="1" x14ac:dyDescent="0.25">
      <c r="A465" s="185" t="s">
        <v>1999</v>
      </c>
      <c r="B465" s="58" t="s">
        <v>719</v>
      </c>
      <c r="C465" s="198" t="s">
        <v>919</v>
      </c>
      <c r="D465" s="217"/>
      <c r="E465" s="57">
        <v>2.5</v>
      </c>
      <c r="F465" s="66"/>
      <c r="G465" s="149">
        <f t="shared" si="6"/>
        <v>0</v>
      </c>
    </row>
    <row r="466" spans="1:7" ht="21.2" customHeight="1" x14ac:dyDescent="0.25">
      <c r="A466" s="185" t="s">
        <v>2000</v>
      </c>
      <c r="B466" s="58" t="s">
        <v>570</v>
      </c>
      <c r="C466" s="198" t="s">
        <v>1114</v>
      </c>
      <c r="D466" s="217"/>
      <c r="E466" s="57">
        <v>1</v>
      </c>
      <c r="F466" s="66"/>
      <c r="G466" s="149">
        <f t="shared" si="6"/>
        <v>0</v>
      </c>
    </row>
    <row r="467" spans="1:7" ht="21.2" customHeight="1" x14ac:dyDescent="0.25">
      <c r="A467" s="185" t="s">
        <v>2001</v>
      </c>
      <c r="B467" s="58" t="s">
        <v>571</v>
      </c>
      <c r="C467" s="198" t="s">
        <v>1114</v>
      </c>
      <c r="D467" s="217"/>
      <c r="E467" s="57">
        <v>1</v>
      </c>
      <c r="F467" s="66"/>
      <c r="G467" s="149">
        <f t="shared" si="6"/>
        <v>0</v>
      </c>
    </row>
    <row r="468" spans="1:7" ht="21.2" customHeight="1" x14ac:dyDescent="0.25">
      <c r="A468" s="185" t="s">
        <v>2002</v>
      </c>
      <c r="B468" s="58" t="s">
        <v>572</v>
      </c>
      <c r="C468" s="198" t="s">
        <v>1114</v>
      </c>
      <c r="D468" s="217"/>
      <c r="E468" s="57">
        <v>1</v>
      </c>
      <c r="F468" s="66"/>
      <c r="G468" s="149">
        <f t="shared" si="6"/>
        <v>0</v>
      </c>
    </row>
    <row r="469" spans="1:7" ht="21.2" customHeight="1" x14ac:dyDescent="0.25">
      <c r="A469" s="185" t="s">
        <v>2003</v>
      </c>
      <c r="B469" s="58" t="s">
        <v>573</v>
      </c>
      <c r="C469" s="198" t="s">
        <v>1114</v>
      </c>
      <c r="D469" s="217"/>
      <c r="E469" s="57">
        <v>1</v>
      </c>
      <c r="F469" s="66"/>
      <c r="G469" s="149">
        <f t="shared" si="6"/>
        <v>0</v>
      </c>
    </row>
    <row r="470" spans="1:7" ht="21.2" customHeight="1" x14ac:dyDescent="0.25">
      <c r="A470" s="185" t="s">
        <v>2004</v>
      </c>
      <c r="B470" s="58" t="s">
        <v>592</v>
      </c>
      <c r="C470" s="198" t="s">
        <v>1114</v>
      </c>
      <c r="D470" s="217"/>
      <c r="E470" s="57">
        <v>3</v>
      </c>
      <c r="F470" s="66"/>
      <c r="G470" s="149">
        <f t="shared" si="6"/>
        <v>0</v>
      </c>
    </row>
    <row r="471" spans="1:7" ht="21.2" customHeight="1" x14ac:dyDescent="0.25">
      <c r="A471" s="185" t="s">
        <v>2005</v>
      </c>
      <c r="B471" s="58" t="s">
        <v>593</v>
      </c>
      <c r="C471" s="198" t="s">
        <v>1114</v>
      </c>
      <c r="D471" s="217"/>
      <c r="E471" s="57">
        <v>3</v>
      </c>
      <c r="F471" s="66"/>
      <c r="G471" s="149">
        <f t="shared" si="6"/>
        <v>0</v>
      </c>
    </row>
    <row r="472" spans="1:7" ht="21.2" customHeight="1" x14ac:dyDescent="0.25">
      <c r="A472" s="185" t="s">
        <v>2006</v>
      </c>
      <c r="B472" s="58" t="s">
        <v>594</v>
      </c>
      <c r="C472" s="198" t="s">
        <v>1114</v>
      </c>
      <c r="D472" s="217"/>
      <c r="E472" s="57">
        <v>3</v>
      </c>
      <c r="F472" s="66"/>
      <c r="G472" s="149">
        <f t="shared" si="6"/>
        <v>0</v>
      </c>
    </row>
    <row r="473" spans="1:7" ht="21.2" customHeight="1" x14ac:dyDescent="0.25">
      <c r="A473" s="185" t="s">
        <v>2007</v>
      </c>
      <c r="B473" s="58" t="s">
        <v>595</v>
      </c>
      <c r="C473" s="198" t="s">
        <v>1114</v>
      </c>
      <c r="D473" s="217"/>
      <c r="E473" s="57">
        <v>3</v>
      </c>
      <c r="F473" s="66"/>
      <c r="G473" s="149">
        <f t="shared" si="6"/>
        <v>0</v>
      </c>
    </row>
    <row r="474" spans="1:7" ht="21.2" customHeight="1" x14ac:dyDescent="0.25">
      <c r="A474" s="185" t="s">
        <v>2008</v>
      </c>
      <c r="B474" s="58" t="s">
        <v>1126</v>
      </c>
      <c r="C474" s="198" t="s">
        <v>1114</v>
      </c>
      <c r="D474" s="217"/>
      <c r="E474" s="57">
        <v>1.5</v>
      </c>
      <c r="F474" s="66"/>
      <c r="G474" s="149">
        <f t="shared" si="6"/>
        <v>0</v>
      </c>
    </row>
    <row r="475" spans="1:7" ht="21.2" customHeight="1" x14ac:dyDescent="0.25">
      <c r="A475" s="185" t="s">
        <v>2009</v>
      </c>
      <c r="B475" s="58" t="s">
        <v>1127</v>
      </c>
      <c r="C475" s="198" t="s">
        <v>1114</v>
      </c>
      <c r="D475" s="217"/>
      <c r="E475" s="57">
        <v>1.5</v>
      </c>
      <c r="F475" s="66"/>
      <c r="G475" s="149">
        <f t="shared" si="6"/>
        <v>0</v>
      </c>
    </row>
    <row r="476" spans="1:7" ht="21.2" customHeight="1" x14ac:dyDescent="0.25">
      <c r="A476" s="185" t="s">
        <v>2010</v>
      </c>
      <c r="B476" s="58" t="s">
        <v>1128</v>
      </c>
      <c r="C476" s="198" t="s">
        <v>1114</v>
      </c>
      <c r="D476" s="217"/>
      <c r="E476" s="57">
        <v>1.5</v>
      </c>
      <c r="F476" s="66"/>
      <c r="G476" s="149">
        <f t="shared" si="6"/>
        <v>0</v>
      </c>
    </row>
    <row r="477" spans="1:7" ht="21.2" customHeight="1" x14ac:dyDescent="0.25">
      <c r="A477" s="185" t="s">
        <v>2011</v>
      </c>
      <c r="B477" s="58" t="s">
        <v>596</v>
      </c>
      <c r="C477" s="198" t="s">
        <v>1114</v>
      </c>
      <c r="D477" s="217"/>
      <c r="E477" s="57">
        <v>3</v>
      </c>
      <c r="F477" s="66"/>
      <c r="G477" s="149">
        <f t="shared" si="6"/>
        <v>0</v>
      </c>
    </row>
    <row r="478" spans="1:7" ht="21.2" customHeight="1" x14ac:dyDescent="0.25">
      <c r="A478" s="185" t="s">
        <v>2012</v>
      </c>
      <c r="B478" s="58" t="s">
        <v>597</v>
      </c>
      <c r="C478" s="198" t="s">
        <v>1114</v>
      </c>
      <c r="D478" s="139"/>
      <c r="E478" s="57">
        <v>3</v>
      </c>
      <c r="F478" s="66"/>
      <c r="G478" s="149">
        <f t="shared" si="6"/>
        <v>0</v>
      </c>
    </row>
    <row r="479" spans="1:7" ht="21.2" customHeight="1" x14ac:dyDescent="0.25">
      <c r="A479" s="185" t="s">
        <v>2013</v>
      </c>
      <c r="B479" s="58" t="s">
        <v>574</v>
      </c>
      <c r="C479" s="198" t="s">
        <v>1114</v>
      </c>
      <c r="D479" s="139"/>
      <c r="E479" s="57">
        <v>1</v>
      </c>
      <c r="F479" s="66"/>
      <c r="G479" s="149">
        <f t="shared" si="6"/>
        <v>0</v>
      </c>
    </row>
    <row r="480" spans="1:7" ht="21.2" customHeight="1" x14ac:dyDescent="0.25">
      <c r="A480" s="185" t="s">
        <v>2014</v>
      </c>
      <c r="B480" s="58" t="s">
        <v>575</v>
      </c>
      <c r="C480" s="198" t="s">
        <v>1114</v>
      </c>
      <c r="D480" s="139"/>
      <c r="E480" s="57">
        <v>1</v>
      </c>
      <c r="F480" s="66"/>
      <c r="G480" s="149">
        <f t="shared" si="6"/>
        <v>0</v>
      </c>
    </row>
    <row r="481" spans="1:7" ht="21.2" customHeight="1" x14ac:dyDescent="0.25">
      <c r="A481" s="185" t="s">
        <v>2015</v>
      </c>
      <c r="B481" s="58" t="s">
        <v>576</v>
      </c>
      <c r="C481" s="198" t="s">
        <v>1114</v>
      </c>
      <c r="D481" s="217"/>
      <c r="E481" s="57">
        <v>1</v>
      </c>
      <c r="F481" s="66"/>
      <c r="G481" s="149">
        <f t="shared" si="6"/>
        <v>0</v>
      </c>
    </row>
    <row r="482" spans="1:7" ht="21.2" customHeight="1" x14ac:dyDescent="0.25">
      <c r="A482" s="185" t="s">
        <v>1627</v>
      </c>
      <c r="B482" s="58" t="s">
        <v>577</v>
      </c>
      <c r="C482" s="198" t="s">
        <v>1114</v>
      </c>
      <c r="D482" s="217"/>
      <c r="E482" s="57">
        <v>1</v>
      </c>
      <c r="F482" s="66"/>
      <c r="G482" s="149">
        <f t="shared" si="6"/>
        <v>0</v>
      </c>
    </row>
    <row r="483" spans="1:7" ht="21.2" customHeight="1" x14ac:dyDescent="0.25">
      <c r="A483" s="185" t="s">
        <v>2016</v>
      </c>
      <c r="B483" s="58" t="s">
        <v>182</v>
      </c>
      <c r="C483" s="198" t="s">
        <v>1114</v>
      </c>
      <c r="D483" s="217"/>
      <c r="E483" s="57">
        <v>1.5</v>
      </c>
      <c r="F483" s="66"/>
      <c r="G483" s="149">
        <f t="shared" si="6"/>
        <v>0</v>
      </c>
    </row>
    <row r="484" spans="1:7" ht="21.2" customHeight="1" x14ac:dyDescent="0.25">
      <c r="A484" s="185" t="s">
        <v>2017</v>
      </c>
      <c r="B484" s="58" t="s">
        <v>183</v>
      </c>
      <c r="C484" s="198" t="s">
        <v>1114</v>
      </c>
      <c r="D484" s="217"/>
      <c r="E484" s="57">
        <v>1.5</v>
      </c>
      <c r="F484" s="66"/>
      <c r="G484" s="149">
        <f t="shared" ref="G484:G547" si="7">+F484*E484</f>
        <v>0</v>
      </c>
    </row>
    <row r="485" spans="1:7" ht="21.2" customHeight="1" x14ac:dyDescent="0.25">
      <c r="A485" s="185" t="s">
        <v>2018</v>
      </c>
      <c r="B485" s="58" t="s">
        <v>184</v>
      </c>
      <c r="C485" s="198" t="s">
        <v>1114</v>
      </c>
      <c r="D485" s="217"/>
      <c r="E485" s="57">
        <v>1.5</v>
      </c>
      <c r="F485" s="66"/>
      <c r="G485" s="149">
        <f t="shared" si="7"/>
        <v>0</v>
      </c>
    </row>
    <row r="486" spans="1:7" ht="21.2" customHeight="1" x14ac:dyDescent="0.25">
      <c r="A486" s="185" t="s">
        <v>2019</v>
      </c>
      <c r="B486" s="58" t="s">
        <v>185</v>
      </c>
      <c r="C486" s="198" t="s">
        <v>1114</v>
      </c>
      <c r="D486" s="217"/>
      <c r="E486" s="57">
        <v>1.5</v>
      </c>
      <c r="F486" s="66"/>
      <c r="G486" s="149">
        <f t="shared" si="7"/>
        <v>0</v>
      </c>
    </row>
    <row r="487" spans="1:7" ht="21.2" customHeight="1" x14ac:dyDescent="0.25">
      <c r="A487" s="185">
        <v>9781338718454</v>
      </c>
      <c r="B487" s="58" t="s">
        <v>858</v>
      </c>
      <c r="C487" s="198" t="s">
        <v>925</v>
      </c>
      <c r="D487" s="217"/>
      <c r="E487" s="57">
        <v>10</v>
      </c>
      <c r="F487" s="66"/>
      <c r="G487" s="149">
        <f t="shared" si="7"/>
        <v>0</v>
      </c>
    </row>
    <row r="488" spans="1:7" ht="21.2" customHeight="1" x14ac:dyDescent="0.25">
      <c r="A488" s="185">
        <v>9781338832044</v>
      </c>
      <c r="B488" s="58" t="s">
        <v>835</v>
      </c>
      <c r="C488" s="198" t="s">
        <v>1311</v>
      </c>
      <c r="D488" s="217"/>
      <c r="E488" s="57">
        <v>10</v>
      </c>
      <c r="F488" s="66"/>
      <c r="G488" s="149">
        <f t="shared" si="7"/>
        <v>0</v>
      </c>
    </row>
    <row r="489" spans="1:7" ht="21.2" customHeight="1" x14ac:dyDescent="0.25">
      <c r="A489" s="185">
        <v>9781338858563</v>
      </c>
      <c r="B489" s="58" t="s">
        <v>1628</v>
      </c>
      <c r="C489" s="198" t="s">
        <v>925</v>
      </c>
      <c r="D489" s="217"/>
      <c r="E489" s="57">
        <v>10.5</v>
      </c>
      <c r="F489" s="66"/>
      <c r="G489" s="149">
        <f t="shared" si="7"/>
        <v>0</v>
      </c>
    </row>
    <row r="490" spans="1:7" ht="21.2" customHeight="1" x14ac:dyDescent="0.25">
      <c r="A490" s="185">
        <v>9780439120425</v>
      </c>
      <c r="B490" s="58" t="s">
        <v>1629</v>
      </c>
      <c r="C490" s="198" t="s">
        <v>1292</v>
      </c>
      <c r="D490" s="217"/>
      <c r="E490" s="57">
        <v>5</v>
      </c>
      <c r="F490" s="66"/>
      <c r="G490" s="149">
        <f t="shared" si="7"/>
        <v>0</v>
      </c>
    </row>
    <row r="491" spans="1:7" ht="21.2" customHeight="1" x14ac:dyDescent="0.25">
      <c r="A491" s="185">
        <v>9781338580549</v>
      </c>
      <c r="B491" s="58" t="s">
        <v>186</v>
      </c>
      <c r="C491" s="198" t="s">
        <v>135</v>
      </c>
      <c r="D491" s="217"/>
      <c r="E491" s="57">
        <v>13</v>
      </c>
      <c r="F491" s="66"/>
      <c r="G491" s="149">
        <f t="shared" si="7"/>
        <v>0</v>
      </c>
    </row>
    <row r="492" spans="1:7" ht="21.2" customHeight="1" x14ac:dyDescent="0.25">
      <c r="A492" s="185">
        <v>9781839351808</v>
      </c>
      <c r="B492" s="58" t="s">
        <v>815</v>
      </c>
      <c r="C492" s="198" t="s">
        <v>1292</v>
      </c>
      <c r="D492" s="217"/>
      <c r="E492" s="57">
        <v>17.75</v>
      </c>
      <c r="F492" s="66"/>
      <c r="G492" s="149">
        <f t="shared" si="7"/>
        <v>0</v>
      </c>
    </row>
    <row r="493" spans="1:7" ht="21.2" customHeight="1" x14ac:dyDescent="0.25">
      <c r="A493" s="185">
        <v>9781338629347</v>
      </c>
      <c r="B493" s="58" t="s">
        <v>1630</v>
      </c>
      <c r="C493" s="198" t="s">
        <v>925</v>
      </c>
      <c r="D493" s="217"/>
      <c r="E493" s="57">
        <v>10.5</v>
      </c>
      <c r="F493" s="66"/>
      <c r="G493" s="149">
        <f t="shared" si="7"/>
        <v>0</v>
      </c>
    </row>
    <row r="494" spans="1:7" ht="21.2" customHeight="1" x14ac:dyDescent="0.25">
      <c r="A494" s="185">
        <v>9780736443937</v>
      </c>
      <c r="B494" s="58" t="s">
        <v>413</v>
      </c>
      <c r="C494" s="198" t="s">
        <v>349</v>
      </c>
      <c r="D494" s="217"/>
      <c r="E494" s="57">
        <v>8.25</v>
      </c>
      <c r="F494" s="66"/>
      <c r="G494" s="149">
        <f t="shared" si="7"/>
        <v>0</v>
      </c>
    </row>
    <row r="495" spans="1:7" ht="21.2" customHeight="1" x14ac:dyDescent="0.25">
      <c r="A495" s="185">
        <v>9781339000312</v>
      </c>
      <c r="B495" s="58" t="s">
        <v>1095</v>
      </c>
      <c r="C495" s="198" t="s">
        <v>1092</v>
      </c>
      <c r="D495" s="217"/>
      <c r="E495" s="57">
        <v>8.25</v>
      </c>
      <c r="F495" s="66"/>
      <c r="G495" s="149">
        <f t="shared" si="7"/>
        <v>0</v>
      </c>
    </row>
    <row r="496" spans="1:7" ht="21.2" customHeight="1" x14ac:dyDescent="0.25">
      <c r="A496" s="185">
        <v>9781338826944</v>
      </c>
      <c r="B496" s="58" t="s">
        <v>414</v>
      </c>
      <c r="C496" s="198" t="s">
        <v>349</v>
      </c>
      <c r="D496" s="217"/>
      <c r="E496" s="57">
        <v>9</v>
      </c>
      <c r="F496" s="66"/>
      <c r="G496" s="149">
        <f t="shared" si="7"/>
        <v>0</v>
      </c>
    </row>
    <row r="497" spans="1:7" ht="21.2" customHeight="1" x14ac:dyDescent="0.25">
      <c r="A497" s="185">
        <v>9781338890280</v>
      </c>
      <c r="B497" s="58" t="s">
        <v>1042</v>
      </c>
      <c r="C497" s="198" t="s">
        <v>349</v>
      </c>
      <c r="D497" s="217"/>
      <c r="E497" s="57">
        <v>8.5</v>
      </c>
      <c r="F497" s="66"/>
      <c r="G497" s="149">
        <f t="shared" si="7"/>
        <v>0</v>
      </c>
    </row>
    <row r="498" spans="1:7" ht="21.2" customHeight="1" x14ac:dyDescent="0.25">
      <c r="A498" s="185">
        <v>9780753479148</v>
      </c>
      <c r="B498" s="58" t="s">
        <v>791</v>
      </c>
      <c r="C498" s="198" t="s">
        <v>135</v>
      </c>
      <c r="D498" s="217"/>
      <c r="E498" s="57">
        <v>12</v>
      </c>
      <c r="F498" s="66"/>
      <c r="G498" s="149">
        <f t="shared" si="7"/>
        <v>0</v>
      </c>
    </row>
    <row r="499" spans="1:7" ht="21.2" customHeight="1" x14ac:dyDescent="0.25">
      <c r="A499" s="185">
        <v>9781338861396</v>
      </c>
      <c r="B499" s="58" t="s">
        <v>415</v>
      </c>
      <c r="C499" s="198" t="s">
        <v>349</v>
      </c>
      <c r="D499" s="217"/>
      <c r="E499" s="57">
        <v>8.5</v>
      </c>
      <c r="F499" s="66"/>
      <c r="G499" s="149">
        <f t="shared" si="7"/>
        <v>0</v>
      </c>
    </row>
    <row r="500" spans="1:7" ht="21.2" customHeight="1" x14ac:dyDescent="0.25">
      <c r="A500" s="185">
        <v>9780063340466</v>
      </c>
      <c r="B500" s="58" t="s">
        <v>1631</v>
      </c>
      <c r="C500" s="198" t="s">
        <v>1268</v>
      </c>
      <c r="D500" s="217"/>
      <c r="E500" s="57">
        <v>19.25</v>
      </c>
      <c r="F500" s="66"/>
      <c r="G500" s="149">
        <f t="shared" si="7"/>
        <v>0</v>
      </c>
    </row>
    <row r="501" spans="1:7" ht="21.2" customHeight="1" x14ac:dyDescent="0.25">
      <c r="A501" s="185">
        <v>9781803372907</v>
      </c>
      <c r="B501" s="58" t="s">
        <v>769</v>
      </c>
      <c r="C501" s="198" t="s">
        <v>1007</v>
      </c>
      <c r="D501" s="217"/>
      <c r="E501" s="57">
        <v>12.5</v>
      </c>
      <c r="F501" s="66"/>
      <c r="G501" s="149">
        <f t="shared" si="7"/>
        <v>0</v>
      </c>
    </row>
    <row r="502" spans="1:7" ht="21.2" customHeight="1" x14ac:dyDescent="0.25">
      <c r="A502" s="185">
        <v>9781338565379</v>
      </c>
      <c r="B502" s="58" t="s">
        <v>544</v>
      </c>
      <c r="C502" s="198" t="s">
        <v>348</v>
      </c>
      <c r="D502" s="217"/>
      <c r="E502" s="57">
        <v>8.25</v>
      </c>
      <c r="F502" s="66"/>
      <c r="G502" s="149">
        <f t="shared" si="7"/>
        <v>0</v>
      </c>
    </row>
    <row r="503" spans="1:7" ht="21.2" customHeight="1" x14ac:dyDescent="0.25">
      <c r="A503" s="185">
        <v>9781338803921</v>
      </c>
      <c r="B503" s="58" t="s">
        <v>486</v>
      </c>
      <c r="C503" s="198" t="s">
        <v>349</v>
      </c>
      <c r="D503" s="217"/>
      <c r="E503" s="57">
        <v>10.25</v>
      </c>
      <c r="F503" s="66"/>
      <c r="G503" s="149">
        <f t="shared" si="7"/>
        <v>0</v>
      </c>
    </row>
    <row r="504" spans="1:7" ht="21.2" customHeight="1" x14ac:dyDescent="0.25">
      <c r="A504" s="185">
        <v>9781339000336</v>
      </c>
      <c r="B504" s="58" t="s">
        <v>1632</v>
      </c>
      <c r="C504" s="198" t="s">
        <v>349</v>
      </c>
      <c r="D504" s="217"/>
      <c r="E504" s="57">
        <v>9.25</v>
      </c>
      <c r="F504" s="66"/>
      <c r="G504" s="149">
        <f t="shared" si="7"/>
        <v>0</v>
      </c>
    </row>
    <row r="505" spans="1:7" ht="21.2" customHeight="1" x14ac:dyDescent="0.25">
      <c r="A505" s="185">
        <v>9781338549256</v>
      </c>
      <c r="B505" s="58" t="s">
        <v>487</v>
      </c>
      <c r="C505" s="198" t="s">
        <v>349</v>
      </c>
      <c r="D505" s="217"/>
      <c r="E505" s="57">
        <v>10.25</v>
      </c>
      <c r="F505" s="66"/>
      <c r="G505" s="149">
        <f t="shared" si="7"/>
        <v>0</v>
      </c>
    </row>
    <row r="506" spans="1:7" ht="21.2" customHeight="1" x14ac:dyDescent="0.25">
      <c r="A506" s="185">
        <v>9781338875676</v>
      </c>
      <c r="B506" s="58" t="s">
        <v>488</v>
      </c>
      <c r="C506" s="198" t="s">
        <v>349</v>
      </c>
      <c r="D506" s="139"/>
      <c r="E506" s="57">
        <v>7</v>
      </c>
      <c r="F506" s="66"/>
      <c r="G506" s="149">
        <f t="shared" si="7"/>
        <v>0</v>
      </c>
    </row>
    <row r="507" spans="1:7" ht="21.2" customHeight="1" x14ac:dyDescent="0.25">
      <c r="A507" s="185">
        <v>9781338867459</v>
      </c>
      <c r="B507" s="58" t="s">
        <v>1313</v>
      </c>
      <c r="C507" s="198" t="s">
        <v>1311</v>
      </c>
      <c r="D507" s="217" t="s">
        <v>7</v>
      </c>
      <c r="E507" s="57">
        <v>10</v>
      </c>
      <c r="F507" s="66"/>
      <c r="G507" s="149">
        <f t="shared" si="7"/>
        <v>0</v>
      </c>
    </row>
    <row r="508" spans="1:7" ht="21.2" customHeight="1" x14ac:dyDescent="0.25">
      <c r="A508" s="185">
        <v>9781338574968</v>
      </c>
      <c r="B508" s="58" t="s">
        <v>1633</v>
      </c>
      <c r="C508" s="198" t="s">
        <v>135</v>
      </c>
      <c r="D508" s="217"/>
      <c r="E508" s="57">
        <v>17.75</v>
      </c>
      <c r="F508" s="66"/>
      <c r="G508" s="149">
        <f t="shared" si="7"/>
        <v>0</v>
      </c>
    </row>
    <row r="509" spans="1:7" ht="21.2" customHeight="1" x14ac:dyDescent="0.25">
      <c r="A509" s="185">
        <v>9780143198451</v>
      </c>
      <c r="B509" s="58" t="s">
        <v>866</v>
      </c>
      <c r="C509" s="198" t="s">
        <v>925</v>
      </c>
      <c r="D509" s="217" t="s">
        <v>7</v>
      </c>
      <c r="E509" s="57">
        <v>5</v>
      </c>
      <c r="F509" s="66"/>
      <c r="G509" s="149">
        <f t="shared" si="7"/>
        <v>0</v>
      </c>
    </row>
    <row r="510" spans="1:7" ht="21.2" customHeight="1" x14ac:dyDescent="0.25">
      <c r="A510" s="185">
        <v>9781338813111</v>
      </c>
      <c r="B510" s="58" t="s">
        <v>806</v>
      </c>
      <c r="C510" s="198" t="s">
        <v>1289</v>
      </c>
      <c r="D510" s="217"/>
      <c r="E510" s="57">
        <v>17.75</v>
      </c>
      <c r="F510" s="66"/>
      <c r="G510" s="149">
        <f t="shared" si="7"/>
        <v>0</v>
      </c>
    </row>
    <row r="511" spans="1:7" ht="21.2" customHeight="1" x14ac:dyDescent="0.25">
      <c r="A511" s="185">
        <v>9780590474139</v>
      </c>
      <c r="B511" s="58" t="s">
        <v>1314</v>
      </c>
      <c r="C511" s="198" t="s">
        <v>1311</v>
      </c>
      <c r="D511" s="217"/>
      <c r="E511" s="57">
        <v>5</v>
      </c>
      <c r="F511" s="66"/>
      <c r="G511" s="149">
        <f t="shared" si="7"/>
        <v>0</v>
      </c>
    </row>
    <row r="512" spans="1:7" ht="21.2" customHeight="1" x14ac:dyDescent="0.25">
      <c r="A512" s="185">
        <v>9781338045802</v>
      </c>
      <c r="B512" s="58" t="s">
        <v>807</v>
      </c>
      <c r="C512" s="198" t="s">
        <v>1289</v>
      </c>
      <c r="D512" s="217"/>
      <c r="E512" s="57">
        <v>17.75</v>
      </c>
      <c r="F512" s="66"/>
      <c r="G512" s="149">
        <f t="shared" si="7"/>
        <v>0</v>
      </c>
    </row>
    <row r="513" spans="1:7" ht="21.2" customHeight="1" x14ac:dyDescent="0.25">
      <c r="A513" s="185">
        <v>9781338725247</v>
      </c>
      <c r="B513" s="58" t="s">
        <v>1634</v>
      </c>
      <c r="C513" s="198" t="s">
        <v>349</v>
      </c>
      <c r="D513" s="217"/>
      <c r="E513" s="57">
        <v>5</v>
      </c>
      <c r="F513" s="66"/>
      <c r="G513" s="149">
        <f t="shared" si="7"/>
        <v>0</v>
      </c>
    </row>
    <row r="514" spans="1:7" ht="21.2" customHeight="1" x14ac:dyDescent="0.25">
      <c r="A514" s="185">
        <v>9781443193863</v>
      </c>
      <c r="B514" s="58" t="s">
        <v>1043</v>
      </c>
      <c r="C514" s="198" t="s">
        <v>349</v>
      </c>
      <c r="D514" s="139" t="s">
        <v>7</v>
      </c>
      <c r="E514" s="57">
        <v>9.25</v>
      </c>
      <c r="F514" s="66"/>
      <c r="G514" s="149">
        <f t="shared" si="7"/>
        <v>0</v>
      </c>
    </row>
    <row r="515" spans="1:7" ht="21.2" customHeight="1" x14ac:dyDescent="0.25">
      <c r="A515" s="185">
        <v>9781339007700</v>
      </c>
      <c r="B515" s="58" t="s">
        <v>1315</v>
      </c>
      <c r="C515" s="198" t="s">
        <v>1311</v>
      </c>
      <c r="D515" s="217"/>
      <c r="E515" s="57">
        <v>15.75</v>
      </c>
      <c r="F515" s="66"/>
      <c r="G515" s="149">
        <f t="shared" si="7"/>
        <v>0</v>
      </c>
    </row>
    <row r="516" spans="1:7" ht="21.2" customHeight="1" x14ac:dyDescent="0.25">
      <c r="A516" s="185">
        <v>9780545041737</v>
      </c>
      <c r="B516" s="58" t="s">
        <v>1635</v>
      </c>
      <c r="C516" s="198" t="s">
        <v>135</v>
      </c>
      <c r="D516" s="217"/>
      <c r="E516" s="57">
        <v>5</v>
      </c>
      <c r="F516" s="66"/>
      <c r="G516" s="149">
        <f t="shared" si="7"/>
        <v>0</v>
      </c>
    </row>
    <row r="517" spans="1:7" ht="21.2" customHeight="1" x14ac:dyDescent="0.25">
      <c r="A517" s="185">
        <v>9781338541649</v>
      </c>
      <c r="B517" s="58" t="s">
        <v>307</v>
      </c>
      <c r="C517" s="198" t="s">
        <v>135</v>
      </c>
      <c r="D517" s="217"/>
      <c r="E517" s="57">
        <v>10</v>
      </c>
      <c r="F517" s="66"/>
      <c r="G517" s="149">
        <f t="shared" si="7"/>
        <v>0</v>
      </c>
    </row>
    <row r="518" spans="1:7" ht="21.2" customHeight="1" x14ac:dyDescent="0.25">
      <c r="A518" s="185">
        <v>9781338888041</v>
      </c>
      <c r="B518" s="58" t="s">
        <v>1021</v>
      </c>
      <c r="C518" s="198" t="s">
        <v>356</v>
      </c>
      <c r="D518" s="217"/>
      <c r="E518" s="57">
        <v>18</v>
      </c>
      <c r="F518" s="66"/>
      <c r="G518" s="149">
        <f t="shared" si="7"/>
        <v>0</v>
      </c>
    </row>
    <row r="519" spans="1:7" ht="21.2" customHeight="1" x14ac:dyDescent="0.25">
      <c r="A519" s="185">
        <v>9781339012650</v>
      </c>
      <c r="B519" s="58" t="s">
        <v>1636</v>
      </c>
      <c r="C519" s="198" t="s">
        <v>941</v>
      </c>
      <c r="D519" s="217"/>
      <c r="E519" s="57">
        <v>12.5</v>
      </c>
      <c r="F519" s="66"/>
      <c r="G519" s="149">
        <f t="shared" si="7"/>
        <v>0</v>
      </c>
    </row>
    <row r="520" spans="1:7" ht="21.2" customHeight="1" x14ac:dyDescent="0.25">
      <c r="A520" s="185">
        <v>9781338885392</v>
      </c>
      <c r="B520" s="58" t="s">
        <v>1009</v>
      </c>
      <c r="C520" s="198" t="s">
        <v>1007</v>
      </c>
      <c r="D520" s="139"/>
      <c r="E520" s="57">
        <v>8.25</v>
      </c>
      <c r="F520" s="66"/>
      <c r="G520" s="149">
        <f t="shared" si="7"/>
        <v>0</v>
      </c>
    </row>
    <row r="521" spans="1:7" ht="21.2" customHeight="1" x14ac:dyDescent="0.25">
      <c r="A521" s="185">
        <v>9781339012520</v>
      </c>
      <c r="B521" s="58" t="s">
        <v>1033</v>
      </c>
      <c r="C521" s="198" t="s">
        <v>941</v>
      </c>
      <c r="D521" s="139"/>
      <c r="E521" s="57">
        <v>17.75</v>
      </c>
      <c r="F521" s="66"/>
      <c r="G521" s="149">
        <f t="shared" si="7"/>
        <v>0</v>
      </c>
    </row>
    <row r="522" spans="1:7" ht="21.2" customHeight="1" x14ac:dyDescent="0.25">
      <c r="A522" s="185">
        <v>9781338885415</v>
      </c>
      <c r="B522" s="58" t="s">
        <v>1637</v>
      </c>
      <c r="C522" s="198" t="s">
        <v>356</v>
      </c>
      <c r="D522" s="139"/>
      <c r="E522" s="57">
        <v>8.25</v>
      </c>
      <c r="F522" s="66"/>
      <c r="G522" s="149">
        <f t="shared" si="7"/>
        <v>0</v>
      </c>
    </row>
    <row r="523" spans="1:7" ht="21.2" customHeight="1" x14ac:dyDescent="0.25">
      <c r="A523" s="185">
        <v>9781339046952</v>
      </c>
      <c r="B523" s="58" t="s">
        <v>1316</v>
      </c>
      <c r="C523" s="198" t="s">
        <v>1311</v>
      </c>
      <c r="D523" s="139"/>
      <c r="E523" s="57">
        <v>11.25</v>
      </c>
      <c r="F523" s="66"/>
      <c r="G523" s="149">
        <f t="shared" si="7"/>
        <v>0</v>
      </c>
    </row>
    <row r="524" spans="1:7" ht="21.2" customHeight="1" x14ac:dyDescent="0.25">
      <c r="A524" s="185">
        <v>9781338538113</v>
      </c>
      <c r="B524" s="58" t="s">
        <v>845</v>
      </c>
      <c r="C524" s="198" t="s">
        <v>1311</v>
      </c>
      <c r="D524" s="139"/>
      <c r="E524" s="57">
        <v>10</v>
      </c>
      <c r="F524" s="66"/>
      <c r="G524" s="149">
        <f t="shared" si="7"/>
        <v>0</v>
      </c>
    </row>
    <row r="525" spans="1:7" ht="21.2" customHeight="1" x14ac:dyDescent="0.25">
      <c r="A525" s="185">
        <v>9781338601077</v>
      </c>
      <c r="B525" s="58" t="s">
        <v>47</v>
      </c>
      <c r="C525" s="198" t="s">
        <v>925</v>
      </c>
      <c r="D525" s="217"/>
      <c r="E525" s="57">
        <v>5</v>
      </c>
      <c r="F525" s="66"/>
      <c r="G525" s="149">
        <f t="shared" si="7"/>
        <v>0</v>
      </c>
    </row>
    <row r="526" spans="1:7" ht="21.2" customHeight="1" x14ac:dyDescent="0.25">
      <c r="A526" s="185">
        <v>9781443182928</v>
      </c>
      <c r="B526" s="58" t="s">
        <v>112</v>
      </c>
      <c r="C526" s="198" t="s">
        <v>135</v>
      </c>
      <c r="D526" s="217" t="s">
        <v>7</v>
      </c>
      <c r="E526" s="57">
        <v>13</v>
      </c>
      <c r="F526" s="66"/>
      <c r="G526" s="149">
        <f t="shared" si="7"/>
        <v>0</v>
      </c>
    </row>
    <row r="527" spans="1:7" ht="21.2" customHeight="1" x14ac:dyDescent="0.25">
      <c r="A527" s="185">
        <v>9781338587302</v>
      </c>
      <c r="B527" s="58" t="s">
        <v>1638</v>
      </c>
      <c r="C527" s="198" t="s">
        <v>1247</v>
      </c>
      <c r="D527" s="217"/>
      <c r="E527" s="57">
        <v>15</v>
      </c>
      <c r="F527" s="66"/>
      <c r="G527" s="149">
        <f t="shared" si="7"/>
        <v>0</v>
      </c>
    </row>
    <row r="528" spans="1:7" ht="21.2" customHeight="1" x14ac:dyDescent="0.25">
      <c r="A528" s="185">
        <v>9781338848007</v>
      </c>
      <c r="B528" s="58" t="s">
        <v>668</v>
      </c>
      <c r="C528" s="198" t="s">
        <v>348</v>
      </c>
      <c r="D528" s="217"/>
      <c r="E528" s="57">
        <v>23</v>
      </c>
      <c r="F528" s="66"/>
      <c r="G528" s="149">
        <f t="shared" si="7"/>
        <v>0</v>
      </c>
    </row>
    <row r="529" spans="1:7" ht="21.2" customHeight="1" x14ac:dyDescent="0.25">
      <c r="A529" s="185">
        <v>9781338802269</v>
      </c>
      <c r="B529" s="58" t="s">
        <v>700</v>
      </c>
      <c r="C529" s="198" t="s">
        <v>1185</v>
      </c>
      <c r="D529" s="217"/>
      <c r="E529" s="57">
        <v>10</v>
      </c>
      <c r="F529" s="66"/>
      <c r="G529" s="149">
        <f t="shared" si="7"/>
        <v>0</v>
      </c>
    </row>
    <row r="530" spans="1:7" ht="21.2" customHeight="1" x14ac:dyDescent="0.25">
      <c r="A530" s="185">
        <v>9781338848021</v>
      </c>
      <c r="B530" s="58" t="s">
        <v>1179</v>
      </c>
      <c r="C530" s="198" t="s">
        <v>348</v>
      </c>
      <c r="D530" s="217"/>
      <c r="E530" s="57">
        <v>11.5</v>
      </c>
      <c r="F530" s="66"/>
      <c r="G530" s="149">
        <f t="shared" si="7"/>
        <v>0</v>
      </c>
    </row>
    <row r="531" spans="1:7" ht="21.2" customHeight="1" x14ac:dyDescent="0.25">
      <c r="A531" s="185">
        <v>9781338654998</v>
      </c>
      <c r="B531" s="58" t="s">
        <v>1639</v>
      </c>
      <c r="C531" s="198" t="s">
        <v>348</v>
      </c>
      <c r="D531" s="217"/>
      <c r="E531" s="57">
        <v>10</v>
      </c>
      <c r="F531" s="66"/>
      <c r="G531" s="149">
        <f t="shared" si="7"/>
        <v>0</v>
      </c>
    </row>
    <row r="532" spans="1:7" ht="21.2" customHeight="1" x14ac:dyDescent="0.25">
      <c r="A532" s="185">
        <v>9781338767827</v>
      </c>
      <c r="B532" s="58" t="s">
        <v>545</v>
      </c>
      <c r="C532" s="198" t="s">
        <v>349</v>
      </c>
      <c r="D532" s="217"/>
      <c r="E532" s="57">
        <v>3</v>
      </c>
      <c r="F532" s="66"/>
      <c r="G532" s="149">
        <f t="shared" si="7"/>
        <v>0</v>
      </c>
    </row>
    <row r="533" spans="1:7" ht="21.2" customHeight="1" x14ac:dyDescent="0.25">
      <c r="A533" s="185">
        <v>9781338651348</v>
      </c>
      <c r="B533" s="58" t="s">
        <v>1317</v>
      </c>
      <c r="C533" s="198" t="s">
        <v>1311</v>
      </c>
      <c r="D533" s="217"/>
      <c r="E533" s="57">
        <v>9.5</v>
      </c>
      <c r="F533" s="66"/>
      <c r="G533" s="149">
        <f t="shared" si="7"/>
        <v>0</v>
      </c>
    </row>
    <row r="534" spans="1:7" ht="21.2" customHeight="1" x14ac:dyDescent="0.25">
      <c r="A534" s="185">
        <v>9781338754322</v>
      </c>
      <c r="B534" s="58" t="s">
        <v>846</v>
      </c>
      <c r="C534" s="198" t="s">
        <v>1311</v>
      </c>
      <c r="D534" s="217"/>
      <c r="E534" s="57">
        <v>11.75</v>
      </c>
      <c r="F534" s="66"/>
      <c r="G534" s="149">
        <f t="shared" si="7"/>
        <v>0</v>
      </c>
    </row>
    <row r="535" spans="1:7" ht="21.2" customHeight="1" x14ac:dyDescent="0.25">
      <c r="A535" s="185">
        <v>9781338808575</v>
      </c>
      <c r="B535" s="58" t="s">
        <v>505</v>
      </c>
      <c r="C535" s="198" t="s">
        <v>349</v>
      </c>
      <c r="D535" s="217"/>
      <c r="E535" s="57">
        <v>6.5</v>
      </c>
      <c r="F535" s="66"/>
      <c r="G535" s="149">
        <f t="shared" si="7"/>
        <v>0</v>
      </c>
    </row>
    <row r="536" spans="1:7" ht="21.2" customHeight="1" x14ac:dyDescent="0.25">
      <c r="A536" s="185">
        <v>9781338849318</v>
      </c>
      <c r="B536" s="58" t="s">
        <v>1640</v>
      </c>
      <c r="C536" s="198" t="s">
        <v>349</v>
      </c>
      <c r="D536" s="217"/>
      <c r="E536" s="57">
        <v>8.25</v>
      </c>
      <c r="F536" s="66"/>
      <c r="G536" s="149">
        <f t="shared" si="7"/>
        <v>0</v>
      </c>
    </row>
    <row r="537" spans="1:7" ht="21.2" customHeight="1" x14ac:dyDescent="0.25">
      <c r="A537" s="185">
        <v>9781338829891</v>
      </c>
      <c r="B537" s="58" t="s">
        <v>825</v>
      </c>
      <c r="C537" s="198" t="s">
        <v>1311</v>
      </c>
      <c r="D537" s="217"/>
      <c r="E537" s="57">
        <v>5</v>
      </c>
      <c r="F537" s="66"/>
      <c r="G537" s="149">
        <f t="shared" si="7"/>
        <v>0</v>
      </c>
    </row>
    <row r="538" spans="1:7" ht="21.2" customHeight="1" x14ac:dyDescent="0.25">
      <c r="A538" s="185">
        <v>9781338886214</v>
      </c>
      <c r="B538" s="58" t="s">
        <v>439</v>
      </c>
      <c r="C538" s="198" t="s">
        <v>349</v>
      </c>
      <c r="D538" s="217"/>
      <c r="E538" s="57">
        <v>9</v>
      </c>
      <c r="F538" s="66"/>
      <c r="G538" s="149">
        <f t="shared" si="7"/>
        <v>0</v>
      </c>
    </row>
    <row r="539" spans="1:7" ht="21.2" customHeight="1" x14ac:dyDescent="0.25">
      <c r="A539" s="185">
        <v>9781338865134</v>
      </c>
      <c r="B539" s="58" t="s">
        <v>546</v>
      </c>
      <c r="C539" s="198" t="s">
        <v>350</v>
      </c>
      <c r="D539" s="139"/>
      <c r="E539" s="57">
        <v>10</v>
      </c>
      <c r="F539" s="66"/>
      <c r="G539" s="149">
        <f t="shared" si="7"/>
        <v>0</v>
      </c>
    </row>
    <row r="540" spans="1:7" ht="21.2" customHeight="1" x14ac:dyDescent="0.25">
      <c r="A540" s="185">
        <v>9781339032603</v>
      </c>
      <c r="B540" s="58" t="s">
        <v>1044</v>
      </c>
      <c r="C540" s="198" t="s">
        <v>349</v>
      </c>
      <c r="D540" s="217"/>
      <c r="E540" s="57">
        <v>6.25</v>
      </c>
      <c r="F540" s="66"/>
      <c r="G540" s="149">
        <f t="shared" si="7"/>
        <v>0</v>
      </c>
    </row>
    <row r="541" spans="1:7" ht="21.2" customHeight="1" x14ac:dyDescent="0.25">
      <c r="A541" s="185">
        <v>9781443163835</v>
      </c>
      <c r="B541" s="58" t="s">
        <v>82</v>
      </c>
      <c r="C541" s="198" t="s">
        <v>134</v>
      </c>
      <c r="D541" s="217" t="s">
        <v>7</v>
      </c>
      <c r="E541" s="57">
        <v>17</v>
      </c>
      <c r="F541" s="66"/>
      <c r="G541" s="149">
        <f t="shared" si="7"/>
        <v>0</v>
      </c>
    </row>
    <row r="542" spans="1:7" ht="21.2" customHeight="1" x14ac:dyDescent="0.25">
      <c r="A542" s="185">
        <v>9781338862829</v>
      </c>
      <c r="B542" s="58" t="s">
        <v>440</v>
      </c>
      <c r="C542" s="198" t="s">
        <v>349</v>
      </c>
      <c r="D542" s="217"/>
      <c r="E542" s="57">
        <v>9.25</v>
      </c>
      <c r="F542" s="66"/>
      <c r="G542" s="149">
        <f t="shared" si="7"/>
        <v>0</v>
      </c>
    </row>
    <row r="543" spans="1:7" ht="21.2" customHeight="1" x14ac:dyDescent="0.25">
      <c r="A543" s="185">
        <v>9781339014982</v>
      </c>
      <c r="B543" s="58" t="s">
        <v>1262</v>
      </c>
      <c r="C543" s="198" t="s">
        <v>134</v>
      </c>
      <c r="D543" s="217"/>
      <c r="E543" s="57">
        <v>10.5</v>
      </c>
      <c r="F543" s="66"/>
      <c r="G543" s="149">
        <f t="shared" si="7"/>
        <v>0</v>
      </c>
    </row>
    <row r="544" spans="1:7" ht="21.2" customHeight="1" x14ac:dyDescent="0.25">
      <c r="A544" s="185">
        <v>9780735266155</v>
      </c>
      <c r="B544" s="58" t="s">
        <v>1641</v>
      </c>
      <c r="C544" s="198" t="s">
        <v>925</v>
      </c>
      <c r="D544" s="217" t="s">
        <v>7</v>
      </c>
      <c r="E544" s="57">
        <v>13.5</v>
      </c>
      <c r="F544" s="66"/>
      <c r="G544" s="149">
        <f t="shared" si="7"/>
        <v>0</v>
      </c>
    </row>
    <row r="545" spans="1:7" ht="21.2" customHeight="1" x14ac:dyDescent="0.25">
      <c r="A545" s="185">
        <v>9781338776140</v>
      </c>
      <c r="B545" s="58" t="s">
        <v>1329</v>
      </c>
      <c r="C545" s="198" t="s">
        <v>925</v>
      </c>
      <c r="D545" s="217"/>
      <c r="E545" s="57">
        <v>25</v>
      </c>
      <c r="F545" s="66"/>
      <c r="G545" s="149">
        <f t="shared" si="7"/>
        <v>0</v>
      </c>
    </row>
    <row r="546" spans="1:7" ht="21.2" customHeight="1" x14ac:dyDescent="0.25">
      <c r="A546" s="185">
        <v>9780593353387</v>
      </c>
      <c r="B546" s="58" t="s">
        <v>1045</v>
      </c>
      <c r="C546" s="198" t="s">
        <v>349</v>
      </c>
      <c r="D546" s="217"/>
      <c r="E546" s="57">
        <v>14.5</v>
      </c>
      <c r="F546" s="66"/>
      <c r="G546" s="149">
        <f t="shared" si="7"/>
        <v>0</v>
      </c>
    </row>
    <row r="547" spans="1:7" ht="21.2" customHeight="1" x14ac:dyDescent="0.25">
      <c r="A547" s="185">
        <v>9781338747690</v>
      </c>
      <c r="B547" s="58" t="s">
        <v>859</v>
      </c>
      <c r="C547" s="198" t="s">
        <v>925</v>
      </c>
      <c r="D547" s="217"/>
      <c r="E547" s="57">
        <v>15.75</v>
      </c>
      <c r="F547" s="66"/>
      <c r="G547" s="149">
        <f t="shared" si="7"/>
        <v>0</v>
      </c>
    </row>
    <row r="548" spans="1:7" ht="21.2" customHeight="1" x14ac:dyDescent="0.25">
      <c r="A548" s="185">
        <v>9781339032382</v>
      </c>
      <c r="B548" s="58" t="s">
        <v>1046</v>
      </c>
      <c r="C548" s="198" t="s">
        <v>349</v>
      </c>
      <c r="D548" s="217"/>
      <c r="E548" s="57">
        <v>10.5</v>
      </c>
      <c r="F548" s="66"/>
      <c r="G548" s="149">
        <f t="shared" ref="G548:G610" si="8">+F548*E548</f>
        <v>0</v>
      </c>
    </row>
    <row r="549" spans="1:7" ht="21.2" customHeight="1" x14ac:dyDescent="0.25">
      <c r="A549" s="185">
        <v>9781338894615</v>
      </c>
      <c r="B549" s="58" t="s">
        <v>1047</v>
      </c>
      <c r="C549" s="198" t="s">
        <v>349</v>
      </c>
      <c r="D549" s="217"/>
      <c r="E549" s="57">
        <v>9.5</v>
      </c>
      <c r="F549" s="66"/>
      <c r="G549" s="149">
        <f t="shared" si="8"/>
        <v>0</v>
      </c>
    </row>
    <row r="550" spans="1:7" ht="21.2" customHeight="1" x14ac:dyDescent="0.25">
      <c r="A550" s="185" t="s">
        <v>2020</v>
      </c>
      <c r="B550" s="58" t="s">
        <v>578</v>
      </c>
      <c r="C550" s="198" t="s">
        <v>1114</v>
      </c>
      <c r="D550" s="217"/>
      <c r="E550" s="57">
        <v>3.5</v>
      </c>
      <c r="F550" s="66"/>
      <c r="G550" s="149">
        <f t="shared" si="8"/>
        <v>0</v>
      </c>
    </row>
    <row r="551" spans="1:7" ht="21.2" customHeight="1" x14ac:dyDescent="0.25">
      <c r="A551" s="185" t="s">
        <v>2021</v>
      </c>
      <c r="B551" s="58" t="s">
        <v>579</v>
      </c>
      <c r="C551" s="198" t="s">
        <v>1114</v>
      </c>
      <c r="D551" s="217"/>
      <c r="E551" s="57">
        <v>3.5</v>
      </c>
      <c r="F551" s="66"/>
      <c r="G551" s="149">
        <f t="shared" si="8"/>
        <v>0</v>
      </c>
    </row>
    <row r="552" spans="1:7" ht="21.2" customHeight="1" x14ac:dyDescent="0.25">
      <c r="A552" s="185" t="s">
        <v>2022</v>
      </c>
      <c r="B552" s="58" t="s">
        <v>580</v>
      </c>
      <c r="C552" s="198" t="s">
        <v>1114</v>
      </c>
      <c r="D552" s="217"/>
      <c r="E552" s="57">
        <v>3.5</v>
      </c>
      <c r="F552" s="66"/>
      <c r="G552" s="149">
        <f t="shared" si="8"/>
        <v>0</v>
      </c>
    </row>
    <row r="553" spans="1:7" ht="21.2" customHeight="1" x14ac:dyDescent="0.25">
      <c r="A553" s="185" t="s">
        <v>2023</v>
      </c>
      <c r="B553" s="58" t="s">
        <v>581</v>
      </c>
      <c r="C553" s="198" t="s">
        <v>1114</v>
      </c>
      <c r="D553" s="217"/>
      <c r="E553" s="57">
        <v>3.5</v>
      </c>
      <c r="F553" s="66"/>
      <c r="G553" s="149">
        <f t="shared" si="8"/>
        <v>0</v>
      </c>
    </row>
    <row r="554" spans="1:7" ht="21.2" customHeight="1" x14ac:dyDescent="0.25">
      <c r="A554" s="185">
        <v>9781421587660</v>
      </c>
      <c r="B554" s="58" t="s">
        <v>1318</v>
      </c>
      <c r="C554" s="198" t="s">
        <v>1311</v>
      </c>
      <c r="D554" s="217"/>
      <c r="E554" s="57">
        <v>13.5</v>
      </c>
      <c r="F554" s="66"/>
      <c r="G554" s="149">
        <f t="shared" si="8"/>
        <v>0</v>
      </c>
    </row>
    <row r="555" spans="1:7" ht="21.2" customHeight="1" x14ac:dyDescent="0.25">
      <c r="A555" s="185" t="s">
        <v>2024</v>
      </c>
      <c r="B555" s="58" t="s">
        <v>1214</v>
      </c>
      <c r="C555" s="198" t="s">
        <v>919</v>
      </c>
      <c r="D555" s="217"/>
      <c r="E555" s="57">
        <v>7</v>
      </c>
      <c r="F555" s="66"/>
      <c r="G555" s="149">
        <f t="shared" si="8"/>
        <v>0</v>
      </c>
    </row>
    <row r="556" spans="1:7" ht="21.2" customHeight="1" x14ac:dyDescent="0.25">
      <c r="A556" s="185" t="s">
        <v>2025</v>
      </c>
      <c r="B556" s="58" t="s">
        <v>1215</v>
      </c>
      <c r="C556" s="198" t="s">
        <v>919</v>
      </c>
      <c r="D556" s="217"/>
      <c r="E556" s="57">
        <v>7</v>
      </c>
      <c r="F556" s="66"/>
      <c r="G556" s="149">
        <f t="shared" si="8"/>
        <v>0</v>
      </c>
    </row>
    <row r="557" spans="1:7" ht="21.2" customHeight="1" x14ac:dyDescent="0.25">
      <c r="A557" s="185" t="s">
        <v>2026</v>
      </c>
      <c r="B557" s="58" t="s">
        <v>1216</v>
      </c>
      <c r="C557" s="198" t="s">
        <v>919</v>
      </c>
      <c r="D557" s="217"/>
      <c r="E557" s="57">
        <v>7</v>
      </c>
      <c r="F557" s="66"/>
      <c r="G557" s="149">
        <f t="shared" si="8"/>
        <v>0</v>
      </c>
    </row>
    <row r="558" spans="1:7" ht="21.2" customHeight="1" x14ac:dyDescent="0.25">
      <c r="A558" s="185" t="s">
        <v>2027</v>
      </c>
      <c r="B558" s="58" t="s">
        <v>1217</v>
      </c>
      <c r="C558" s="198" t="s">
        <v>919</v>
      </c>
      <c r="D558" s="217"/>
      <c r="E558" s="57">
        <v>7</v>
      </c>
      <c r="F558" s="66"/>
      <c r="G558" s="149">
        <f t="shared" si="8"/>
        <v>0</v>
      </c>
    </row>
    <row r="559" spans="1:7" ht="21.2" customHeight="1" x14ac:dyDescent="0.25">
      <c r="A559" s="185" t="s">
        <v>2028</v>
      </c>
      <c r="B559" s="58" t="s">
        <v>1218</v>
      </c>
      <c r="C559" s="198" t="s">
        <v>919</v>
      </c>
      <c r="D559" s="217"/>
      <c r="E559" s="57">
        <v>7</v>
      </c>
      <c r="F559" s="66"/>
      <c r="G559" s="149">
        <f t="shared" si="8"/>
        <v>0</v>
      </c>
    </row>
    <row r="560" spans="1:7" ht="21.2" customHeight="1" x14ac:dyDescent="0.25">
      <c r="A560" s="185" t="s">
        <v>2029</v>
      </c>
      <c r="B560" s="58" t="s">
        <v>1219</v>
      </c>
      <c r="C560" s="198" t="s">
        <v>919</v>
      </c>
      <c r="D560" s="217"/>
      <c r="E560" s="57">
        <v>7</v>
      </c>
      <c r="F560" s="66"/>
      <c r="G560" s="149">
        <f t="shared" si="8"/>
        <v>0</v>
      </c>
    </row>
    <row r="561" spans="1:7" ht="21.2" customHeight="1" x14ac:dyDescent="0.25">
      <c r="A561" s="185" t="s">
        <v>2030</v>
      </c>
      <c r="B561" s="58" t="s">
        <v>1220</v>
      </c>
      <c r="C561" s="198" t="s">
        <v>919</v>
      </c>
      <c r="D561" s="217"/>
      <c r="E561" s="57">
        <v>7</v>
      </c>
      <c r="F561" s="66"/>
      <c r="G561" s="149">
        <f t="shared" si="8"/>
        <v>0</v>
      </c>
    </row>
    <row r="562" spans="1:7" ht="21.2" customHeight="1" x14ac:dyDescent="0.25">
      <c r="A562" s="185" t="s">
        <v>2031</v>
      </c>
      <c r="B562" s="58" t="s">
        <v>1221</v>
      </c>
      <c r="C562" s="198" t="s">
        <v>919</v>
      </c>
      <c r="D562" s="217"/>
      <c r="E562" s="57">
        <v>7</v>
      </c>
      <c r="F562" s="66"/>
      <c r="G562" s="149">
        <f t="shared" si="8"/>
        <v>0</v>
      </c>
    </row>
    <row r="563" spans="1:7" ht="21.2" customHeight="1" x14ac:dyDescent="0.25">
      <c r="A563" s="185" t="s">
        <v>2032</v>
      </c>
      <c r="B563" s="58" t="s">
        <v>1222</v>
      </c>
      <c r="C563" s="198" t="s">
        <v>919</v>
      </c>
      <c r="D563" s="217"/>
      <c r="E563" s="57">
        <v>7</v>
      </c>
      <c r="F563" s="66"/>
      <c r="G563" s="149">
        <f t="shared" si="8"/>
        <v>0</v>
      </c>
    </row>
    <row r="564" spans="1:7" ht="21.2" customHeight="1" x14ac:dyDescent="0.25">
      <c r="A564" s="185" t="s">
        <v>2033</v>
      </c>
      <c r="B564" s="58" t="s">
        <v>1223</v>
      </c>
      <c r="C564" s="198" t="s">
        <v>919</v>
      </c>
      <c r="D564" s="217"/>
      <c r="E564" s="57">
        <v>7</v>
      </c>
      <c r="F564" s="66"/>
      <c r="G564" s="149">
        <f t="shared" si="8"/>
        <v>0</v>
      </c>
    </row>
    <row r="565" spans="1:7" ht="21.2" customHeight="1" x14ac:dyDescent="0.25">
      <c r="A565" s="185" t="s">
        <v>2034</v>
      </c>
      <c r="B565" s="58" t="s">
        <v>564</v>
      </c>
      <c r="C565" s="198" t="s">
        <v>919</v>
      </c>
      <c r="D565" s="217"/>
      <c r="E565" s="57">
        <v>8</v>
      </c>
      <c r="F565" s="66"/>
      <c r="G565" s="149">
        <f t="shared" si="8"/>
        <v>0</v>
      </c>
    </row>
    <row r="566" spans="1:7" ht="21.2" customHeight="1" x14ac:dyDescent="0.25">
      <c r="A566" s="185" t="s">
        <v>2035</v>
      </c>
      <c r="B566" s="58" t="s">
        <v>565</v>
      </c>
      <c r="C566" s="198" t="s">
        <v>919</v>
      </c>
      <c r="D566" s="217"/>
      <c r="E566" s="57">
        <v>8</v>
      </c>
      <c r="F566" s="66"/>
      <c r="G566" s="149">
        <f t="shared" si="8"/>
        <v>0</v>
      </c>
    </row>
    <row r="567" spans="1:7" ht="21.2" customHeight="1" x14ac:dyDescent="0.25">
      <c r="A567" s="185" t="s">
        <v>2036</v>
      </c>
      <c r="B567" s="58" t="s">
        <v>566</v>
      </c>
      <c r="C567" s="198" t="s">
        <v>919</v>
      </c>
      <c r="D567" s="217"/>
      <c r="E567" s="57">
        <v>8</v>
      </c>
      <c r="F567" s="66"/>
      <c r="G567" s="149">
        <f t="shared" si="8"/>
        <v>0</v>
      </c>
    </row>
    <row r="568" spans="1:7" ht="21.2" customHeight="1" x14ac:dyDescent="0.25">
      <c r="A568" s="185" t="s">
        <v>2037</v>
      </c>
      <c r="B568" s="58" t="s">
        <v>567</v>
      </c>
      <c r="C568" s="198" t="s">
        <v>919</v>
      </c>
      <c r="D568" s="217"/>
      <c r="E568" s="57">
        <v>8</v>
      </c>
      <c r="F568" s="66"/>
      <c r="G568" s="149">
        <f t="shared" si="8"/>
        <v>0</v>
      </c>
    </row>
    <row r="569" spans="1:7" ht="21.2" customHeight="1" x14ac:dyDescent="0.25">
      <c r="A569" s="185" t="s">
        <v>2038</v>
      </c>
      <c r="B569" s="58" t="s">
        <v>568</v>
      </c>
      <c r="C569" s="198" t="s">
        <v>919</v>
      </c>
      <c r="D569" s="217"/>
      <c r="E569" s="57">
        <v>8</v>
      </c>
      <c r="F569" s="66"/>
      <c r="G569" s="149">
        <f t="shared" si="8"/>
        <v>0</v>
      </c>
    </row>
    <row r="570" spans="1:7" ht="21.2" customHeight="1" x14ac:dyDescent="0.25">
      <c r="A570" s="185">
        <v>9781338677171</v>
      </c>
      <c r="B570" s="58" t="s">
        <v>441</v>
      </c>
      <c r="C570" s="198" t="s">
        <v>349</v>
      </c>
      <c r="D570" s="217"/>
      <c r="E570" s="57">
        <v>7.25</v>
      </c>
      <c r="F570" s="66"/>
      <c r="G570" s="149">
        <f t="shared" si="8"/>
        <v>0</v>
      </c>
    </row>
    <row r="571" spans="1:7" ht="21.2" customHeight="1" x14ac:dyDescent="0.25">
      <c r="A571" s="185">
        <v>9781338839821</v>
      </c>
      <c r="B571" s="58" t="s">
        <v>733</v>
      </c>
      <c r="C571" s="198" t="s">
        <v>1247</v>
      </c>
      <c r="D571" s="217"/>
      <c r="E571" s="57">
        <v>28.25</v>
      </c>
      <c r="F571" s="66"/>
      <c r="G571" s="149">
        <f t="shared" si="8"/>
        <v>0</v>
      </c>
    </row>
    <row r="572" spans="1:7" ht="21.2" customHeight="1" x14ac:dyDescent="0.25">
      <c r="A572" s="185">
        <v>9780062498540</v>
      </c>
      <c r="B572" s="58" t="s">
        <v>876</v>
      </c>
      <c r="C572" s="198" t="s">
        <v>1332</v>
      </c>
      <c r="D572" s="217"/>
      <c r="E572" s="57">
        <v>18.75</v>
      </c>
      <c r="F572" s="66"/>
      <c r="G572" s="149">
        <f t="shared" si="8"/>
        <v>0</v>
      </c>
    </row>
    <row r="573" spans="1:7" ht="21.2" customHeight="1" x14ac:dyDescent="0.25">
      <c r="A573" s="185">
        <v>9781443187534</v>
      </c>
      <c r="B573" s="58" t="s">
        <v>1642</v>
      </c>
      <c r="C573" s="198" t="s">
        <v>1292</v>
      </c>
      <c r="D573" s="217" t="s">
        <v>7</v>
      </c>
      <c r="E573" s="57">
        <v>10</v>
      </c>
      <c r="F573" s="66"/>
      <c r="G573" s="149">
        <f t="shared" ref="G573:G578" si="9">+F573*E573</f>
        <v>0</v>
      </c>
    </row>
    <row r="574" spans="1:7" ht="21.2" customHeight="1" x14ac:dyDescent="0.25">
      <c r="A574" s="185">
        <v>9781338810462</v>
      </c>
      <c r="B574" s="58" t="s">
        <v>829</v>
      </c>
      <c r="C574" s="198" t="s">
        <v>1306</v>
      </c>
      <c r="D574" s="217"/>
      <c r="E574" s="57">
        <v>10</v>
      </c>
      <c r="F574" s="66"/>
      <c r="G574" s="149">
        <f t="shared" si="9"/>
        <v>0</v>
      </c>
    </row>
    <row r="575" spans="1:7" ht="21.2" customHeight="1" x14ac:dyDescent="0.25">
      <c r="A575" s="185">
        <v>9781338356380</v>
      </c>
      <c r="B575" s="58" t="s">
        <v>1643</v>
      </c>
      <c r="C575" s="198" t="s">
        <v>134</v>
      </c>
      <c r="D575" s="217"/>
      <c r="E575" s="57">
        <v>9</v>
      </c>
      <c r="F575" s="66"/>
      <c r="G575" s="149">
        <f t="shared" si="9"/>
        <v>0</v>
      </c>
    </row>
    <row r="576" spans="1:7" ht="21.2" customHeight="1" x14ac:dyDescent="0.25">
      <c r="A576" s="185">
        <v>9780545200530</v>
      </c>
      <c r="B576" s="58" t="s">
        <v>847</v>
      </c>
      <c r="C576" s="198" t="s">
        <v>1311</v>
      </c>
      <c r="D576" s="217"/>
      <c r="E576" s="57">
        <v>8.25</v>
      </c>
      <c r="F576" s="66"/>
      <c r="G576" s="149">
        <f t="shared" si="9"/>
        <v>0</v>
      </c>
    </row>
    <row r="577" spans="1:7" ht="21.2" customHeight="1" x14ac:dyDescent="0.25">
      <c r="A577" s="185">
        <v>9781338746723</v>
      </c>
      <c r="B577" s="58" t="s">
        <v>1307</v>
      </c>
      <c r="C577" s="198" t="s">
        <v>1306</v>
      </c>
      <c r="D577" s="217"/>
      <c r="E577" s="57">
        <v>10</v>
      </c>
      <c r="F577" s="66"/>
      <c r="G577" s="149">
        <f t="shared" si="9"/>
        <v>0</v>
      </c>
    </row>
    <row r="578" spans="1:7" ht="21.2" customHeight="1" x14ac:dyDescent="0.25">
      <c r="A578" s="185" t="s">
        <v>1129</v>
      </c>
      <c r="B578" s="58" t="s">
        <v>1130</v>
      </c>
      <c r="C578" s="198" t="s">
        <v>1114</v>
      </c>
      <c r="D578" s="217"/>
      <c r="E578" s="57">
        <v>4.5</v>
      </c>
      <c r="F578" s="66"/>
      <c r="G578" s="149">
        <f t="shared" si="9"/>
        <v>0</v>
      </c>
    </row>
    <row r="579" spans="1:7" ht="21.2" customHeight="1" x14ac:dyDescent="0.25">
      <c r="A579" s="185" t="s">
        <v>1131</v>
      </c>
      <c r="B579" s="58" t="s">
        <v>1132</v>
      </c>
      <c r="C579" s="198" t="s">
        <v>1114</v>
      </c>
      <c r="D579" s="217"/>
      <c r="E579" s="57">
        <v>4.5</v>
      </c>
      <c r="F579" s="66"/>
      <c r="G579" s="149">
        <f t="shared" si="8"/>
        <v>0</v>
      </c>
    </row>
    <row r="580" spans="1:7" ht="21.2" customHeight="1" x14ac:dyDescent="0.25">
      <c r="A580" s="185" t="s">
        <v>598</v>
      </c>
      <c r="B580" s="58" t="s">
        <v>599</v>
      </c>
      <c r="C580" s="198" t="s">
        <v>1114</v>
      </c>
      <c r="D580" s="217"/>
      <c r="E580" s="57">
        <v>4.5</v>
      </c>
      <c r="F580" s="66"/>
      <c r="G580" s="149">
        <f t="shared" si="8"/>
        <v>0</v>
      </c>
    </row>
    <row r="581" spans="1:7" ht="21.2" customHeight="1" x14ac:dyDescent="0.25">
      <c r="A581" s="185">
        <v>9781443193238</v>
      </c>
      <c r="B581" s="58" t="s">
        <v>669</v>
      </c>
      <c r="C581" s="198" t="s">
        <v>348</v>
      </c>
      <c r="D581" s="217" t="s">
        <v>7</v>
      </c>
      <c r="E581" s="57">
        <v>10.25</v>
      </c>
      <c r="F581" s="66"/>
      <c r="G581" s="149">
        <f t="shared" si="8"/>
        <v>0</v>
      </c>
    </row>
    <row r="582" spans="1:7" ht="21.2" customHeight="1" x14ac:dyDescent="0.25">
      <c r="A582" s="185">
        <v>9780439244190</v>
      </c>
      <c r="B582" s="58" t="s">
        <v>1644</v>
      </c>
      <c r="C582" s="198" t="s">
        <v>1268</v>
      </c>
      <c r="D582" s="217"/>
      <c r="E582" s="57">
        <v>5</v>
      </c>
      <c r="F582" s="66"/>
      <c r="G582" s="149">
        <f t="shared" si="8"/>
        <v>0</v>
      </c>
    </row>
    <row r="583" spans="1:7" ht="21.2" customHeight="1" x14ac:dyDescent="0.25">
      <c r="A583" s="185">
        <v>9781338783988</v>
      </c>
      <c r="B583" s="58" t="s">
        <v>547</v>
      </c>
      <c r="C583" s="198" t="s">
        <v>348</v>
      </c>
      <c r="D583" s="217"/>
      <c r="E583" s="57">
        <v>8.25</v>
      </c>
      <c r="F583" s="66"/>
      <c r="G583" s="149">
        <f t="shared" si="8"/>
        <v>0</v>
      </c>
    </row>
    <row r="584" spans="1:7" ht="21.2" customHeight="1" x14ac:dyDescent="0.25">
      <c r="A584" s="185">
        <v>9781338784008</v>
      </c>
      <c r="B584" s="58" t="s">
        <v>1096</v>
      </c>
      <c r="C584" s="198" t="s">
        <v>1092</v>
      </c>
      <c r="D584" s="217"/>
      <c r="E584" s="57">
        <v>7.25</v>
      </c>
      <c r="F584" s="66"/>
      <c r="G584" s="149">
        <f t="shared" si="8"/>
        <v>0</v>
      </c>
    </row>
    <row r="585" spans="1:7" ht="21.2" customHeight="1" x14ac:dyDescent="0.25">
      <c r="A585" s="185">
        <v>9781338865721</v>
      </c>
      <c r="B585" s="58" t="s">
        <v>670</v>
      </c>
      <c r="C585" s="198" t="s">
        <v>348</v>
      </c>
      <c r="D585" s="217"/>
      <c r="E585" s="57">
        <v>8.25</v>
      </c>
      <c r="F585" s="66"/>
      <c r="G585" s="149">
        <f t="shared" ref="G585:G592" si="10">+F585*E585</f>
        <v>0</v>
      </c>
    </row>
    <row r="586" spans="1:7" ht="21.2" customHeight="1" x14ac:dyDescent="0.25">
      <c r="A586" s="185">
        <v>9781499813111</v>
      </c>
      <c r="B586" s="58" t="s">
        <v>548</v>
      </c>
      <c r="C586" s="198" t="s">
        <v>1092</v>
      </c>
      <c r="D586" s="217"/>
      <c r="E586" s="57">
        <v>12.5</v>
      </c>
      <c r="F586" s="66"/>
      <c r="G586" s="149">
        <f t="shared" si="10"/>
        <v>0</v>
      </c>
    </row>
    <row r="587" spans="1:7" ht="21.2" customHeight="1" x14ac:dyDescent="0.25">
      <c r="A587" s="185">
        <v>9781338850017</v>
      </c>
      <c r="B587" s="58" t="s">
        <v>636</v>
      </c>
      <c r="C587" s="198" t="s">
        <v>349</v>
      </c>
      <c r="D587" s="217"/>
      <c r="E587" s="57">
        <v>10</v>
      </c>
      <c r="F587" s="66"/>
      <c r="G587" s="149">
        <f t="shared" si="10"/>
        <v>0</v>
      </c>
    </row>
    <row r="588" spans="1:7" ht="21.2" customHeight="1" x14ac:dyDescent="0.25">
      <c r="A588" s="185">
        <v>9781338893090</v>
      </c>
      <c r="B588" s="58" t="s">
        <v>1295</v>
      </c>
      <c r="C588" s="198" t="s">
        <v>1292</v>
      </c>
      <c r="D588" s="217"/>
      <c r="E588" s="57">
        <v>12.5</v>
      </c>
      <c r="F588" s="66"/>
      <c r="G588" s="149">
        <f t="shared" si="10"/>
        <v>0</v>
      </c>
    </row>
    <row r="589" spans="1:7" ht="21.2" customHeight="1" x14ac:dyDescent="0.25">
      <c r="A589" s="185">
        <v>9781443192309</v>
      </c>
      <c r="B589" s="58" t="s">
        <v>867</v>
      </c>
      <c r="C589" s="198" t="s">
        <v>925</v>
      </c>
      <c r="D589" s="217" t="s">
        <v>7</v>
      </c>
      <c r="E589" s="57">
        <v>10</v>
      </c>
      <c r="F589" s="66"/>
      <c r="G589" s="149">
        <f t="shared" si="10"/>
        <v>0</v>
      </c>
    </row>
    <row r="590" spans="1:7" ht="21.2" customHeight="1" x14ac:dyDescent="0.25">
      <c r="A590" s="185">
        <v>9781338863543</v>
      </c>
      <c r="B590" s="58" t="s">
        <v>442</v>
      </c>
      <c r="C590" s="198" t="s">
        <v>349</v>
      </c>
      <c r="D590" s="217"/>
      <c r="E590" s="57">
        <v>7</v>
      </c>
      <c r="F590" s="66"/>
      <c r="G590" s="149">
        <f t="shared" si="10"/>
        <v>0</v>
      </c>
    </row>
    <row r="591" spans="1:7" ht="21.2" customHeight="1" x14ac:dyDescent="0.25">
      <c r="A591" s="185">
        <v>9781771475945</v>
      </c>
      <c r="B591" s="58" t="s">
        <v>443</v>
      </c>
      <c r="C591" s="198" t="s">
        <v>349</v>
      </c>
      <c r="D591" s="217" t="s">
        <v>7</v>
      </c>
      <c r="E591" s="57">
        <v>11.5</v>
      </c>
      <c r="F591" s="66"/>
      <c r="G591" s="149">
        <f t="shared" si="10"/>
        <v>0</v>
      </c>
    </row>
    <row r="592" spans="1:7" ht="21.2" customHeight="1" x14ac:dyDescent="0.25">
      <c r="A592" s="185">
        <v>9781338828696</v>
      </c>
      <c r="B592" s="58" t="s">
        <v>444</v>
      </c>
      <c r="C592" s="198" t="s">
        <v>349</v>
      </c>
      <c r="D592" s="217"/>
      <c r="E592" s="57">
        <v>10</v>
      </c>
      <c r="F592" s="66"/>
      <c r="G592" s="149">
        <f t="shared" si="10"/>
        <v>0</v>
      </c>
    </row>
    <row r="593" spans="1:7" ht="21.2" customHeight="1" x14ac:dyDescent="0.25">
      <c r="A593" s="185">
        <v>9781338892574</v>
      </c>
      <c r="B593" s="58" t="s">
        <v>1290</v>
      </c>
      <c r="C593" s="198" t="s">
        <v>1289</v>
      </c>
      <c r="D593" s="217"/>
      <c r="E593" s="57">
        <v>11.5</v>
      </c>
      <c r="F593" s="66"/>
      <c r="G593" s="149">
        <f t="shared" si="8"/>
        <v>0</v>
      </c>
    </row>
    <row r="594" spans="1:7" ht="21.2" customHeight="1" x14ac:dyDescent="0.25">
      <c r="A594" s="185">
        <v>9781338568714</v>
      </c>
      <c r="B594" s="58" t="s">
        <v>113</v>
      </c>
      <c r="C594" s="198" t="s">
        <v>348</v>
      </c>
      <c r="D594" s="217"/>
      <c r="E594" s="57">
        <v>5</v>
      </c>
      <c r="F594" s="66"/>
      <c r="G594" s="149">
        <f t="shared" si="8"/>
        <v>0</v>
      </c>
    </row>
    <row r="595" spans="1:7" ht="21.2" customHeight="1" x14ac:dyDescent="0.25">
      <c r="A595" s="185">
        <v>9781772603347</v>
      </c>
      <c r="B595" s="58" t="s">
        <v>1084</v>
      </c>
      <c r="C595" s="198" t="s">
        <v>352</v>
      </c>
      <c r="D595" s="217" t="s">
        <v>7</v>
      </c>
      <c r="E595" s="57">
        <v>13.5</v>
      </c>
      <c r="F595" s="66"/>
      <c r="G595" s="149">
        <f t="shared" si="8"/>
        <v>0</v>
      </c>
    </row>
    <row r="596" spans="1:7" ht="21.2" customHeight="1" x14ac:dyDescent="0.25">
      <c r="A596" s="185">
        <v>9781338753899</v>
      </c>
      <c r="B596" s="58" t="s">
        <v>528</v>
      </c>
      <c r="C596" s="198" t="s">
        <v>1092</v>
      </c>
      <c r="D596" s="217"/>
      <c r="E596" s="57">
        <v>10</v>
      </c>
      <c r="F596" s="66"/>
      <c r="G596" s="149">
        <f t="shared" si="8"/>
        <v>0</v>
      </c>
    </row>
    <row r="597" spans="1:7" ht="21.2" customHeight="1" x14ac:dyDescent="0.25">
      <c r="A597" s="185">
        <v>9781339045740</v>
      </c>
      <c r="B597" s="58" t="s">
        <v>1645</v>
      </c>
      <c r="C597" s="198" t="s">
        <v>349</v>
      </c>
      <c r="D597" s="217"/>
      <c r="E597" s="57">
        <v>8.5</v>
      </c>
      <c r="F597" s="66"/>
      <c r="G597" s="149">
        <f t="shared" si="8"/>
        <v>0</v>
      </c>
    </row>
    <row r="598" spans="1:7" ht="21.2" customHeight="1" x14ac:dyDescent="0.25">
      <c r="A598" s="185">
        <v>9781443190084</v>
      </c>
      <c r="B598" s="58" t="s">
        <v>445</v>
      </c>
      <c r="C598" s="198" t="s">
        <v>349</v>
      </c>
      <c r="D598" s="217" t="s">
        <v>7</v>
      </c>
      <c r="E598" s="57">
        <v>9.25</v>
      </c>
      <c r="F598" s="66"/>
      <c r="G598" s="149">
        <f t="shared" si="8"/>
        <v>0</v>
      </c>
    </row>
    <row r="599" spans="1:7" ht="21.2" customHeight="1" x14ac:dyDescent="0.25">
      <c r="A599" s="185">
        <v>9781338789645</v>
      </c>
      <c r="B599" s="58" t="s">
        <v>446</v>
      </c>
      <c r="C599" s="198" t="s">
        <v>349</v>
      </c>
      <c r="D599" s="217"/>
      <c r="E599" s="57">
        <v>10.5</v>
      </c>
      <c r="F599" s="66"/>
      <c r="G599" s="149">
        <f t="shared" si="8"/>
        <v>0</v>
      </c>
    </row>
    <row r="600" spans="1:7" ht="21.2" customHeight="1" x14ac:dyDescent="0.25">
      <c r="A600" s="185">
        <v>9781338876963</v>
      </c>
      <c r="B600" s="58" t="s">
        <v>1646</v>
      </c>
      <c r="C600" s="198" t="s">
        <v>1185</v>
      </c>
      <c r="D600" s="217"/>
      <c r="E600" s="57">
        <v>16.75</v>
      </c>
      <c r="F600" s="66"/>
      <c r="G600" s="149">
        <f t="shared" si="8"/>
        <v>0</v>
      </c>
    </row>
    <row r="601" spans="1:7" ht="21.2" customHeight="1" x14ac:dyDescent="0.25">
      <c r="A601" s="185">
        <v>9780439915311</v>
      </c>
      <c r="B601" s="58" t="s">
        <v>1048</v>
      </c>
      <c r="C601" s="198" t="s">
        <v>349</v>
      </c>
      <c r="D601" s="217"/>
      <c r="E601" s="57">
        <v>10.25</v>
      </c>
      <c r="F601" s="66"/>
      <c r="G601" s="149">
        <f t="shared" si="8"/>
        <v>0</v>
      </c>
    </row>
    <row r="602" spans="1:7" ht="21.2" customHeight="1" x14ac:dyDescent="0.25">
      <c r="A602" s="185">
        <v>9781338793987</v>
      </c>
      <c r="B602" s="58" t="s">
        <v>836</v>
      </c>
      <c r="C602" s="198" t="s">
        <v>1311</v>
      </c>
      <c r="D602" s="217"/>
      <c r="E602" s="57">
        <v>10.25</v>
      </c>
      <c r="F602" s="66"/>
      <c r="G602" s="149">
        <f t="shared" si="8"/>
        <v>0</v>
      </c>
    </row>
    <row r="603" spans="1:7" ht="21.2" customHeight="1" x14ac:dyDescent="0.25">
      <c r="A603" s="185">
        <v>9781338763157</v>
      </c>
      <c r="B603" s="58" t="s">
        <v>367</v>
      </c>
      <c r="C603" s="198" t="s">
        <v>1007</v>
      </c>
      <c r="D603" s="217"/>
      <c r="E603" s="57">
        <v>12.5</v>
      </c>
      <c r="F603" s="66"/>
      <c r="G603" s="149">
        <f t="shared" si="8"/>
        <v>0</v>
      </c>
    </row>
    <row r="604" spans="1:7" ht="21.2" customHeight="1" x14ac:dyDescent="0.25">
      <c r="A604" s="185">
        <v>9781338828566</v>
      </c>
      <c r="B604" s="58" t="s">
        <v>372</v>
      </c>
      <c r="C604" s="198" t="s">
        <v>356</v>
      </c>
      <c r="D604" s="217"/>
      <c r="E604" s="57">
        <v>14.5</v>
      </c>
      <c r="F604" s="66"/>
      <c r="G604" s="149">
        <f t="shared" si="8"/>
        <v>0</v>
      </c>
    </row>
    <row r="605" spans="1:7" ht="21.2" customHeight="1" x14ac:dyDescent="0.25">
      <c r="A605" s="185">
        <v>9781443175814</v>
      </c>
      <c r="B605" s="58" t="s">
        <v>447</v>
      </c>
      <c r="C605" s="198" t="s">
        <v>349</v>
      </c>
      <c r="D605" s="217" t="s">
        <v>7</v>
      </c>
      <c r="E605" s="57">
        <v>9</v>
      </c>
      <c r="F605" s="66"/>
      <c r="G605" s="149">
        <f t="shared" si="8"/>
        <v>0</v>
      </c>
    </row>
    <row r="606" spans="1:7" ht="21.2" customHeight="1" x14ac:dyDescent="0.25">
      <c r="A606" s="185">
        <v>9781338766943</v>
      </c>
      <c r="B606" s="58" t="s">
        <v>549</v>
      </c>
      <c r="C606" s="198" t="s">
        <v>1243</v>
      </c>
      <c r="D606" s="217"/>
      <c r="E606" s="57">
        <v>14.5</v>
      </c>
      <c r="F606" s="66"/>
      <c r="G606" s="149">
        <f t="shared" si="8"/>
        <v>0</v>
      </c>
    </row>
    <row r="607" spans="1:7" ht="21.2" customHeight="1" x14ac:dyDescent="0.25">
      <c r="A607" s="185">
        <v>9781338752564</v>
      </c>
      <c r="B607" s="58" t="s">
        <v>637</v>
      </c>
      <c r="C607" s="198" t="s">
        <v>348</v>
      </c>
      <c r="D607" s="217"/>
      <c r="E607" s="57">
        <v>8.25</v>
      </c>
      <c r="F607" s="66"/>
      <c r="G607" s="149">
        <f t="shared" si="8"/>
        <v>0</v>
      </c>
    </row>
    <row r="608" spans="1:7" ht="21.2" customHeight="1" x14ac:dyDescent="0.25">
      <c r="A608" s="185">
        <v>9781338825152</v>
      </c>
      <c r="B608" s="58" t="s">
        <v>1647</v>
      </c>
      <c r="C608" s="198" t="s">
        <v>1243</v>
      </c>
      <c r="D608" s="217"/>
      <c r="E608" s="57">
        <v>14.5</v>
      </c>
      <c r="F608" s="66"/>
      <c r="G608" s="149">
        <f t="shared" si="8"/>
        <v>0</v>
      </c>
    </row>
    <row r="609" spans="1:7" ht="21.2" customHeight="1" x14ac:dyDescent="0.25">
      <c r="A609" s="185">
        <v>9781338825183</v>
      </c>
      <c r="B609" s="58" t="s">
        <v>1648</v>
      </c>
      <c r="C609" s="198" t="s">
        <v>1243</v>
      </c>
      <c r="D609" s="217"/>
      <c r="E609" s="57">
        <v>14.5</v>
      </c>
      <c r="F609" s="66"/>
      <c r="G609" s="149">
        <f t="shared" si="8"/>
        <v>0</v>
      </c>
    </row>
    <row r="610" spans="1:7" ht="21.2" customHeight="1" x14ac:dyDescent="0.25">
      <c r="A610" s="185">
        <v>9781338317947</v>
      </c>
      <c r="B610" s="58" t="s">
        <v>759</v>
      </c>
      <c r="C610" s="198" t="s">
        <v>134</v>
      </c>
      <c r="D610" s="217"/>
      <c r="E610" s="57">
        <v>10</v>
      </c>
      <c r="F610" s="66"/>
      <c r="G610" s="149">
        <f t="shared" si="8"/>
        <v>0</v>
      </c>
    </row>
    <row r="611" spans="1:7" ht="21.2" customHeight="1" x14ac:dyDescent="0.25">
      <c r="A611" s="185">
        <v>9781338892673</v>
      </c>
      <c r="B611" s="58" t="s">
        <v>1319</v>
      </c>
      <c r="C611" s="198" t="s">
        <v>1311</v>
      </c>
      <c r="D611" s="217"/>
      <c r="E611" s="57">
        <v>10.5</v>
      </c>
      <c r="F611" s="66"/>
      <c r="G611" s="149">
        <f t="shared" ref="G611:G671" si="11">+F611*E611</f>
        <v>0</v>
      </c>
    </row>
    <row r="612" spans="1:7" ht="21.2" customHeight="1" x14ac:dyDescent="0.25">
      <c r="A612" s="185">
        <v>9781338722529</v>
      </c>
      <c r="B612" s="58" t="s">
        <v>48</v>
      </c>
      <c r="C612" s="198" t="s">
        <v>925</v>
      </c>
      <c r="D612" s="217"/>
      <c r="E612" s="57">
        <v>13</v>
      </c>
      <c r="F612" s="66"/>
      <c r="G612" s="149">
        <f t="shared" si="11"/>
        <v>0</v>
      </c>
    </row>
    <row r="613" spans="1:7" ht="21.2" customHeight="1" x14ac:dyDescent="0.25">
      <c r="A613" s="185">
        <v>9781339034485</v>
      </c>
      <c r="B613" s="58" t="s">
        <v>1022</v>
      </c>
      <c r="C613" s="198" t="s">
        <v>356</v>
      </c>
      <c r="D613" s="217"/>
      <c r="E613" s="57">
        <v>11.25</v>
      </c>
      <c r="F613" s="66"/>
      <c r="G613" s="149">
        <f t="shared" si="11"/>
        <v>0</v>
      </c>
    </row>
    <row r="614" spans="1:7" ht="21.2" customHeight="1" x14ac:dyDescent="0.25">
      <c r="A614" s="185">
        <v>9781339034751</v>
      </c>
      <c r="B614" s="58" t="s">
        <v>1023</v>
      </c>
      <c r="C614" s="198" t="s">
        <v>356</v>
      </c>
      <c r="D614" s="217"/>
      <c r="E614" s="57">
        <v>11.25</v>
      </c>
      <c r="F614" s="66"/>
      <c r="G614" s="149">
        <f t="shared" si="11"/>
        <v>0</v>
      </c>
    </row>
    <row r="615" spans="1:7" ht="21.2" customHeight="1" x14ac:dyDescent="0.25">
      <c r="A615" s="185">
        <v>9781338615357</v>
      </c>
      <c r="B615" s="58" t="s">
        <v>1649</v>
      </c>
      <c r="C615" s="198" t="s">
        <v>925</v>
      </c>
      <c r="D615" s="217"/>
      <c r="E615" s="57">
        <v>13</v>
      </c>
      <c r="F615" s="66"/>
      <c r="G615" s="149">
        <f t="shared" si="11"/>
        <v>0</v>
      </c>
    </row>
    <row r="616" spans="1:7" ht="21.2" customHeight="1" x14ac:dyDescent="0.25">
      <c r="A616" s="185">
        <v>9781338748970</v>
      </c>
      <c r="B616" s="58" t="s">
        <v>701</v>
      </c>
      <c r="C616" s="198" t="s">
        <v>1185</v>
      </c>
      <c r="D616" s="217"/>
      <c r="E616" s="57">
        <v>7</v>
      </c>
      <c r="F616" s="66"/>
      <c r="G616" s="149">
        <f t="shared" si="11"/>
        <v>0</v>
      </c>
    </row>
    <row r="617" spans="1:7" ht="21.2" customHeight="1" x14ac:dyDescent="0.25">
      <c r="A617" s="185">
        <v>9781338749014</v>
      </c>
      <c r="B617" s="58" t="s">
        <v>1180</v>
      </c>
      <c r="C617" s="198" t="s">
        <v>348</v>
      </c>
      <c r="D617" s="217"/>
      <c r="E617" s="57">
        <v>9.25</v>
      </c>
      <c r="F617" s="66"/>
      <c r="G617" s="149">
        <f t="shared" si="11"/>
        <v>0</v>
      </c>
    </row>
    <row r="618" spans="1:7" ht="21.2" customHeight="1" x14ac:dyDescent="0.25">
      <c r="A618" s="185">
        <v>9781338749021</v>
      </c>
      <c r="B618" s="58" t="s">
        <v>1650</v>
      </c>
      <c r="C618" s="198" t="s">
        <v>1185</v>
      </c>
      <c r="D618" s="217"/>
      <c r="E618" s="57">
        <v>9.25</v>
      </c>
      <c r="F618" s="66"/>
      <c r="G618" s="149">
        <f t="shared" si="11"/>
        <v>0</v>
      </c>
    </row>
    <row r="619" spans="1:7" ht="21.2" customHeight="1" x14ac:dyDescent="0.25">
      <c r="A619" s="185">
        <v>9781338864885</v>
      </c>
      <c r="B619" s="58" t="s">
        <v>448</v>
      </c>
      <c r="C619" s="198" t="s">
        <v>349</v>
      </c>
      <c r="D619" s="217"/>
      <c r="E619" s="57">
        <v>9.5</v>
      </c>
      <c r="F619" s="66"/>
      <c r="G619" s="149">
        <f t="shared" si="11"/>
        <v>0</v>
      </c>
    </row>
    <row r="620" spans="1:7" ht="21.2" customHeight="1" x14ac:dyDescent="0.25">
      <c r="A620" s="185">
        <v>9781338648058</v>
      </c>
      <c r="B620" s="58" t="s">
        <v>848</v>
      </c>
      <c r="C620" s="198" t="s">
        <v>1311</v>
      </c>
      <c r="D620" s="217"/>
      <c r="E620" s="57">
        <v>17.75</v>
      </c>
      <c r="F620" s="66"/>
      <c r="G620" s="149">
        <f t="shared" si="11"/>
        <v>0</v>
      </c>
    </row>
    <row r="621" spans="1:7" ht="21.2" customHeight="1" x14ac:dyDescent="0.25">
      <c r="A621" s="185">
        <v>9781338194548</v>
      </c>
      <c r="B621" s="58" t="s">
        <v>550</v>
      </c>
      <c r="C621" s="198" t="s">
        <v>1268</v>
      </c>
      <c r="D621" s="217"/>
      <c r="E621" s="57">
        <v>17.5</v>
      </c>
      <c r="F621" s="66"/>
      <c r="G621" s="149">
        <f t="shared" si="11"/>
        <v>0</v>
      </c>
    </row>
    <row r="622" spans="1:7" ht="21.2" customHeight="1" x14ac:dyDescent="0.25">
      <c r="A622" s="185">
        <v>9781443113120</v>
      </c>
      <c r="B622" s="58" t="s">
        <v>114</v>
      </c>
      <c r="C622" s="198" t="s">
        <v>135</v>
      </c>
      <c r="D622" s="217" t="s">
        <v>7</v>
      </c>
      <c r="E622" s="57">
        <v>15</v>
      </c>
      <c r="F622" s="66"/>
      <c r="G622" s="149">
        <f t="shared" si="11"/>
        <v>0</v>
      </c>
    </row>
    <row r="623" spans="1:7" ht="21.2" customHeight="1" x14ac:dyDescent="0.25">
      <c r="A623" s="185">
        <v>9781443196512</v>
      </c>
      <c r="B623" s="58" t="s">
        <v>515</v>
      </c>
      <c r="C623" s="198" t="s">
        <v>352</v>
      </c>
      <c r="D623" s="217" t="s">
        <v>7</v>
      </c>
      <c r="E623" s="57">
        <v>10.25</v>
      </c>
      <c r="F623" s="66"/>
      <c r="G623" s="149">
        <f t="shared" si="11"/>
        <v>0</v>
      </c>
    </row>
    <row r="624" spans="1:7" ht="21.2" customHeight="1" x14ac:dyDescent="0.25">
      <c r="A624" s="185">
        <v>9781338898613</v>
      </c>
      <c r="B624" s="58" t="s">
        <v>1224</v>
      </c>
      <c r="C624" s="198" t="s">
        <v>919</v>
      </c>
      <c r="D624" s="217"/>
      <c r="E624" s="57">
        <v>10.5</v>
      </c>
      <c r="F624" s="66"/>
      <c r="G624" s="149">
        <f t="shared" si="11"/>
        <v>0</v>
      </c>
    </row>
    <row r="625" spans="1:7" ht="21.2" customHeight="1" x14ac:dyDescent="0.25">
      <c r="A625" s="185">
        <v>9781338860504</v>
      </c>
      <c r="B625" s="58" t="s">
        <v>1225</v>
      </c>
      <c r="C625" s="198" t="s">
        <v>919</v>
      </c>
      <c r="D625" s="217"/>
      <c r="E625" s="57">
        <v>9</v>
      </c>
      <c r="F625" s="66"/>
      <c r="G625" s="149">
        <f t="shared" si="11"/>
        <v>0</v>
      </c>
    </row>
    <row r="626" spans="1:7" ht="21.2" customHeight="1" x14ac:dyDescent="0.25">
      <c r="A626" s="185">
        <v>9781338898606</v>
      </c>
      <c r="B626" s="58" t="s">
        <v>1226</v>
      </c>
      <c r="C626" s="198" t="s">
        <v>919</v>
      </c>
      <c r="D626" s="217"/>
      <c r="E626" s="57">
        <v>19.75</v>
      </c>
      <c r="F626" s="66"/>
      <c r="G626" s="149">
        <f t="shared" si="11"/>
        <v>0</v>
      </c>
    </row>
    <row r="627" spans="1:7" ht="21.2" customHeight="1" x14ac:dyDescent="0.25">
      <c r="A627" s="185">
        <v>9781338898514</v>
      </c>
      <c r="B627" s="58" t="s">
        <v>1227</v>
      </c>
      <c r="C627" s="198" t="s">
        <v>919</v>
      </c>
      <c r="D627" s="217"/>
      <c r="E627" s="57">
        <v>22.5</v>
      </c>
      <c r="F627" s="66"/>
      <c r="G627" s="149">
        <f t="shared" si="11"/>
        <v>0</v>
      </c>
    </row>
    <row r="628" spans="1:7" ht="21.2" customHeight="1" x14ac:dyDescent="0.25">
      <c r="A628" s="185">
        <v>9781684154166</v>
      </c>
      <c r="B628" s="58" t="s">
        <v>308</v>
      </c>
      <c r="C628" s="198" t="s">
        <v>1292</v>
      </c>
      <c r="D628" s="217"/>
      <c r="E628" s="57">
        <v>5</v>
      </c>
      <c r="F628" s="66"/>
      <c r="G628" s="149">
        <f t="shared" si="11"/>
        <v>0</v>
      </c>
    </row>
    <row r="629" spans="1:7" ht="21.2" customHeight="1" x14ac:dyDescent="0.25">
      <c r="A629" s="185">
        <v>9781443190268</v>
      </c>
      <c r="B629" s="58" t="s">
        <v>1651</v>
      </c>
      <c r="C629" s="198" t="s">
        <v>352</v>
      </c>
      <c r="D629" s="217" t="s">
        <v>7</v>
      </c>
      <c r="E629" s="57">
        <v>9.25</v>
      </c>
      <c r="F629" s="66"/>
      <c r="G629" s="149">
        <f t="shared" si="11"/>
        <v>0</v>
      </c>
    </row>
    <row r="630" spans="1:7" ht="21.2" customHeight="1" x14ac:dyDescent="0.25">
      <c r="A630" s="185">
        <v>9781338580730</v>
      </c>
      <c r="B630" s="58" t="s">
        <v>671</v>
      </c>
      <c r="C630" s="198" t="s">
        <v>348</v>
      </c>
      <c r="D630" s="217"/>
      <c r="E630" s="57">
        <v>5</v>
      </c>
      <c r="F630" s="66"/>
      <c r="G630" s="149">
        <f t="shared" si="11"/>
        <v>0</v>
      </c>
    </row>
    <row r="631" spans="1:7" ht="21.2" customHeight="1" x14ac:dyDescent="0.25">
      <c r="A631" s="185">
        <v>9781338867442</v>
      </c>
      <c r="B631" s="58" t="s">
        <v>781</v>
      </c>
      <c r="C631" s="198" t="s">
        <v>134</v>
      </c>
      <c r="D631" s="217"/>
      <c r="E631" s="57">
        <v>10</v>
      </c>
      <c r="F631" s="66"/>
      <c r="G631" s="149">
        <f t="shared" si="11"/>
        <v>0</v>
      </c>
    </row>
    <row r="632" spans="1:7" ht="21.2" customHeight="1" x14ac:dyDescent="0.25">
      <c r="A632" s="185" t="s">
        <v>2039</v>
      </c>
      <c r="B632" s="58" t="s">
        <v>702</v>
      </c>
      <c r="C632" s="198" t="s">
        <v>919</v>
      </c>
      <c r="D632" s="217"/>
      <c r="E632" s="57">
        <v>6</v>
      </c>
      <c r="F632" s="66"/>
      <c r="G632" s="149">
        <f t="shared" si="11"/>
        <v>0</v>
      </c>
    </row>
    <row r="633" spans="1:7" ht="21.2" customHeight="1" x14ac:dyDescent="0.25">
      <c r="A633" s="185" t="s">
        <v>2040</v>
      </c>
      <c r="B633" s="58" t="s">
        <v>703</v>
      </c>
      <c r="C633" s="198" t="s">
        <v>919</v>
      </c>
      <c r="D633" s="217"/>
      <c r="E633" s="57">
        <v>6</v>
      </c>
      <c r="F633" s="66"/>
      <c r="G633" s="149">
        <f t="shared" si="11"/>
        <v>0</v>
      </c>
    </row>
    <row r="634" spans="1:7" ht="21.2" customHeight="1" x14ac:dyDescent="0.25">
      <c r="A634" s="185" t="s">
        <v>2041</v>
      </c>
      <c r="B634" s="58" t="s">
        <v>704</v>
      </c>
      <c r="C634" s="198" t="s">
        <v>919</v>
      </c>
      <c r="D634" s="217"/>
      <c r="E634" s="57">
        <v>6</v>
      </c>
      <c r="F634" s="66"/>
      <c r="G634" s="149">
        <f>+F634*E634</f>
        <v>0</v>
      </c>
    </row>
    <row r="635" spans="1:7" ht="21.2" customHeight="1" x14ac:dyDescent="0.25">
      <c r="A635" s="185" t="s">
        <v>2042</v>
      </c>
      <c r="B635" s="58" t="s">
        <v>705</v>
      </c>
      <c r="C635" s="198" t="s">
        <v>919</v>
      </c>
      <c r="D635" s="217"/>
      <c r="E635" s="57">
        <v>6</v>
      </c>
      <c r="F635" s="66"/>
      <c r="G635" s="149">
        <f>+F635*E635</f>
        <v>0</v>
      </c>
    </row>
    <row r="636" spans="1:7" ht="21.2" customHeight="1" x14ac:dyDescent="0.25">
      <c r="A636" s="185">
        <v>9781338818147</v>
      </c>
      <c r="B636" s="58" t="s">
        <v>786</v>
      </c>
      <c r="C636" s="198" t="s">
        <v>135</v>
      </c>
      <c r="D636" s="217"/>
      <c r="E636" s="57">
        <v>17.75</v>
      </c>
      <c r="F636" s="66"/>
      <c r="G636" s="149">
        <f>+F636*E636</f>
        <v>0</v>
      </c>
    </row>
    <row r="637" spans="1:7" ht="21.2" customHeight="1" x14ac:dyDescent="0.25">
      <c r="A637" s="185">
        <v>9781338866179</v>
      </c>
      <c r="B637" s="58" t="s">
        <v>1652</v>
      </c>
      <c r="C637" s="198" t="s">
        <v>1092</v>
      </c>
      <c r="D637" s="217"/>
      <c r="E637" s="57">
        <v>11.25</v>
      </c>
      <c r="F637" s="66"/>
      <c r="G637" s="149">
        <f>+F637*E637</f>
        <v>0</v>
      </c>
    </row>
    <row r="638" spans="1:7" ht="21.2" customHeight="1" x14ac:dyDescent="0.25">
      <c r="A638" s="185">
        <v>9781338848533</v>
      </c>
      <c r="B638" s="58" t="s">
        <v>1250</v>
      </c>
      <c r="C638" s="198" t="s">
        <v>1247</v>
      </c>
      <c r="D638" s="217"/>
      <c r="E638" s="57">
        <v>30</v>
      </c>
      <c r="F638" s="66"/>
      <c r="G638" s="149">
        <f t="shared" si="11"/>
        <v>0</v>
      </c>
    </row>
    <row r="639" spans="1:7" ht="21.2" customHeight="1" x14ac:dyDescent="0.25">
      <c r="A639" s="185">
        <v>9781338826173</v>
      </c>
      <c r="B639" s="58" t="s">
        <v>1251</v>
      </c>
      <c r="C639" s="198" t="s">
        <v>1247</v>
      </c>
      <c r="D639" s="217"/>
      <c r="E639" s="57">
        <v>30</v>
      </c>
      <c r="F639" s="66"/>
      <c r="G639" s="149">
        <f t="shared" si="11"/>
        <v>0</v>
      </c>
    </row>
    <row r="640" spans="1:7" ht="21.2" customHeight="1" x14ac:dyDescent="0.25">
      <c r="A640" s="185">
        <v>9781338566154</v>
      </c>
      <c r="B640" s="58" t="s">
        <v>1252</v>
      </c>
      <c r="C640" s="198" t="s">
        <v>1247</v>
      </c>
      <c r="D640" s="217"/>
      <c r="E640" s="57">
        <v>30</v>
      </c>
      <c r="F640" s="66"/>
      <c r="G640" s="149">
        <f t="shared" si="11"/>
        <v>0</v>
      </c>
    </row>
    <row r="641" spans="1:7" ht="21.2" customHeight="1" x14ac:dyDescent="0.25">
      <c r="A641" s="185">
        <v>9781338848519</v>
      </c>
      <c r="B641" s="58" t="s">
        <v>1276</v>
      </c>
      <c r="C641" s="198" t="s">
        <v>135</v>
      </c>
      <c r="D641" s="217"/>
      <c r="E641" s="57">
        <v>14.5</v>
      </c>
      <c r="F641" s="66"/>
      <c r="G641" s="149">
        <f t="shared" si="11"/>
        <v>0</v>
      </c>
    </row>
    <row r="642" spans="1:7" ht="21.2" customHeight="1" x14ac:dyDescent="0.25">
      <c r="A642" s="185">
        <v>9781338596649</v>
      </c>
      <c r="B642" s="58" t="s">
        <v>115</v>
      </c>
      <c r="C642" s="198" t="s">
        <v>348</v>
      </c>
      <c r="D642" s="217"/>
      <c r="E642" s="57">
        <v>8</v>
      </c>
      <c r="F642" s="66"/>
      <c r="G642" s="149">
        <f t="shared" si="11"/>
        <v>0</v>
      </c>
    </row>
    <row r="643" spans="1:7" ht="21.2" customHeight="1" x14ac:dyDescent="0.25">
      <c r="A643" s="185">
        <v>9781338832525</v>
      </c>
      <c r="B643" s="58" t="s">
        <v>529</v>
      </c>
      <c r="C643" s="198" t="s">
        <v>1092</v>
      </c>
      <c r="D643" s="217"/>
      <c r="E643" s="57">
        <v>8.25</v>
      </c>
      <c r="F643" s="66"/>
      <c r="G643" s="149">
        <f t="shared" si="11"/>
        <v>0</v>
      </c>
    </row>
    <row r="644" spans="1:7" ht="21.2" customHeight="1" x14ac:dyDescent="0.25">
      <c r="A644" s="185">
        <v>9781338832556</v>
      </c>
      <c r="B644" s="58" t="s">
        <v>1097</v>
      </c>
      <c r="C644" s="198" t="s">
        <v>1092</v>
      </c>
      <c r="D644" s="217"/>
      <c r="E644" s="57">
        <v>8.25</v>
      </c>
      <c r="F644" s="66"/>
      <c r="G644" s="149">
        <f t="shared" si="11"/>
        <v>0</v>
      </c>
    </row>
    <row r="645" spans="1:7" ht="21.2" customHeight="1" x14ac:dyDescent="0.25">
      <c r="A645" s="185">
        <v>9781338796087</v>
      </c>
      <c r="B645" s="58" t="s">
        <v>1653</v>
      </c>
      <c r="C645" s="198" t="s">
        <v>135</v>
      </c>
      <c r="D645" s="217"/>
      <c r="E645" s="57">
        <v>5</v>
      </c>
      <c r="F645" s="66"/>
      <c r="G645" s="149">
        <f t="shared" si="11"/>
        <v>0</v>
      </c>
    </row>
    <row r="646" spans="1:7" ht="21.2" customHeight="1" x14ac:dyDescent="0.25">
      <c r="A646" s="185">
        <v>9781338726176</v>
      </c>
      <c r="B646" s="58" t="s">
        <v>1654</v>
      </c>
      <c r="C646" s="198" t="s">
        <v>135</v>
      </c>
      <c r="D646" s="217"/>
      <c r="E646" s="57">
        <v>15</v>
      </c>
      <c r="F646" s="66"/>
      <c r="G646" s="149">
        <f t="shared" si="11"/>
        <v>0</v>
      </c>
    </row>
    <row r="647" spans="1:7" ht="21.2" customHeight="1" x14ac:dyDescent="0.25">
      <c r="A647" s="185">
        <v>9780593116289</v>
      </c>
      <c r="B647" s="58" t="s">
        <v>116</v>
      </c>
      <c r="C647" s="198" t="s">
        <v>135</v>
      </c>
      <c r="D647" s="217"/>
      <c r="E647" s="57">
        <v>13</v>
      </c>
      <c r="F647" s="66"/>
      <c r="G647" s="149">
        <f t="shared" si="11"/>
        <v>0</v>
      </c>
    </row>
    <row r="648" spans="1:7" ht="21.2" customHeight="1" x14ac:dyDescent="0.25">
      <c r="A648" s="185">
        <v>9781338859348</v>
      </c>
      <c r="B648" s="58" t="s">
        <v>816</v>
      </c>
      <c r="C648" s="198" t="s">
        <v>1292</v>
      </c>
      <c r="D648" s="217"/>
      <c r="E648" s="57">
        <v>18</v>
      </c>
      <c r="F648" s="66"/>
      <c r="G648" s="149">
        <f t="shared" si="11"/>
        <v>0</v>
      </c>
    </row>
    <row r="649" spans="1:7" ht="21.2" customHeight="1" x14ac:dyDescent="0.25">
      <c r="A649" s="185">
        <v>9781338861495</v>
      </c>
      <c r="B649" s="58" t="s">
        <v>817</v>
      </c>
      <c r="C649" s="198" t="s">
        <v>1292</v>
      </c>
      <c r="D649" s="217"/>
      <c r="E649" s="57">
        <v>18</v>
      </c>
      <c r="F649" s="66"/>
      <c r="G649" s="149">
        <f t="shared" si="11"/>
        <v>0</v>
      </c>
    </row>
    <row r="650" spans="1:7" ht="21.2" customHeight="1" x14ac:dyDescent="0.25">
      <c r="A650" s="185">
        <v>9781339037424</v>
      </c>
      <c r="B650" s="58" t="s">
        <v>1277</v>
      </c>
      <c r="C650" s="198" t="s">
        <v>135</v>
      </c>
      <c r="D650" s="217"/>
      <c r="E650" s="57">
        <v>21</v>
      </c>
      <c r="F650" s="66"/>
      <c r="G650" s="149">
        <f t="shared" si="11"/>
        <v>0</v>
      </c>
    </row>
    <row r="651" spans="1:7" ht="21.2" customHeight="1" x14ac:dyDescent="0.25">
      <c r="A651" s="185">
        <v>9781338892604</v>
      </c>
      <c r="B651" s="58" t="s">
        <v>782</v>
      </c>
      <c r="C651" s="198" t="s">
        <v>134</v>
      </c>
      <c r="D651" s="217"/>
      <c r="E651" s="57">
        <v>10</v>
      </c>
      <c r="F651" s="66"/>
      <c r="G651" s="149">
        <f t="shared" si="11"/>
        <v>0</v>
      </c>
    </row>
    <row r="652" spans="1:7" ht="21.2" customHeight="1" x14ac:dyDescent="0.25">
      <c r="A652" s="185" t="s">
        <v>1253</v>
      </c>
      <c r="B652" s="58" t="s">
        <v>1254</v>
      </c>
      <c r="C652" s="198" t="s">
        <v>1247</v>
      </c>
      <c r="D652" s="217"/>
      <c r="E652" s="57">
        <v>15.75</v>
      </c>
      <c r="F652" s="66"/>
      <c r="G652" s="149">
        <f t="shared" si="11"/>
        <v>0</v>
      </c>
    </row>
    <row r="653" spans="1:7" ht="21.2" customHeight="1" x14ac:dyDescent="0.25">
      <c r="A653" s="185" t="s">
        <v>1098</v>
      </c>
      <c r="B653" s="58" t="s">
        <v>1099</v>
      </c>
      <c r="C653" s="198" t="s">
        <v>1092</v>
      </c>
      <c r="D653" s="217"/>
      <c r="E653" s="57">
        <v>15.25</v>
      </c>
      <c r="F653" s="66"/>
      <c r="G653" s="149">
        <f t="shared" si="11"/>
        <v>0</v>
      </c>
    </row>
    <row r="654" spans="1:7" ht="21.2" customHeight="1" x14ac:dyDescent="0.25">
      <c r="A654" s="185" t="s">
        <v>1228</v>
      </c>
      <c r="B654" s="58" t="s">
        <v>1229</v>
      </c>
      <c r="C654" s="198" t="s">
        <v>919</v>
      </c>
      <c r="D654" s="217"/>
      <c r="E654" s="57">
        <v>27.25</v>
      </c>
      <c r="F654" s="66"/>
      <c r="G654" s="149">
        <f t="shared" si="11"/>
        <v>0</v>
      </c>
    </row>
    <row r="655" spans="1:7" ht="21.2" customHeight="1" x14ac:dyDescent="0.25">
      <c r="A655" s="185" t="s">
        <v>1190</v>
      </c>
      <c r="B655" s="58" t="s">
        <v>1191</v>
      </c>
      <c r="C655" s="198" t="s">
        <v>1185</v>
      </c>
      <c r="D655" s="217"/>
      <c r="E655" s="57">
        <v>22.75</v>
      </c>
      <c r="F655" s="66"/>
      <c r="G655" s="149">
        <f t="shared" si="11"/>
        <v>0</v>
      </c>
    </row>
    <row r="656" spans="1:7" ht="21.2" customHeight="1" x14ac:dyDescent="0.25">
      <c r="A656" s="185">
        <v>9781534325784</v>
      </c>
      <c r="B656" s="58" t="s">
        <v>1655</v>
      </c>
      <c r="C656" s="198" t="s">
        <v>134</v>
      </c>
      <c r="D656" s="217"/>
      <c r="E656" s="57">
        <v>19</v>
      </c>
      <c r="F656" s="66"/>
      <c r="G656" s="149">
        <f t="shared" si="11"/>
        <v>0</v>
      </c>
    </row>
    <row r="657" spans="1:7" ht="21.2" customHeight="1" x14ac:dyDescent="0.25">
      <c r="A657" s="185" t="s">
        <v>1085</v>
      </c>
      <c r="B657" s="58" t="s">
        <v>1086</v>
      </c>
      <c r="C657" s="198" t="s">
        <v>352</v>
      </c>
      <c r="D657" s="217"/>
      <c r="E657" s="57">
        <v>15.25</v>
      </c>
      <c r="F657" s="66"/>
      <c r="G657" s="149">
        <f t="shared" si="11"/>
        <v>0</v>
      </c>
    </row>
    <row r="658" spans="1:7" ht="21.2" customHeight="1" x14ac:dyDescent="0.25">
      <c r="A658" s="185">
        <v>9781338744156</v>
      </c>
      <c r="B658" s="58" t="s">
        <v>760</v>
      </c>
      <c r="C658" s="198" t="s">
        <v>134</v>
      </c>
      <c r="D658" s="217"/>
      <c r="E658" s="57">
        <v>17.75</v>
      </c>
      <c r="F658" s="66"/>
      <c r="G658" s="149">
        <f t="shared" si="11"/>
        <v>0</v>
      </c>
    </row>
    <row r="659" spans="1:7" ht="21.2" customHeight="1" x14ac:dyDescent="0.25">
      <c r="A659" s="185">
        <v>9781338159356</v>
      </c>
      <c r="B659" s="58" t="s">
        <v>808</v>
      </c>
      <c r="C659" s="198" t="s">
        <v>1289</v>
      </c>
      <c r="D659" s="217"/>
      <c r="E659" s="57">
        <v>10.25</v>
      </c>
      <c r="F659" s="66"/>
      <c r="G659" s="149">
        <f t="shared" si="11"/>
        <v>0</v>
      </c>
    </row>
    <row r="660" spans="1:7" ht="21.2" customHeight="1" x14ac:dyDescent="0.25">
      <c r="A660" s="185">
        <v>9780736442930</v>
      </c>
      <c r="B660" s="58" t="s">
        <v>506</v>
      </c>
      <c r="C660" s="198" t="s">
        <v>349</v>
      </c>
      <c r="D660" s="217"/>
      <c r="E660" s="57">
        <v>8.25</v>
      </c>
      <c r="F660" s="66"/>
      <c r="G660" s="149">
        <f t="shared" si="11"/>
        <v>0</v>
      </c>
    </row>
    <row r="661" spans="1:7" ht="21.2" customHeight="1" x14ac:dyDescent="0.25">
      <c r="A661" s="185">
        <v>9781338831177</v>
      </c>
      <c r="B661" s="58" t="s">
        <v>672</v>
      </c>
      <c r="C661" s="198" t="s">
        <v>348</v>
      </c>
      <c r="D661" s="217"/>
      <c r="E661" s="57">
        <v>8</v>
      </c>
      <c r="F661" s="66"/>
      <c r="G661" s="149">
        <f t="shared" si="11"/>
        <v>0</v>
      </c>
    </row>
    <row r="662" spans="1:7" ht="21.2" customHeight="1" x14ac:dyDescent="0.25">
      <c r="A662" s="185">
        <v>9781338870336</v>
      </c>
      <c r="B662" s="58" t="s">
        <v>551</v>
      </c>
      <c r="C662" s="198" t="s">
        <v>1311</v>
      </c>
      <c r="D662" s="217"/>
      <c r="E662" s="57">
        <v>10.5</v>
      </c>
      <c r="F662" s="66"/>
      <c r="G662" s="149">
        <f t="shared" si="11"/>
        <v>0</v>
      </c>
    </row>
    <row r="663" spans="1:7" ht="21.2" customHeight="1" x14ac:dyDescent="0.25">
      <c r="A663" s="185">
        <v>9781338867466</v>
      </c>
      <c r="B663" s="58" t="s">
        <v>849</v>
      </c>
      <c r="C663" s="198" t="s">
        <v>1311</v>
      </c>
      <c r="D663" s="217" t="s">
        <v>7</v>
      </c>
      <c r="E663" s="57">
        <v>10.5</v>
      </c>
      <c r="F663" s="66"/>
      <c r="G663" s="149">
        <f t="shared" si="11"/>
        <v>0</v>
      </c>
    </row>
    <row r="664" spans="1:7" ht="21.2" customHeight="1" x14ac:dyDescent="0.25">
      <c r="A664" s="185">
        <v>9781803377483</v>
      </c>
      <c r="B664" s="58" t="s">
        <v>1010</v>
      </c>
      <c r="C664" s="198" t="s">
        <v>1007</v>
      </c>
      <c r="D664" s="217"/>
      <c r="E664" s="57">
        <v>11.5</v>
      </c>
      <c r="F664" s="66"/>
      <c r="G664" s="149">
        <f t="shared" si="11"/>
        <v>0</v>
      </c>
    </row>
    <row r="665" spans="1:7" ht="21.2" customHeight="1" x14ac:dyDescent="0.25">
      <c r="A665" s="185">
        <v>9781338809534</v>
      </c>
      <c r="B665" s="58" t="s">
        <v>373</v>
      </c>
      <c r="C665" s="198" t="s">
        <v>349</v>
      </c>
      <c r="D665" s="217"/>
      <c r="E665" s="57">
        <v>3</v>
      </c>
      <c r="F665" s="66"/>
      <c r="G665" s="149">
        <f t="shared" si="11"/>
        <v>0</v>
      </c>
    </row>
    <row r="666" spans="1:7" ht="21.2" customHeight="1" x14ac:dyDescent="0.25">
      <c r="A666" s="185">
        <v>9781443196970</v>
      </c>
      <c r="B666" s="58" t="s">
        <v>374</v>
      </c>
      <c r="C666" s="198" t="s">
        <v>356</v>
      </c>
      <c r="D666" s="217"/>
      <c r="E666" s="57">
        <v>10.25</v>
      </c>
      <c r="F666" s="66"/>
      <c r="G666" s="149">
        <f t="shared" si="11"/>
        <v>0</v>
      </c>
    </row>
    <row r="667" spans="1:7" ht="21.2" customHeight="1" x14ac:dyDescent="0.25">
      <c r="A667" s="185">
        <v>9780785840732</v>
      </c>
      <c r="B667" s="58" t="s">
        <v>803</v>
      </c>
      <c r="C667" s="198" t="s">
        <v>1289</v>
      </c>
      <c r="D667" s="217"/>
      <c r="E667" s="57">
        <v>14.5</v>
      </c>
      <c r="F667" s="66"/>
      <c r="G667" s="149">
        <f t="shared" si="11"/>
        <v>0</v>
      </c>
    </row>
    <row r="668" spans="1:7" ht="21.2" customHeight="1" x14ac:dyDescent="0.25">
      <c r="A668" s="185">
        <v>9781338757972</v>
      </c>
      <c r="B668" s="58" t="s">
        <v>850</v>
      </c>
      <c r="C668" s="198" t="s">
        <v>1311</v>
      </c>
      <c r="D668" s="217"/>
      <c r="E668" s="57">
        <v>10.25</v>
      </c>
      <c r="F668" s="66"/>
      <c r="G668" s="149">
        <f t="shared" si="11"/>
        <v>0</v>
      </c>
    </row>
    <row r="669" spans="1:7" ht="21.2" customHeight="1" x14ac:dyDescent="0.25">
      <c r="A669" s="185">
        <v>9781338896831</v>
      </c>
      <c r="B669" s="58" t="s">
        <v>837</v>
      </c>
      <c r="C669" s="198" t="s">
        <v>1311</v>
      </c>
      <c r="D669" s="217"/>
      <c r="E669" s="57">
        <v>16</v>
      </c>
      <c r="F669" s="66"/>
      <c r="G669" s="149">
        <f t="shared" si="11"/>
        <v>0</v>
      </c>
    </row>
    <row r="670" spans="1:7" ht="21.2" customHeight="1" x14ac:dyDescent="0.25">
      <c r="A670" s="185">
        <v>9781339032252</v>
      </c>
      <c r="B670" s="58" t="s">
        <v>1656</v>
      </c>
      <c r="C670" s="198" t="s">
        <v>349</v>
      </c>
      <c r="D670" s="217"/>
      <c r="E670" s="57">
        <v>11.25</v>
      </c>
      <c r="F670" s="66"/>
      <c r="G670" s="149">
        <f t="shared" si="11"/>
        <v>0</v>
      </c>
    </row>
    <row r="671" spans="1:7" ht="21.2" customHeight="1" x14ac:dyDescent="0.25">
      <c r="A671" s="185">
        <v>9781338847963</v>
      </c>
      <c r="B671" s="58" t="s">
        <v>530</v>
      </c>
      <c r="C671" s="198" t="s">
        <v>1092</v>
      </c>
      <c r="D671" s="217"/>
      <c r="E671" s="57">
        <v>8.25</v>
      </c>
      <c r="F671" s="66"/>
      <c r="G671" s="149">
        <f t="shared" si="11"/>
        <v>0</v>
      </c>
    </row>
    <row r="672" spans="1:7" ht="21.2" customHeight="1" x14ac:dyDescent="0.25">
      <c r="A672" s="185">
        <v>9780310767756</v>
      </c>
      <c r="B672" s="58" t="s">
        <v>450</v>
      </c>
      <c r="C672" s="198" t="s">
        <v>349</v>
      </c>
      <c r="D672" s="217"/>
      <c r="E672" s="57">
        <v>23</v>
      </c>
      <c r="F672" s="66"/>
      <c r="G672" s="149">
        <f t="shared" ref="G672:G733" si="12">+F672*E672</f>
        <v>0</v>
      </c>
    </row>
    <row r="673" spans="1:7" ht="21.2" customHeight="1" x14ac:dyDescent="0.25">
      <c r="A673" s="185">
        <v>9781338834109</v>
      </c>
      <c r="B673" s="58" t="s">
        <v>1657</v>
      </c>
      <c r="C673" s="198" t="s">
        <v>348</v>
      </c>
      <c r="D673" s="217"/>
      <c r="E673" s="57">
        <v>8.25</v>
      </c>
      <c r="F673" s="66"/>
      <c r="G673" s="149">
        <f t="shared" si="12"/>
        <v>0</v>
      </c>
    </row>
    <row r="674" spans="1:7" ht="21.2" customHeight="1" x14ac:dyDescent="0.25">
      <c r="A674" s="185">
        <v>9781443182713</v>
      </c>
      <c r="B674" s="58" t="s">
        <v>117</v>
      </c>
      <c r="C674" s="198" t="s">
        <v>348</v>
      </c>
      <c r="D674" s="217" t="s">
        <v>7</v>
      </c>
      <c r="E674" s="57">
        <v>14</v>
      </c>
      <c r="F674" s="66"/>
      <c r="G674" s="149">
        <f t="shared" si="12"/>
        <v>0</v>
      </c>
    </row>
    <row r="675" spans="1:7" ht="21.2" customHeight="1" x14ac:dyDescent="0.25">
      <c r="A675" s="185">
        <v>9781443182720</v>
      </c>
      <c r="B675" s="58" t="s">
        <v>118</v>
      </c>
      <c r="C675" s="198" t="s">
        <v>348</v>
      </c>
      <c r="D675" s="217" t="s">
        <v>7</v>
      </c>
      <c r="E675" s="57">
        <v>14</v>
      </c>
      <c r="F675" s="66"/>
      <c r="G675" s="149">
        <f t="shared" si="12"/>
        <v>0</v>
      </c>
    </row>
    <row r="676" spans="1:7" ht="21.2" customHeight="1" x14ac:dyDescent="0.25">
      <c r="A676" s="185">
        <v>9781443195843</v>
      </c>
      <c r="B676" s="58" t="s">
        <v>1181</v>
      </c>
      <c r="C676" s="198" t="s">
        <v>348</v>
      </c>
      <c r="D676" s="217" t="s">
        <v>7</v>
      </c>
      <c r="E676" s="57">
        <v>15.5</v>
      </c>
      <c r="F676" s="66"/>
      <c r="G676" s="149">
        <f t="shared" si="12"/>
        <v>0</v>
      </c>
    </row>
    <row r="677" spans="1:7" ht="21.2" customHeight="1" x14ac:dyDescent="0.25">
      <c r="A677" s="185">
        <v>9781443198899</v>
      </c>
      <c r="B677" s="58" t="s">
        <v>1658</v>
      </c>
      <c r="C677" s="198" t="s">
        <v>1185</v>
      </c>
      <c r="D677" s="217" t="s">
        <v>7</v>
      </c>
      <c r="E677" s="57">
        <v>17.75</v>
      </c>
      <c r="F677" s="66"/>
      <c r="G677" s="149">
        <f t="shared" si="12"/>
        <v>0</v>
      </c>
    </row>
    <row r="678" spans="1:7" ht="21.2" customHeight="1" x14ac:dyDescent="0.25">
      <c r="A678" s="185">
        <v>9781443191760</v>
      </c>
      <c r="B678" s="58" t="s">
        <v>673</v>
      </c>
      <c r="C678" s="198" t="s">
        <v>348</v>
      </c>
      <c r="D678" s="217" t="s">
        <v>7</v>
      </c>
      <c r="E678" s="57">
        <v>14</v>
      </c>
      <c r="F678" s="66"/>
      <c r="G678" s="149">
        <f t="shared" si="12"/>
        <v>0</v>
      </c>
    </row>
    <row r="679" spans="1:7" ht="21.2" customHeight="1" x14ac:dyDescent="0.25">
      <c r="A679" s="185">
        <v>9781338738605</v>
      </c>
      <c r="B679" s="58" t="s">
        <v>1278</v>
      </c>
      <c r="C679" s="198" t="s">
        <v>135</v>
      </c>
      <c r="D679" s="217"/>
      <c r="E679" s="57">
        <v>17.75</v>
      </c>
      <c r="F679" s="66"/>
      <c r="G679" s="149">
        <f t="shared" si="12"/>
        <v>0</v>
      </c>
    </row>
    <row r="680" spans="1:7" ht="21.2" customHeight="1" x14ac:dyDescent="0.25">
      <c r="A680" s="185">
        <v>9781443198912</v>
      </c>
      <c r="B680" s="58" t="s">
        <v>1049</v>
      </c>
      <c r="C680" s="198" t="s">
        <v>349</v>
      </c>
      <c r="D680" s="217"/>
      <c r="E680" s="57">
        <v>9.25</v>
      </c>
      <c r="F680" s="66"/>
      <c r="G680" s="149">
        <f t="shared" si="12"/>
        <v>0</v>
      </c>
    </row>
    <row r="681" spans="1:7" ht="21.2" customHeight="1" x14ac:dyDescent="0.25">
      <c r="A681" s="185">
        <v>9781338224283</v>
      </c>
      <c r="B681" s="58" t="s">
        <v>674</v>
      </c>
      <c r="C681" s="198" t="s">
        <v>348</v>
      </c>
      <c r="D681" s="217"/>
      <c r="E681" s="57">
        <v>5</v>
      </c>
      <c r="F681" s="66"/>
      <c r="G681" s="149">
        <f t="shared" si="12"/>
        <v>0</v>
      </c>
    </row>
    <row r="682" spans="1:7" ht="21.2" customHeight="1" x14ac:dyDescent="0.25">
      <c r="A682" s="185">
        <v>9781338226652</v>
      </c>
      <c r="B682" s="58" t="s">
        <v>309</v>
      </c>
      <c r="C682" s="198" t="s">
        <v>1306</v>
      </c>
      <c r="D682" s="217"/>
      <c r="E682" s="57">
        <v>10</v>
      </c>
      <c r="F682" s="66"/>
      <c r="G682" s="149">
        <f t="shared" si="12"/>
        <v>0</v>
      </c>
    </row>
    <row r="683" spans="1:7" ht="21.2" customHeight="1" x14ac:dyDescent="0.25">
      <c r="A683" s="185">
        <v>9781339045689</v>
      </c>
      <c r="B683" s="58" t="s">
        <v>1296</v>
      </c>
      <c r="C683" s="198" t="s">
        <v>1292</v>
      </c>
      <c r="D683" s="217"/>
      <c r="E683" s="57">
        <v>12</v>
      </c>
      <c r="F683" s="66"/>
      <c r="G683" s="149">
        <f t="shared" si="12"/>
        <v>0</v>
      </c>
    </row>
    <row r="684" spans="1:7" ht="21.2" customHeight="1" x14ac:dyDescent="0.25">
      <c r="A684" s="185">
        <v>9781803378626</v>
      </c>
      <c r="B684" s="58" t="s">
        <v>1100</v>
      </c>
      <c r="C684" s="198" t="s">
        <v>1092</v>
      </c>
      <c r="D684" s="217"/>
      <c r="E684" s="57">
        <v>10</v>
      </c>
      <c r="F684" s="66"/>
      <c r="G684" s="149">
        <f t="shared" si="12"/>
        <v>0</v>
      </c>
    </row>
    <row r="685" spans="1:7" ht="21.2" customHeight="1" x14ac:dyDescent="0.25">
      <c r="A685" s="185">
        <v>9781338662269</v>
      </c>
      <c r="B685" s="58" t="s">
        <v>83</v>
      </c>
      <c r="C685" s="198" t="s">
        <v>134</v>
      </c>
      <c r="D685" s="217"/>
      <c r="E685" s="57">
        <v>5</v>
      </c>
      <c r="F685" s="66"/>
      <c r="G685" s="149">
        <f t="shared" si="12"/>
        <v>0</v>
      </c>
    </row>
    <row r="686" spans="1:7" ht="21.2" customHeight="1" x14ac:dyDescent="0.25">
      <c r="A686" s="185">
        <v>9781338848502</v>
      </c>
      <c r="B686" s="58" t="s">
        <v>792</v>
      </c>
      <c r="C686" s="198" t="s">
        <v>135</v>
      </c>
      <c r="D686" s="217"/>
      <c r="E686" s="57">
        <v>28.25</v>
      </c>
      <c r="F686" s="66"/>
      <c r="G686" s="149">
        <f t="shared" si="12"/>
        <v>0</v>
      </c>
    </row>
    <row r="687" spans="1:7" ht="21.2" customHeight="1" x14ac:dyDescent="0.25">
      <c r="A687" s="185">
        <v>9781338832068</v>
      </c>
      <c r="B687" s="58" t="s">
        <v>809</v>
      </c>
      <c r="C687" s="198" t="s">
        <v>1289</v>
      </c>
      <c r="D687" s="217"/>
      <c r="E687" s="57">
        <v>10</v>
      </c>
      <c r="F687" s="66"/>
      <c r="G687" s="149">
        <f t="shared" si="12"/>
        <v>0</v>
      </c>
    </row>
    <row r="688" spans="1:7" ht="21.2" customHeight="1" x14ac:dyDescent="0.25">
      <c r="A688" s="185">
        <v>9780593648223</v>
      </c>
      <c r="B688" s="58" t="s">
        <v>1101</v>
      </c>
      <c r="C688" s="198" t="s">
        <v>1092</v>
      </c>
      <c r="D688" s="217"/>
      <c r="E688" s="57">
        <v>8.25</v>
      </c>
      <c r="F688" s="66"/>
      <c r="G688" s="149">
        <f t="shared" si="12"/>
        <v>0</v>
      </c>
    </row>
    <row r="689" spans="1:7" ht="21.2" customHeight="1" x14ac:dyDescent="0.25">
      <c r="A689" s="185">
        <v>9780593646014</v>
      </c>
      <c r="B689" s="58" t="s">
        <v>1050</v>
      </c>
      <c r="C689" s="198" t="s">
        <v>349</v>
      </c>
      <c r="D689" s="217"/>
      <c r="E689" s="57">
        <v>8.25</v>
      </c>
      <c r="F689" s="66"/>
      <c r="G689" s="149">
        <f t="shared" si="12"/>
        <v>0</v>
      </c>
    </row>
    <row r="690" spans="1:7" ht="21.2" customHeight="1" x14ac:dyDescent="0.25">
      <c r="A690" s="185">
        <v>9781338864274</v>
      </c>
      <c r="B690" s="58" t="s">
        <v>451</v>
      </c>
      <c r="C690" s="198" t="s">
        <v>349</v>
      </c>
      <c r="D690" s="217"/>
      <c r="E690" s="57">
        <v>9.25</v>
      </c>
      <c r="F690" s="66"/>
      <c r="G690" s="149">
        <f t="shared" si="12"/>
        <v>0</v>
      </c>
    </row>
    <row r="691" spans="1:7" ht="21.2" customHeight="1" x14ac:dyDescent="0.25">
      <c r="A691" s="185">
        <v>9781443182843</v>
      </c>
      <c r="B691" s="58" t="s">
        <v>310</v>
      </c>
      <c r="C691" s="198" t="s">
        <v>1245</v>
      </c>
      <c r="D691" s="217" t="s">
        <v>7</v>
      </c>
      <c r="E691" s="57">
        <v>15</v>
      </c>
      <c r="F691" s="66"/>
      <c r="G691" s="149">
        <f t="shared" si="12"/>
        <v>0</v>
      </c>
    </row>
    <row r="692" spans="1:7" ht="21.2" customHeight="1" x14ac:dyDescent="0.25">
      <c r="A692" s="185" t="s">
        <v>2043</v>
      </c>
      <c r="B692" s="58" t="s">
        <v>722</v>
      </c>
      <c r="C692" s="198" t="s">
        <v>919</v>
      </c>
      <c r="D692" s="217"/>
      <c r="E692" s="57">
        <v>4.5</v>
      </c>
      <c r="F692" s="66"/>
      <c r="G692" s="149">
        <f t="shared" si="12"/>
        <v>0</v>
      </c>
    </row>
    <row r="693" spans="1:7" ht="21.2" customHeight="1" x14ac:dyDescent="0.25">
      <c r="A693" s="185" t="s">
        <v>2044</v>
      </c>
      <c r="B693" s="58" t="s">
        <v>723</v>
      </c>
      <c r="C693" s="198" t="s">
        <v>919</v>
      </c>
      <c r="D693" s="217"/>
      <c r="E693" s="57">
        <v>4.5</v>
      </c>
      <c r="F693" s="66"/>
      <c r="G693" s="149">
        <f t="shared" si="12"/>
        <v>0</v>
      </c>
    </row>
    <row r="694" spans="1:7" ht="21.2" customHeight="1" x14ac:dyDescent="0.25">
      <c r="A694" s="185" t="s">
        <v>2045</v>
      </c>
      <c r="B694" s="58" t="s">
        <v>675</v>
      </c>
      <c r="C694" s="198" t="s">
        <v>1114</v>
      </c>
      <c r="D694" s="217"/>
      <c r="E694" s="57">
        <v>3</v>
      </c>
      <c r="F694" s="66"/>
      <c r="G694" s="149">
        <f t="shared" si="12"/>
        <v>0</v>
      </c>
    </row>
    <row r="695" spans="1:7" ht="21.2" customHeight="1" x14ac:dyDescent="0.25">
      <c r="A695" s="185" t="s">
        <v>2046</v>
      </c>
      <c r="B695" s="58" t="s">
        <v>676</v>
      </c>
      <c r="C695" s="198" t="s">
        <v>1114</v>
      </c>
      <c r="D695" s="217"/>
      <c r="E695" s="57">
        <v>3</v>
      </c>
      <c r="F695" s="66"/>
      <c r="G695" s="149">
        <f t="shared" si="12"/>
        <v>0</v>
      </c>
    </row>
    <row r="696" spans="1:7" ht="21.2" customHeight="1" x14ac:dyDescent="0.25">
      <c r="A696" s="185" t="s">
        <v>1230</v>
      </c>
      <c r="B696" s="58" t="s">
        <v>1231</v>
      </c>
      <c r="C696" s="198" t="s">
        <v>919</v>
      </c>
      <c r="D696" s="217"/>
      <c r="E696" s="57">
        <v>6</v>
      </c>
      <c r="F696" s="66"/>
      <c r="G696" s="149">
        <f t="shared" si="12"/>
        <v>0</v>
      </c>
    </row>
    <row r="697" spans="1:7" ht="21.2" customHeight="1" x14ac:dyDescent="0.25">
      <c r="A697" s="185" t="s">
        <v>2047</v>
      </c>
      <c r="B697" s="58" t="s">
        <v>600</v>
      </c>
      <c r="C697" s="198" t="s">
        <v>1114</v>
      </c>
      <c r="D697" s="217"/>
      <c r="E697" s="57">
        <v>5</v>
      </c>
      <c r="F697" s="66"/>
      <c r="G697" s="149">
        <f t="shared" si="12"/>
        <v>0</v>
      </c>
    </row>
    <row r="698" spans="1:7" ht="21.2" customHeight="1" x14ac:dyDescent="0.25">
      <c r="A698" s="185" t="s">
        <v>2048</v>
      </c>
      <c r="B698" s="58" t="s">
        <v>601</v>
      </c>
      <c r="C698" s="198" t="s">
        <v>1114</v>
      </c>
      <c r="D698" s="217"/>
      <c r="E698" s="57">
        <v>5</v>
      </c>
      <c r="F698" s="66"/>
      <c r="G698" s="149">
        <f t="shared" si="12"/>
        <v>0</v>
      </c>
    </row>
    <row r="699" spans="1:7" ht="21.2" customHeight="1" x14ac:dyDescent="0.25">
      <c r="A699" s="185" t="s">
        <v>1659</v>
      </c>
      <c r="B699" s="58" t="s">
        <v>677</v>
      </c>
      <c r="C699" s="198" t="s">
        <v>1114</v>
      </c>
      <c r="D699" s="217"/>
      <c r="E699" s="57">
        <v>3</v>
      </c>
      <c r="F699" s="66"/>
      <c r="G699" s="149">
        <f t="shared" si="12"/>
        <v>0</v>
      </c>
    </row>
    <row r="700" spans="1:7" ht="21.2" customHeight="1" x14ac:dyDescent="0.25">
      <c r="A700" s="185" t="s">
        <v>582</v>
      </c>
      <c r="B700" s="58" t="s">
        <v>311</v>
      </c>
      <c r="C700" s="198" t="s">
        <v>1114</v>
      </c>
      <c r="D700" s="217"/>
      <c r="E700" s="57">
        <v>5.5</v>
      </c>
      <c r="F700" s="66"/>
      <c r="G700" s="149">
        <f t="shared" si="12"/>
        <v>0</v>
      </c>
    </row>
    <row r="701" spans="1:7" ht="21.2" customHeight="1" x14ac:dyDescent="0.25">
      <c r="A701" s="185" t="s">
        <v>2049</v>
      </c>
      <c r="B701" s="58" t="s">
        <v>1133</v>
      </c>
      <c r="C701" s="198" t="s">
        <v>1114</v>
      </c>
      <c r="D701" s="217"/>
      <c r="E701" s="57">
        <v>7.5</v>
      </c>
      <c r="F701" s="66"/>
      <c r="G701" s="149">
        <f t="shared" si="12"/>
        <v>0</v>
      </c>
    </row>
    <row r="702" spans="1:7" ht="21.2" customHeight="1" x14ac:dyDescent="0.25">
      <c r="A702" s="185" t="s">
        <v>2050</v>
      </c>
      <c r="B702" s="58" t="s">
        <v>1134</v>
      </c>
      <c r="C702" s="198" t="s">
        <v>1114</v>
      </c>
      <c r="D702" s="217"/>
      <c r="E702" s="57">
        <v>7.5</v>
      </c>
      <c r="F702" s="66"/>
      <c r="G702" s="149">
        <f t="shared" si="12"/>
        <v>0</v>
      </c>
    </row>
    <row r="703" spans="1:7" ht="21.2" customHeight="1" x14ac:dyDescent="0.25">
      <c r="A703" s="185" t="s">
        <v>2051</v>
      </c>
      <c r="B703" s="58" t="s">
        <v>1135</v>
      </c>
      <c r="C703" s="198" t="s">
        <v>1114</v>
      </c>
      <c r="D703" s="217"/>
      <c r="E703" s="57">
        <v>7.5</v>
      </c>
      <c r="F703" s="66"/>
      <c r="G703" s="149">
        <f t="shared" si="12"/>
        <v>0</v>
      </c>
    </row>
    <row r="704" spans="1:7" ht="21.2" customHeight="1" x14ac:dyDescent="0.25">
      <c r="A704" s="185">
        <v>9781789477214</v>
      </c>
      <c r="B704" s="58" t="s">
        <v>507</v>
      </c>
      <c r="C704" s="198" t="s">
        <v>349</v>
      </c>
      <c r="D704" s="217"/>
      <c r="E704" s="57">
        <v>7</v>
      </c>
      <c r="F704" s="66"/>
      <c r="G704" s="149">
        <f t="shared" si="12"/>
        <v>0</v>
      </c>
    </row>
    <row r="705" spans="1:7" ht="21.2" customHeight="1" x14ac:dyDescent="0.25">
      <c r="A705" s="185">
        <v>9781338843415</v>
      </c>
      <c r="B705" s="58" t="s">
        <v>860</v>
      </c>
      <c r="C705" s="198" t="s">
        <v>925</v>
      </c>
      <c r="D705" s="217"/>
      <c r="E705" s="57">
        <v>10.25</v>
      </c>
      <c r="F705" s="66"/>
      <c r="G705" s="149">
        <f t="shared" si="12"/>
        <v>0</v>
      </c>
    </row>
    <row r="706" spans="1:7" ht="21.2" customHeight="1" x14ac:dyDescent="0.25">
      <c r="A706" s="185">
        <v>9781338794656</v>
      </c>
      <c r="B706" s="58" t="s">
        <v>375</v>
      </c>
      <c r="C706" s="198" t="s">
        <v>356</v>
      </c>
      <c r="D706" s="217"/>
      <c r="E706" s="57">
        <v>7</v>
      </c>
      <c r="F706" s="66"/>
      <c r="G706" s="149">
        <f t="shared" si="12"/>
        <v>0</v>
      </c>
    </row>
    <row r="707" spans="1:7" ht="21.2" customHeight="1" x14ac:dyDescent="0.25">
      <c r="A707" s="185">
        <v>9781338794977</v>
      </c>
      <c r="B707" s="58" t="s">
        <v>1051</v>
      </c>
      <c r="C707" s="198" t="s">
        <v>349</v>
      </c>
      <c r="D707" s="217"/>
      <c r="E707" s="57">
        <v>6.25</v>
      </c>
      <c r="F707" s="66"/>
      <c r="G707" s="149">
        <f t="shared" si="12"/>
        <v>0</v>
      </c>
    </row>
    <row r="708" spans="1:7" ht="21.2" customHeight="1" x14ac:dyDescent="0.25">
      <c r="A708" s="185">
        <v>9781338794595</v>
      </c>
      <c r="B708" s="58" t="s">
        <v>376</v>
      </c>
      <c r="C708" s="198" t="s">
        <v>356</v>
      </c>
      <c r="D708" s="217"/>
      <c r="E708" s="57">
        <v>7.25</v>
      </c>
      <c r="F708" s="66"/>
      <c r="G708" s="149">
        <f t="shared" si="12"/>
        <v>0</v>
      </c>
    </row>
    <row r="709" spans="1:7" ht="21.2" customHeight="1" x14ac:dyDescent="0.25">
      <c r="A709" s="185">
        <v>9781338879100</v>
      </c>
      <c r="B709" s="58" t="s">
        <v>1192</v>
      </c>
      <c r="C709" s="198" t="s">
        <v>1185</v>
      </c>
      <c r="D709" s="217"/>
      <c r="E709" s="57">
        <v>10.5</v>
      </c>
      <c r="F709" s="66"/>
      <c r="G709" s="149">
        <f t="shared" si="12"/>
        <v>0</v>
      </c>
    </row>
    <row r="710" spans="1:7" ht="21.2" customHeight="1" x14ac:dyDescent="0.25">
      <c r="A710" s="185">
        <v>9781338826395</v>
      </c>
      <c r="B710" s="58" t="s">
        <v>1297</v>
      </c>
      <c r="C710" s="198" t="s">
        <v>1292</v>
      </c>
      <c r="D710" s="217"/>
      <c r="E710" s="57">
        <v>17.75</v>
      </c>
      <c r="F710" s="66"/>
      <c r="G710" s="149">
        <f t="shared" si="12"/>
        <v>0</v>
      </c>
    </row>
    <row r="711" spans="1:7" ht="21.2" customHeight="1" x14ac:dyDescent="0.25">
      <c r="A711" s="185">
        <v>9781338648034</v>
      </c>
      <c r="B711" s="58" t="s">
        <v>861</v>
      </c>
      <c r="C711" s="198" t="s">
        <v>1291</v>
      </c>
      <c r="D711" s="217"/>
      <c r="E711" s="57">
        <v>17</v>
      </c>
      <c r="F711" s="66"/>
      <c r="G711" s="149">
        <f t="shared" si="12"/>
        <v>0</v>
      </c>
    </row>
    <row r="712" spans="1:7" ht="21.2" customHeight="1" x14ac:dyDescent="0.25">
      <c r="A712" s="185">
        <v>9781338766691</v>
      </c>
      <c r="B712" s="58" t="s">
        <v>638</v>
      </c>
      <c r="C712" s="198" t="s">
        <v>348</v>
      </c>
      <c r="D712" s="217"/>
      <c r="E712" s="57">
        <v>10.5</v>
      </c>
      <c r="F712" s="66"/>
      <c r="G712" s="149">
        <f t="shared" si="12"/>
        <v>0</v>
      </c>
    </row>
    <row r="713" spans="1:7" ht="21.2" customHeight="1" x14ac:dyDescent="0.25">
      <c r="A713" s="185">
        <v>9781338766660</v>
      </c>
      <c r="B713" s="58" t="s">
        <v>552</v>
      </c>
      <c r="C713" s="198" t="s">
        <v>348</v>
      </c>
      <c r="D713" s="217"/>
      <c r="E713" s="57">
        <v>10.25</v>
      </c>
      <c r="F713" s="66"/>
      <c r="G713" s="149">
        <f t="shared" si="12"/>
        <v>0</v>
      </c>
    </row>
    <row r="714" spans="1:7" ht="21.2" customHeight="1" x14ac:dyDescent="0.25">
      <c r="A714" s="185">
        <v>9781338850192</v>
      </c>
      <c r="B714" s="58" t="s">
        <v>821</v>
      </c>
      <c r="C714" s="198" t="s">
        <v>1292</v>
      </c>
      <c r="D714" s="217"/>
      <c r="E714" s="57">
        <v>13.5</v>
      </c>
      <c r="F714" s="66"/>
      <c r="G714" s="149">
        <f t="shared" si="12"/>
        <v>0</v>
      </c>
    </row>
    <row r="715" spans="1:7" ht="21.2" customHeight="1" x14ac:dyDescent="0.25">
      <c r="A715" s="185">
        <v>9780593483749</v>
      </c>
      <c r="B715" s="58" t="s">
        <v>678</v>
      </c>
      <c r="C715" s="198" t="s">
        <v>348</v>
      </c>
      <c r="D715" s="217"/>
      <c r="E715" s="57">
        <v>9</v>
      </c>
      <c r="F715" s="66"/>
      <c r="G715" s="149">
        <f t="shared" si="12"/>
        <v>0</v>
      </c>
    </row>
    <row r="716" spans="1:7" ht="21.2" customHeight="1" x14ac:dyDescent="0.25">
      <c r="A716" s="185" t="s">
        <v>793</v>
      </c>
      <c r="B716" s="58" t="s">
        <v>794</v>
      </c>
      <c r="C716" s="198" t="s">
        <v>135</v>
      </c>
      <c r="D716" s="217"/>
      <c r="E716" s="57">
        <v>24</v>
      </c>
      <c r="F716" s="66"/>
      <c r="G716" s="149">
        <f t="shared" si="12"/>
        <v>0</v>
      </c>
    </row>
    <row r="717" spans="1:7" ht="21.2" customHeight="1" x14ac:dyDescent="0.25">
      <c r="A717" s="185">
        <v>9781839352164</v>
      </c>
      <c r="B717" s="58" t="s">
        <v>1279</v>
      </c>
      <c r="C717" s="198" t="s">
        <v>135</v>
      </c>
      <c r="D717" s="217"/>
      <c r="E717" s="57">
        <v>12.5</v>
      </c>
      <c r="F717" s="66"/>
      <c r="G717" s="149">
        <f t="shared" si="12"/>
        <v>0</v>
      </c>
    </row>
    <row r="718" spans="1:7" ht="21.2" customHeight="1" x14ac:dyDescent="0.25">
      <c r="A718" s="185">
        <v>9781506736068</v>
      </c>
      <c r="B718" s="58" t="s">
        <v>795</v>
      </c>
      <c r="C718" s="198" t="s">
        <v>135</v>
      </c>
      <c r="D718" s="217"/>
      <c r="E718" s="57">
        <v>14.5</v>
      </c>
      <c r="F718" s="66"/>
      <c r="G718" s="149">
        <f t="shared" si="12"/>
        <v>0</v>
      </c>
    </row>
    <row r="719" spans="1:7" ht="21.2" customHeight="1" x14ac:dyDescent="0.25">
      <c r="A719" s="185">
        <v>9781510774452</v>
      </c>
      <c r="B719" s="58" t="s">
        <v>878</v>
      </c>
      <c r="C719" s="198" t="s">
        <v>1333</v>
      </c>
      <c r="D719" s="217"/>
      <c r="E719" s="57">
        <v>17.75</v>
      </c>
      <c r="F719" s="66"/>
      <c r="G719" s="149">
        <f t="shared" si="12"/>
        <v>0</v>
      </c>
    </row>
    <row r="720" spans="1:7" ht="21.2" customHeight="1" x14ac:dyDescent="0.25">
      <c r="A720" s="185" t="s">
        <v>2052</v>
      </c>
      <c r="B720" s="58" t="s">
        <v>1660</v>
      </c>
      <c r="C720" s="198" t="s">
        <v>919</v>
      </c>
      <c r="D720" s="217"/>
      <c r="E720" s="57">
        <v>12</v>
      </c>
      <c r="F720" s="66"/>
      <c r="G720" s="149">
        <f t="shared" si="12"/>
        <v>0</v>
      </c>
    </row>
    <row r="721" spans="1:8" ht="21.2" customHeight="1" x14ac:dyDescent="0.25">
      <c r="A721" s="185" t="s">
        <v>2053</v>
      </c>
      <c r="B721" s="58" t="s">
        <v>1661</v>
      </c>
      <c r="C721" s="198" t="s">
        <v>919</v>
      </c>
      <c r="D721" s="217"/>
      <c r="E721" s="57">
        <v>12</v>
      </c>
      <c r="F721" s="66"/>
      <c r="G721" s="149">
        <f t="shared" si="12"/>
        <v>0</v>
      </c>
    </row>
    <row r="722" spans="1:8" ht="21.2" customHeight="1" x14ac:dyDescent="0.25">
      <c r="A722" s="185" t="s">
        <v>2054</v>
      </c>
      <c r="B722" s="58" t="s">
        <v>1662</v>
      </c>
      <c r="C722" s="198" t="s">
        <v>919</v>
      </c>
      <c r="D722" s="217"/>
      <c r="E722" s="57">
        <v>12</v>
      </c>
      <c r="F722" s="66"/>
      <c r="G722" s="149">
        <f t="shared" si="12"/>
        <v>0</v>
      </c>
    </row>
    <row r="723" spans="1:8" ht="21.2" customHeight="1" x14ac:dyDescent="0.25">
      <c r="A723" s="185" t="s">
        <v>2055</v>
      </c>
      <c r="B723" s="58" t="s">
        <v>1663</v>
      </c>
      <c r="C723" s="198" t="s">
        <v>919</v>
      </c>
      <c r="D723" s="217"/>
      <c r="E723" s="57">
        <v>12</v>
      </c>
      <c r="F723" s="66"/>
      <c r="G723" s="149">
        <f t="shared" si="12"/>
        <v>0</v>
      </c>
    </row>
    <row r="724" spans="1:8" ht="21.2" customHeight="1" x14ac:dyDescent="0.25">
      <c r="A724" s="185" t="s">
        <v>2056</v>
      </c>
      <c r="B724" s="58" t="s">
        <v>1664</v>
      </c>
      <c r="C724" s="198" t="s">
        <v>1114</v>
      </c>
      <c r="D724" s="217"/>
      <c r="E724" s="57">
        <v>6</v>
      </c>
      <c r="F724" s="66"/>
      <c r="G724" s="149">
        <f t="shared" si="12"/>
        <v>0</v>
      </c>
    </row>
    <row r="725" spans="1:8" ht="21.2" customHeight="1" x14ac:dyDescent="0.25">
      <c r="A725" s="185" t="s">
        <v>2057</v>
      </c>
      <c r="B725" s="58" t="s">
        <v>1665</v>
      </c>
      <c r="C725" s="198" t="s">
        <v>1114</v>
      </c>
      <c r="D725" s="217"/>
      <c r="E725" s="57">
        <v>6</v>
      </c>
      <c r="F725" s="66"/>
      <c r="G725" s="149">
        <f t="shared" si="12"/>
        <v>0</v>
      </c>
    </row>
    <row r="726" spans="1:8" ht="21.2" customHeight="1" x14ac:dyDescent="0.25">
      <c r="A726" s="185" t="s">
        <v>2058</v>
      </c>
      <c r="B726" s="58" t="s">
        <v>1666</v>
      </c>
      <c r="C726" s="198" t="s">
        <v>1114</v>
      </c>
      <c r="D726" s="217"/>
      <c r="E726" s="57">
        <v>6</v>
      </c>
      <c r="F726" s="66"/>
      <c r="G726" s="149">
        <f t="shared" si="12"/>
        <v>0</v>
      </c>
    </row>
    <row r="727" spans="1:8" ht="21.2" customHeight="1" x14ac:dyDescent="0.25">
      <c r="A727" s="185">
        <v>9781339027357</v>
      </c>
      <c r="B727" s="58" t="s">
        <v>1667</v>
      </c>
      <c r="C727" s="198" t="s">
        <v>1306</v>
      </c>
      <c r="D727" s="217" t="s">
        <v>7</v>
      </c>
      <c r="E727" s="57">
        <v>10.5</v>
      </c>
      <c r="F727" s="66"/>
      <c r="G727" s="149">
        <f t="shared" si="12"/>
        <v>0</v>
      </c>
      <c r="H727" s="108"/>
    </row>
    <row r="728" spans="1:8" ht="21" customHeight="1" x14ac:dyDescent="0.25">
      <c r="A728" s="185">
        <v>9781338863147</v>
      </c>
      <c r="B728" s="58" t="s">
        <v>452</v>
      </c>
      <c r="C728" s="198" t="s">
        <v>349</v>
      </c>
      <c r="D728" s="217"/>
      <c r="E728" s="57">
        <v>8</v>
      </c>
      <c r="F728" s="66"/>
      <c r="G728" s="149">
        <f t="shared" si="12"/>
        <v>0</v>
      </c>
      <c r="H728" s="108"/>
    </row>
    <row r="729" spans="1:8" ht="21.2" customHeight="1" x14ac:dyDescent="0.25">
      <c r="A729" s="185">
        <v>9781339030968</v>
      </c>
      <c r="B729" s="58" t="s">
        <v>1668</v>
      </c>
      <c r="C729" s="198" t="s">
        <v>349</v>
      </c>
      <c r="D729" s="217"/>
      <c r="E729" s="57">
        <v>10.5</v>
      </c>
      <c r="F729" s="66"/>
      <c r="G729" s="149">
        <f t="shared" si="12"/>
        <v>0</v>
      </c>
    </row>
    <row r="730" spans="1:8" ht="21.2" customHeight="1" x14ac:dyDescent="0.25">
      <c r="A730" s="185">
        <v>9781039701786</v>
      </c>
      <c r="B730" s="58" t="s">
        <v>1087</v>
      </c>
      <c r="C730" s="198" t="s">
        <v>352</v>
      </c>
      <c r="D730" s="217" t="s">
        <v>7</v>
      </c>
      <c r="E730" s="57">
        <v>28.25</v>
      </c>
      <c r="F730" s="66"/>
      <c r="G730" s="149">
        <f t="shared" si="12"/>
        <v>0</v>
      </c>
    </row>
    <row r="731" spans="1:8" ht="21.2" customHeight="1" x14ac:dyDescent="0.25">
      <c r="A731" s="185">
        <v>9781338783513</v>
      </c>
      <c r="B731" s="58" t="s">
        <v>1182</v>
      </c>
      <c r="C731" s="198" t="s">
        <v>348</v>
      </c>
      <c r="D731" s="217"/>
      <c r="E731" s="57">
        <v>10.5</v>
      </c>
      <c r="F731" s="66"/>
      <c r="G731" s="149">
        <f t="shared" si="12"/>
        <v>0</v>
      </c>
    </row>
    <row r="732" spans="1:8" ht="21.2" customHeight="1" x14ac:dyDescent="0.25">
      <c r="A732" s="185">
        <v>9781338598810</v>
      </c>
      <c r="B732" s="58" t="s">
        <v>453</v>
      </c>
      <c r="C732" s="198" t="s">
        <v>349</v>
      </c>
      <c r="D732" s="217"/>
      <c r="E732" s="57">
        <v>25</v>
      </c>
      <c r="F732" s="66"/>
      <c r="G732" s="149">
        <f t="shared" si="12"/>
        <v>0</v>
      </c>
    </row>
    <row r="733" spans="1:8" ht="21.2" customHeight="1" x14ac:dyDescent="0.25">
      <c r="A733" s="185">
        <v>9798887241005</v>
      </c>
      <c r="B733" s="58" t="s">
        <v>1193</v>
      </c>
      <c r="C733" s="198" t="s">
        <v>1185</v>
      </c>
      <c r="D733" s="217"/>
      <c r="E733" s="57">
        <v>13.5</v>
      </c>
      <c r="F733" s="66"/>
      <c r="G733" s="149">
        <f t="shared" si="12"/>
        <v>0</v>
      </c>
    </row>
    <row r="734" spans="1:8" ht="21.2" customHeight="1" x14ac:dyDescent="0.25">
      <c r="A734" s="185">
        <v>9781338890822</v>
      </c>
      <c r="B734" s="58" t="s">
        <v>1102</v>
      </c>
      <c r="C734" s="198" t="s">
        <v>1092</v>
      </c>
      <c r="D734" s="217"/>
      <c r="E734" s="57">
        <v>10.5</v>
      </c>
      <c r="F734" s="66"/>
      <c r="G734" s="149">
        <f t="shared" ref="G734:G797" si="13">+F734*E734</f>
        <v>0</v>
      </c>
    </row>
    <row r="735" spans="1:8" ht="21.2" customHeight="1" x14ac:dyDescent="0.25">
      <c r="A735" s="185">
        <v>9781443197427</v>
      </c>
      <c r="B735" s="58" t="s">
        <v>377</v>
      </c>
      <c r="C735" s="198" t="s">
        <v>356</v>
      </c>
      <c r="D735" s="217"/>
      <c r="E735" s="57">
        <v>9</v>
      </c>
      <c r="F735" s="66"/>
      <c r="G735" s="149">
        <f t="shared" si="13"/>
        <v>0</v>
      </c>
    </row>
    <row r="736" spans="1:8" ht="21.2" customHeight="1" x14ac:dyDescent="0.25">
      <c r="A736" s="185">
        <v>9781773069319</v>
      </c>
      <c r="B736" s="58" t="s">
        <v>851</v>
      </c>
      <c r="C736" s="198" t="s">
        <v>1311</v>
      </c>
      <c r="D736" s="217" t="s">
        <v>7</v>
      </c>
      <c r="E736" s="57">
        <v>13</v>
      </c>
      <c r="F736" s="66"/>
      <c r="G736" s="149">
        <f t="shared" si="13"/>
        <v>0</v>
      </c>
    </row>
    <row r="737" spans="1:7" ht="21.2" customHeight="1" x14ac:dyDescent="0.25">
      <c r="A737" s="185">
        <v>9798886633306</v>
      </c>
      <c r="B737" s="58" t="s">
        <v>1298</v>
      </c>
      <c r="C737" s="198" t="s">
        <v>1292</v>
      </c>
      <c r="D737" s="217"/>
      <c r="E737" s="57">
        <v>24</v>
      </c>
      <c r="F737" s="66"/>
      <c r="G737" s="149">
        <f t="shared" si="13"/>
        <v>0</v>
      </c>
    </row>
    <row r="738" spans="1:7" ht="21.2" customHeight="1" x14ac:dyDescent="0.25">
      <c r="A738" s="185">
        <v>9780545561631</v>
      </c>
      <c r="B738" s="58" t="s">
        <v>1308</v>
      </c>
      <c r="C738" s="198" t="s">
        <v>1306</v>
      </c>
      <c r="D738" s="217"/>
      <c r="E738" s="57">
        <v>20</v>
      </c>
      <c r="F738" s="66"/>
      <c r="G738" s="149">
        <f t="shared" si="13"/>
        <v>0</v>
      </c>
    </row>
    <row r="739" spans="1:7" ht="21.2" customHeight="1" x14ac:dyDescent="0.25">
      <c r="A739" s="185">
        <v>9781338715422</v>
      </c>
      <c r="B739" s="58" t="s">
        <v>1299</v>
      </c>
      <c r="C739" s="198" t="s">
        <v>1292</v>
      </c>
      <c r="D739" s="217"/>
      <c r="E739" s="57">
        <v>16.75</v>
      </c>
      <c r="F739" s="66"/>
      <c r="G739" s="149">
        <f t="shared" si="13"/>
        <v>0</v>
      </c>
    </row>
    <row r="740" spans="1:7" ht="21.2" customHeight="1" x14ac:dyDescent="0.25">
      <c r="A740" s="185">
        <v>9781338811131</v>
      </c>
      <c r="B740" s="58" t="s">
        <v>679</v>
      </c>
      <c r="C740" s="198" t="s">
        <v>134</v>
      </c>
      <c r="D740" s="217"/>
      <c r="E740" s="57">
        <v>12</v>
      </c>
      <c r="F740" s="66"/>
      <c r="G740" s="149">
        <f t="shared" si="13"/>
        <v>0</v>
      </c>
    </row>
    <row r="741" spans="1:7" ht="21.2" customHeight="1" x14ac:dyDescent="0.25">
      <c r="A741" s="185">
        <v>9781789477177</v>
      </c>
      <c r="B741" s="58" t="s">
        <v>1011</v>
      </c>
      <c r="C741" s="198" t="s">
        <v>1007</v>
      </c>
      <c r="D741" s="217"/>
      <c r="E741" s="57">
        <v>12.5</v>
      </c>
      <c r="F741" s="66"/>
      <c r="G741" s="149">
        <f t="shared" si="13"/>
        <v>0</v>
      </c>
    </row>
    <row r="742" spans="1:7" ht="21.2" customHeight="1" x14ac:dyDescent="0.25">
      <c r="A742" s="185">
        <v>9781338850048</v>
      </c>
      <c r="B742" s="58" t="s">
        <v>454</v>
      </c>
      <c r="C742" s="198" t="s">
        <v>349</v>
      </c>
      <c r="D742" s="217"/>
      <c r="E742" s="57">
        <v>9.25</v>
      </c>
      <c r="F742" s="66"/>
      <c r="G742" s="149">
        <f t="shared" si="13"/>
        <v>0</v>
      </c>
    </row>
    <row r="743" spans="1:7" ht="21.2" customHeight="1" x14ac:dyDescent="0.25">
      <c r="A743" s="185">
        <v>9781803379579</v>
      </c>
      <c r="B743" s="58" t="s">
        <v>1012</v>
      </c>
      <c r="C743" s="198" t="s">
        <v>1007</v>
      </c>
      <c r="D743" s="217"/>
      <c r="E743" s="57">
        <v>13.5</v>
      </c>
      <c r="F743" s="66"/>
      <c r="G743" s="149">
        <f t="shared" si="13"/>
        <v>0</v>
      </c>
    </row>
    <row r="744" spans="1:7" ht="21.2" customHeight="1" x14ac:dyDescent="0.25">
      <c r="A744" s="185">
        <v>9781800583887</v>
      </c>
      <c r="B744" s="58" t="s">
        <v>368</v>
      </c>
      <c r="C744" s="198" t="s">
        <v>1007</v>
      </c>
      <c r="D744" s="217"/>
      <c r="E744" s="57">
        <v>12</v>
      </c>
      <c r="F744" s="66"/>
      <c r="G744" s="149">
        <f t="shared" si="13"/>
        <v>0</v>
      </c>
    </row>
    <row r="745" spans="1:7" ht="21.2" customHeight="1" x14ac:dyDescent="0.25">
      <c r="A745" s="185">
        <v>9781803372600</v>
      </c>
      <c r="B745" s="58" t="s">
        <v>369</v>
      </c>
      <c r="C745" s="198" t="s">
        <v>1007</v>
      </c>
      <c r="D745" s="217"/>
      <c r="E745" s="57">
        <v>12</v>
      </c>
      <c r="F745" s="66"/>
      <c r="G745" s="149">
        <f t="shared" si="13"/>
        <v>0</v>
      </c>
    </row>
    <row r="746" spans="1:7" ht="21.2" customHeight="1" x14ac:dyDescent="0.25">
      <c r="A746" s="185">
        <v>9781338600896</v>
      </c>
      <c r="B746" s="58" t="s">
        <v>119</v>
      </c>
      <c r="C746" s="198" t="s">
        <v>1306</v>
      </c>
      <c r="D746" s="217"/>
      <c r="E746" s="57">
        <v>15</v>
      </c>
      <c r="F746" s="66"/>
      <c r="G746" s="149">
        <f t="shared" si="13"/>
        <v>0</v>
      </c>
    </row>
    <row r="747" spans="1:7" ht="21.2" customHeight="1" x14ac:dyDescent="0.25">
      <c r="A747" s="185">
        <v>9781443182546</v>
      </c>
      <c r="B747" s="58" t="s">
        <v>78</v>
      </c>
      <c r="C747" s="198" t="s">
        <v>349</v>
      </c>
      <c r="D747" s="217" t="s">
        <v>7</v>
      </c>
      <c r="E747" s="57">
        <v>7.5</v>
      </c>
      <c r="F747" s="66"/>
      <c r="G747" s="149">
        <f t="shared" si="13"/>
        <v>0</v>
      </c>
    </row>
    <row r="748" spans="1:7" ht="21.2" customHeight="1" x14ac:dyDescent="0.25">
      <c r="A748" s="185">
        <v>9781338317275</v>
      </c>
      <c r="B748" s="58" t="s">
        <v>868</v>
      </c>
      <c r="C748" s="198" t="s">
        <v>925</v>
      </c>
      <c r="D748" s="217"/>
      <c r="E748" s="57">
        <v>5</v>
      </c>
      <c r="F748" s="66"/>
      <c r="G748" s="149">
        <f t="shared" si="13"/>
        <v>0</v>
      </c>
    </row>
    <row r="749" spans="1:7" ht="21.2" customHeight="1" x14ac:dyDescent="0.25">
      <c r="A749" s="185">
        <v>9781427857248</v>
      </c>
      <c r="B749" s="58" t="s">
        <v>830</v>
      </c>
      <c r="C749" s="198" t="s">
        <v>1306</v>
      </c>
      <c r="D749" s="217"/>
      <c r="E749" s="57">
        <v>15.5</v>
      </c>
      <c r="F749" s="66"/>
      <c r="G749" s="149">
        <f t="shared" si="13"/>
        <v>0</v>
      </c>
    </row>
    <row r="750" spans="1:7" ht="21.2" customHeight="1" x14ac:dyDescent="0.25">
      <c r="A750" s="185">
        <v>9781339036557</v>
      </c>
      <c r="B750" s="58" t="s">
        <v>1669</v>
      </c>
      <c r="C750" s="198" t="s">
        <v>925</v>
      </c>
      <c r="D750" s="217"/>
      <c r="E750" s="57">
        <v>10.5</v>
      </c>
      <c r="F750" s="66"/>
      <c r="G750" s="149">
        <f t="shared" si="13"/>
        <v>0</v>
      </c>
    </row>
    <row r="751" spans="1:7" ht="21.2" customHeight="1" x14ac:dyDescent="0.25">
      <c r="A751" s="185">
        <v>9781443197236</v>
      </c>
      <c r="B751" s="58" t="s">
        <v>1309</v>
      </c>
      <c r="C751" s="198" t="s">
        <v>1306</v>
      </c>
      <c r="D751" s="217" t="s">
        <v>7</v>
      </c>
      <c r="E751" s="57">
        <v>15.75</v>
      </c>
      <c r="F751" s="66"/>
      <c r="G751" s="149">
        <f t="shared" si="13"/>
        <v>0</v>
      </c>
    </row>
    <row r="752" spans="1:7" ht="21.2" customHeight="1" x14ac:dyDescent="0.25">
      <c r="A752" s="185">
        <v>9781338722185</v>
      </c>
      <c r="B752" s="58" t="s">
        <v>455</v>
      </c>
      <c r="C752" s="198" t="s">
        <v>349</v>
      </c>
      <c r="D752" s="217"/>
      <c r="E752" s="57">
        <v>5</v>
      </c>
      <c r="F752" s="66"/>
      <c r="G752" s="149">
        <f t="shared" si="13"/>
        <v>0</v>
      </c>
    </row>
    <row r="753" spans="1:7" ht="21.2" customHeight="1" x14ac:dyDescent="0.25">
      <c r="A753" s="185">
        <v>9781338827187</v>
      </c>
      <c r="B753" s="58" t="s">
        <v>1670</v>
      </c>
      <c r="C753" s="198" t="s">
        <v>1292</v>
      </c>
      <c r="D753" s="217"/>
      <c r="E753" s="57">
        <v>10.5</v>
      </c>
      <c r="F753" s="66"/>
      <c r="G753" s="149">
        <f t="shared" si="13"/>
        <v>0</v>
      </c>
    </row>
    <row r="754" spans="1:7" ht="21.2" customHeight="1" x14ac:dyDescent="0.25">
      <c r="A754" s="185">
        <v>9781338874914</v>
      </c>
      <c r="B754" s="58" t="s">
        <v>1088</v>
      </c>
      <c r="C754" s="198" t="s">
        <v>352</v>
      </c>
      <c r="D754" s="217"/>
      <c r="E754" s="57">
        <v>5</v>
      </c>
      <c r="F754" s="66"/>
      <c r="G754" s="149">
        <f t="shared" si="13"/>
        <v>0</v>
      </c>
    </row>
    <row r="755" spans="1:7" ht="21.2" customHeight="1" x14ac:dyDescent="0.25">
      <c r="A755" s="185">
        <v>9780744065190</v>
      </c>
      <c r="B755" s="58" t="s">
        <v>553</v>
      </c>
      <c r="C755" s="198" t="s">
        <v>1292</v>
      </c>
      <c r="D755" s="217"/>
      <c r="E755" s="57">
        <v>25</v>
      </c>
      <c r="F755" s="66"/>
      <c r="G755" s="149">
        <f t="shared" si="13"/>
        <v>0</v>
      </c>
    </row>
    <row r="756" spans="1:7" ht="21.2" customHeight="1" x14ac:dyDescent="0.25">
      <c r="A756" s="185">
        <v>9781338893076</v>
      </c>
      <c r="B756" s="58" t="s">
        <v>1671</v>
      </c>
      <c r="C756" s="198" t="s">
        <v>1292</v>
      </c>
      <c r="D756" s="217"/>
      <c r="E756" s="57">
        <v>28.25</v>
      </c>
      <c r="F756" s="66"/>
      <c r="G756" s="149">
        <f t="shared" si="13"/>
        <v>0</v>
      </c>
    </row>
    <row r="757" spans="1:7" ht="21.2" customHeight="1" x14ac:dyDescent="0.25">
      <c r="A757" s="185">
        <v>9781789589184</v>
      </c>
      <c r="B757" s="58" t="s">
        <v>1013</v>
      </c>
      <c r="C757" s="198" t="s">
        <v>1007</v>
      </c>
      <c r="D757" s="217"/>
      <c r="E757" s="57">
        <v>14.5</v>
      </c>
      <c r="F757" s="66"/>
      <c r="G757" s="149">
        <f t="shared" si="13"/>
        <v>0</v>
      </c>
    </row>
    <row r="758" spans="1:7" ht="21.2" customHeight="1" x14ac:dyDescent="0.25">
      <c r="A758" s="185">
        <v>9781443175241</v>
      </c>
      <c r="B758" s="58" t="s">
        <v>79</v>
      </c>
      <c r="C758" s="198" t="s">
        <v>349</v>
      </c>
      <c r="D758" s="217" t="s">
        <v>7</v>
      </c>
      <c r="E758" s="57">
        <v>9</v>
      </c>
      <c r="F758" s="66"/>
      <c r="G758" s="149">
        <f t="shared" si="13"/>
        <v>0</v>
      </c>
    </row>
    <row r="759" spans="1:7" ht="21.2" customHeight="1" x14ac:dyDescent="0.25">
      <c r="A759" s="185">
        <v>9780735271852</v>
      </c>
      <c r="B759" s="58" t="s">
        <v>312</v>
      </c>
      <c r="C759" s="198" t="s">
        <v>349</v>
      </c>
      <c r="D759" s="217"/>
      <c r="E759" s="57">
        <v>11</v>
      </c>
      <c r="F759" s="66"/>
      <c r="G759" s="149">
        <f t="shared" si="13"/>
        <v>0</v>
      </c>
    </row>
    <row r="760" spans="1:7" ht="21.2" customHeight="1" x14ac:dyDescent="0.25">
      <c r="A760" s="185">
        <v>9781443119559</v>
      </c>
      <c r="B760" s="58" t="s">
        <v>1052</v>
      </c>
      <c r="C760" s="198" t="s">
        <v>349</v>
      </c>
      <c r="D760" s="217" t="s">
        <v>7</v>
      </c>
      <c r="E760" s="57">
        <v>10.5</v>
      </c>
      <c r="F760" s="66"/>
      <c r="G760" s="149">
        <f t="shared" si="13"/>
        <v>0</v>
      </c>
    </row>
    <row r="761" spans="1:7" ht="21.2" customHeight="1" x14ac:dyDescent="0.25">
      <c r="A761" s="185">
        <v>9781338349818</v>
      </c>
      <c r="B761" s="58" t="s">
        <v>120</v>
      </c>
      <c r="C761" s="198" t="s">
        <v>1092</v>
      </c>
      <c r="D761" s="217"/>
      <c r="E761" s="57">
        <v>7</v>
      </c>
      <c r="F761" s="66"/>
      <c r="G761" s="149">
        <f t="shared" si="13"/>
        <v>0</v>
      </c>
    </row>
    <row r="762" spans="1:7" ht="21.2" customHeight="1" x14ac:dyDescent="0.25">
      <c r="A762" s="185">
        <v>9781338894172</v>
      </c>
      <c r="B762" s="58" t="s">
        <v>1280</v>
      </c>
      <c r="C762" s="198" t="s">
        <v>135</v>
      </c>
      <c r="D762" s="217"/>
      <c r="E762" s="57">
        <v>10.5</v>
      </c>
      <c r="F762" s="66"/>
      <c r="G762" s="149">
        <f t="shared" si="13"/>
        <v>0</v>
      </c>
    </row>
    <row r="763" spans="1:7" ht="21.2" customHeight="1" x14ac:dyDescent="0.25">
      <c r="A763" s="185">
        <v>9780545849135</v>
      </c>
      <c r="B763" s="58" t="s">
        <v>818</v>
      </c>
      <c r="C763" s="198" t="s">
        <v>1292</v>
      </c>
      <c r="D763" s="217"/>
      <c r="E763" s="57">
        <v>12</v>
      </c>
      <c r="F763" s="66"/>
      <c r="G763" s="149">
        <f t="shared" si="13"/>
        <v>0</v>
      </c>
    </row>
    <row r="764" spans="1:7" ht="21.2" customHeight="1" x14ac:dyDescent="0.25">
      <c r="A764" s="185">
        <v>9781443198455</v>
      </c>
      <c r="B764" s="58" t="s">
        <v>838</v>
      </c>
      <c r="C764" s="198" t="s">
        <v>1311</v>
      </c>
      <c r="D764" s="217" t="s">
        <v>7</v>
      </c>
      <c r="E764" s="57">
        <v>11.5</v>
      </c>
      <c r="F764" s="66"/>
      <c r="G764" s="149">
        <f t="shared" si="13"/>
        <v>0</v>
      </c>
    </row>
    <row r="765" spans="1:7" ht="21.2" customHeight="1" x14ac:dyDescent="0.25">
      <c r="A765" s="185">
        <v>9780993869495</v>
      </c>
      <c r="B765" s="58" t="s">
        <v>1232</v>
      </c>
      <c r="C765" s="198" t="s">
        <v>919</v>
      </c>
      <c r="D765" s="217" t="s">
        <v>7</v>
      </c>
      <c r="E765" s="57">
        <v>21</v>
      </c>
      <c r="F765" s="66"/>
      <c r="G765" s="149">
        <f t="shared" si="13"/>
        <v>0</v>
      </c>
    </row>
    <row r="766" spans="1:7" ht="21.2" customHeight="1" x14ac:dyDescent="0.25">
      <c r="A766" s="185">
        <v>9781338691085</v>
      </c>
      <c r="B766" s="58" t="s">
        <v>49</v>
      </c>
      <c r="C766" s="198" t="s">
        <v>1306</v>
      </c>
      <c r="D766" s="139"/>
      <c r="E766" s="57">
        <v>12</v>
      </c>
      <c r="F766" s="66"/>
      <c r="G766" s="149">
        <f t="shared" si="13"/>
        <v>0</v>
      </c>
    </row>
    <row r="767" spans="1:7" ht="21.2" customHeight="1" x14ac:dyDescent="0.25">
      <c r="A767" s="185">
        <v>9781339032245</v>
      </c>
      <c r="B767" s="58" t="s">
        <v>1672</v>
      </c>
      <c r="C767" s="198" t="s">
        <v>349</v>
      </c>
      <c r="D767" s="217"/>
      <c r="E767" s="57">
        <v>10.5</v>
      </c>
      <c r="F767" s="66"/>
      <c r="G767" s="149">
        <f t="shared" si="13"/>
        <v>0</v>
      </c>
    </row>
    <row r="768" spans="1:7" ht="21.2" customHeight="1" x14ac:dyDescent="0.25">
      <c r="A768" s="185">
        <v>9781338775808</v>
      </c>
      <c r="B768" s="58" t="s">
        <v>839</v>
      </c>
      <c r="C768" s="198" t="s">
        <v>1311</v>
      </c>
      <c r="D768" s="217"/>
      <c r="E768" s="57">
        <v>12</v>
      </c>
      <c r="F768" s="66"/>
      <c r="G768" s="149">
        <f t="shared" si="13"/>
        <v>0</v>
      </c>
    </row>
    <row r="769" spans="1:7" ht="21.2" customHeight="1" x14ac:dyDescent="0.25">
      <c r="A769" s="185">
        <v>9781338745375</v>
      </c>
      <c r="B769" s="58" t="s">
        <v>1183</v>
      </c>
      <c r="C769" s="198" t="s">
        <v>348</v>
      </c>
      <c r="D769" s="217"/>
      <c r="E769" s="57">
        <v>8.25</v>
      </c>
      <c r="F769" s="66"/>
      <c r="G769" s="149">
        <f t="shared" si="13"/>
        <v>0</v>
      </c>
    </row>
    <row r="770" spans="1:7" ht="21.2" customHeight="1" x14ac:dyDescent="0.25">
      <c r="A770" s="185">
        <v>9781338745405</v>
      </c>
      <c r="B770" s="58" t="s">
        <v>680</v>
      </c>
      <c r="C770" s="198" t="s">
        <v>348</v>
      </c>
      <c r="D770" s="217"/>
      <c r="E770" s="57">
        <v>8</v>
      </c>
      <c r="F770" s="66"/>
      <c r="G770" s="149">
        <f t="shared" si="13"/>
        <v>0</v>
      </c>
    </row>
    <row r="771" spans="1:7" ht="21.2" customHeight="1" x14ac:dyDescent="0.25">
      <c r="A771" s="185">
        <v>9781338745436</v>
      </c>
      <c r="B771" s="58" t="s">
        <v>531</v>
      </c>
      <c r="C771" s="198" t="s">
        <v>1092</v>
      </c>
      <c r="D771" s="217"/>
      <c r="E771" s="57">
        <v>8.25</v>
      </c>
      <c r="F771" s="66"/>
      <c r="G771" s="149">
        <f t="shared" si="13"/>
        <v>0</v>
      </c>
    </row>
    <row r="772" spans="1:7" ht="21.2" customHeight="1" x14ac:dyDescent="0.25">
      <c r="A772" s="185">
        <v>9781338745467</v>
      </c>
      <c r="B772" s="58" t="s">
        <v>1103</v>
      </c>
      <c r="C772" s="198" t="s">
        <v>1092</v>
      </c>
      <c r="D772" s="217"/>
      <c r="E772" s="57">
        <v>8.25</v>
      </c>
      <c r="F772" s="66"/>
      <c r="G772" s="149">
        <f t="shared" si="13"/>
        <v>0</v>
      </c>
    </row>
    <row r="773" spans="1:7" ht="21.2" customHeight="1" x14ac:dyDescent="0.25">
      <c r="A773" s="185">
        <v>9781338300710</v>
      </c>
      <c r="B773" s="58" t="s">
        <v>681</v>
      </c>
      <c r="C773" s="198" t="s">
        <v>348</v>
      </c>
      <c r="D773" s="217"/>
      <c r="E773" s="57">
        <v>14</v>
      </c>
      <c r="F773" s="66"/>
      <c r="G773" s="149">
        <f t="shared" si="13"/>
        <v>0</v>
      </c>
    </row>
    <row r="774" spans="1:7" ht="21.2" customHeight="1" x14ac:dyDescent="0.25">
      <c r="A774" s="185">
        <v>9781338832686</v>
      </c>
      <c r="B774" s="58" t="s">
        <v>1271</v>
      </c>
      <c r="C774" s="198" t="s">
        <v>1268</v>
      </c>
      <c r="D774" s="217"/>
      <c r="E774" s="57">
        <v>17.75</v>
      </c>
      <c r="F774" s="66"/>
      <c r="G774" s="149">
        <f t="shared" si="13"/>
        <v>0</v>
      </c>
    </row>
    <row r="775" spans="1:7" ht="21.2" customHeight="1" x14ac:dyDescent="0.25">
      <c r="A775" s="185">
        <v>9781338592054</v>
      </c>
      <c r="B775" s="58" t="s">
        <v>869</v>
      </c>
      <c r="C775" s="198" t="s">
        <v>925</v>
      </c>
      <c r="D775" s="217"/>
      <c r="E775" s="57">
        <v>12</v>
      </c>
      <c r="F775" s="66"/>
      <c r="G775" s="149">
        <f t="shared" si="13"/>
        <v>0</v>
      </c>
    </row>
    <row r="776" spans="1:7" ht="21.2" customHeight="1" x14ac:dyDescent="0.25">
      <c r="A776" s="185">
        <v>9781339039220</v>
      </c>
      <c r="B776" s="58" t="s">
        <v>1673</v>
      </c>
      <c r="C776" s="198" t="s">
        <v>925</v>
      </c>
      <c r="D776" s="217"/>
      <c r="E776" s="57">
        <v>21</v>
      </c>
      <c r="F776" s="66"/>
      <c r="G776" s="149">
        <f t="shared" si="13"/>
        <v>0</v>
      </c>
    </row>
    <row r="777" spans="1:7" ht="21.2" customHeight="1" x14ac:dyDescent="0.25">
      <c r="A777" s="185">
        <v>9781338799613</v>
      </c>
      <c r="B777" s="58" t="s">
        <v>1104</v>
      </c>
      <c r="C777" s="198" t="s">
        <v>1092</v>
      </c>
      <c r="D777" s="217" t="s">
        <v>7</v>
      </c>
      <c r="E777" s="57">
        <v>7.25</v>
      </c>
      <c r="F777" s="66"/>
      <c r="G777" s="149">
        <f t="shared" si="13"/>
        <v>0</v>
      </c>
    </row>
    <row r="778" spans="1:7" ht="21.2" customHeight="1" x14ac:dyDescent="0.25">
      <c r="A778" s="185">
        <v>9781338799903</v>
      </c>
      <c r="B778" s="58" t="s">
        <v>1674</v>
      </c>
      <c r="C778" s="198" t="s">
        <v>1092</v>
      </c>
      <c r="D778" s="217" t="s">
        <v>7</v>
      </c>
      <c r="E778" s="57">
        <v>8.25</v>
      </c>
      <c r="F778" s="66"/>
      <c r="G778" s="149">
        <f t="shared" si="13"/>
        <v>0</v>
      </c>
    </row>
    <row r="779" spans="1:7" ht="21.2" customHeight="1" x14ac:dyDescent="0.25">
      <c r="A779" s="185">
        <v>9781338799811</v>
      </c>
      <c r="B779" s="58" t="s">
        <v>1105</v>
      </c>
      <c r="C779" s="198" t="s">
        <v>1092</v>
      </c>
      <c r="D779" s="217" t="s">
        <v>7</v>
      </c>
      <c r="E779" s="57">
        <v>8.25</v>
      </c>
      <c r="F779" s="66"/>
      <c r="G779" s="149">
        <f t="shared" si="13"/>
        <v>0</v>
      </c>
    </row>
    <row r="780" spans="1:7" ht="21.2" customHeight="1" x14ac:dyDescent="0.25">
      <c r="A780" s="185">
        <v>9781338748338</v>
      </c>
      <c r="B780" s="58" t="s">
        <v>787</v>
      </c>
      <c r="C780" s="198" t="s">
        <v>135</v>
      </c>
      <c r="D780" s="217"/>
      <c r="E780" s="57">
        <v>26</v>
      </c>
      <c r="F780" s="66"/>
      <c r="G780" s="149">
        <f t="shared" si="13"/>
        <v>0</v>
      </c>
    </row>
    <row r="781" spans="1:7" ht="21.2" customHeight="1" x14ac:dyDescent="0.25">
      <c r="A781" s="185">
        <v>9780593305508</v>
      </c>
      <c r="B781" s="58" t="s">
        <v>1024</v>
      </c>
      <c r="C781" s="198" t="s">
        <v>356</v>
      </c>
      <c r="D781" s="139"/>
      <c r="E781" s="57">
        <v>8.25</v>
      </c>
      <c r="F781" s="66"/>
      <c r="G781" s="149">
        <f t="shared" si="13"/>
        <v>0</v>
      </c>
    </row>
    <row r="782" spans="1:7" ht="21.2" customHeight="1" x14ac:dyDescent="0.25">
      <c r="A782" s="185">
        <v>9781338859362</v>
      </c>
      <c r="B782" s="58" t="s">
        <v>761</v>
      </c>
      <c r="C782" s="198" t="s">
        <v>134</v>
      </c>
      <c r="D782" s="139"/>
      <c r="E782" s="57">
        <v>16.75</v>
      </c>
      <c r="F782" s="66"/>
      <c r="G782" s="149">
        <f t="shared" si="13"/>
        <v>0</v>
      </c>
    </row>
    <row r="783" spans="1:7" ht="21.2" customHeight="1" x14ac:dyDescent="0.25">
      <c r="A783" s="185">
        <v>9781339002934</v>
      </c>
      <c r="B783" s="58" t="s">
        <v>783</v>
      </c>
      <c r="C783" s="198" t="s">
        <v>134</v>
      </c>
      <c r="D783" s="139"/>
      <c r="E783" s="57">
        <v>17</v>
      </c>
      <c r="F783" s="66"/>
      <c r="G783" s="149">
        <f t="shared" si="13"/>
        <v>0</v>
      </c>
    </row>
    <row r="784" spans="1:7" ht="21.2" customHeight="1" x14ac:dyDescent="0.25">
      <c r="A784" s="185" t="s">
        <v>2059</v>
      </c>
      <c r="B784" s="58" t="s">
        <v>602</v>
      </c>
      <c r="C784" s="198" t="s">
        <v>1114</v>
      </c>
      <c r="D784" s="139"/>
      <c r="E784" s="57">
        <v>5</v>
      </c>
      <c r="F784" s="66"/>
      <c r="G784" s="149">
        <f t="shared" si="13"/>
        <v>0</v>
      </c>
    </row>
    <row r="785" spans="1:7" ht="21.2" customHeight="1" x14ac:dyDescent="0.25">
      <c r="A785" s="185" t="s">
        <v>2060</v>
      </c>
      <c r="B785" s="58" t="s">
        <v>603</v>
      </c>
      <c r="C785" s="198" t="s">
        <v>1114</v>
      </c>
      <c r="D785" s="217"/>
      <c r="E785" s="57">
        <v>5</v>
      </c>
      <c r="F785" s="66"/>
      <c r="G785" s="149">
        <f t="shared" si="13"/>
        <v>0</v>
      </c>
    </row>
    <row r="786" spans="1:7" ht="21.2" customHeight="1" x14ac:dyDescent="0.25">
      <c r="A786" s="185" t="s">
        <v>2061</v>
      </c>
      <c r="B786" s="58" t="s">
        <v>604</v>
      </c>
      <c r="C786" s="198" t="s">
        <v>1114</v>
      </c>
      <c r="D786" s="217"/>
      <c r="E786" s="57">
        <v>5</v>
      </c>
      <c r="F786" s="66"/>
      <c r="G786" s="149">
        <f t="shared" si="13"/>
        <v>0</v>
      </c>
    </row>
    <row r="787" spans="1:7" ht="21.2" customHeight="1" x14ac:dyDescent="0.25">
      <c r="A787" s="185" t="s">
        <v>2062</v>
      </c>
      <c r="B787" s="58" t="s">
        <v>605</v>
      </c>
      <c r="C787" s="198" t="s">
        <v>1114</v>
      </c>
      <c r="D787" s="217"/>
      <c r="E787" s="57">
        <v>5</v>
      </c>
      <c r="F787" s="66"/>
      <c r="G787" s="149">
        <f t="shared" si="13"/>
        <v>0</v>
      </c>
    </row>
    <row r="788" spans="1:7" ht="21.2" customHeight="1" x14ac:dyDescent="0.25">
      <c r="A788" s="185" t="s">
        <v>2063</v>
      </c>
      <c r="B788" s="58" t="s">
        <v>606</v>
      </c>
      <c r="C788" s="198" t="s">
        <v>1114</v>
      </c>
      <c r="D788" s="217"/>
      <c r="E788" s="57">
        <v>5</v>
      </c>
      <c r="F788" s="66"/>
      <c r="G788" s="149">
        <f t="shared" si="13"/>
        <v>0</v>
      </c>
    </row>
    <row r="789" spans="1:7" ht="21.2" customHeight="1" x14ac:dyDescent="0.25">
      <c r="A789" s="185" t="s">
        <v>2064</v>
      </c>
      <c r="B789" s="58" t="s">
        <v>607</v>
      </c>
      <c r="C789" s="198" t="s">
        <v>1114</v>
      </c>
      <c r="D789" s="217"/>
      <c r="E789" s="57">
        <v>5</v>
      </c>
      <c r="F789" s="66"/>
      <c r="G789" s="149">
        <f t="shared" si="13"/>
        <v>0</v>
      </c>
    </row>
    <row r="790" spans="1:7" ht="21.2" customHeight="1" x14ac:dyDescent="0.25">
      <c r="A790" s="185" t="s">
        <v>2065</v>
      </c>
      <c r="B790" s="58" t="s">
        <v>1136</v>
      </c>
      <c r="C790" s="198" t="s">
        <v>1114</v>
      </c>
      <c r="D790" s="139"/>
      <c r="E790" s="57">
        <v>3</v>
      </c>
      <c r="F790" s="66"/>
      <c r="G790" s="149">
        <f t="shared" si="13"/>
        <v>0</v>
      </c>
    </row>
    <row r="791" spans="1:7" ht="21.2" customHeight="1" x14ac:dyDescent="0.25">
      <c r="A791" s="185" t="s">
        <v>2066</v>
      </c>
      <c r="B791" s="58" t="s">
        <v>1137</v>
      </c>
      <c r="C791" s="198" t="s">
        <v>1114</v>
      </c>
      <c r="D791" s="217"/>
      <c r="E791" s="57">
        <v>3</v>
      </c>
      <c r="F791" s="66"/>
      <c r="G791" s="149">
        <f t="shared" si="13"/>
        <v>0</v>
      </c>
    </row>
    <row r="792" spans="1:7" ht="21.2" customHeight="1" x14ac:dyDescent="0.25">
      <c r="A792" s="185" t="s">
        <v>2067</v>
      </c>
      <c r="B792" s="58" t="s">
        <v>313</v>
      </c>
      <c r="C792" s="198" t="s">
        <v>1114</v>
      </c>
      <c r="D792" s="217"/>
      <c r="E792" s="57">
        <v>4</v>
      </c>
      <c r="F792" s="66"/>
      <c r="G792" s="149">
        <f t="shared" si="13"/>
        <v>0</v>
      </c>
    </row>
    <row r="793" spans="1:7" ht="21.2" customHeight="1" x14ac:dyDescent="0.25">
      <c r="A793" s="185" t="s">
        <v>2068</v>
      </c>
      <c r="B793" s="58" t="s">
        <v>314</v>
      </c>
      <c r="C793" s="198" t="s">
        <v>1114</v>
      </c>
      <c r="D793" s="217"/>
      <c r="E793" s="57">
        <v>4</v>
      </c>
      <c r="F793" s="66"/>
      <c r="G793" s="149">
        <f t="shared" si="13"/>
        <v>0</v>
      </c>
    </row>
    <row r="794" spans="1:7" ht="21.2" customHeight="1" x14ac:dyDescent="0.25">
      <c r="A794" s="185" t="s">
        <v>2069</v>
      </c>
      <c r="B794" s="58" t="s">
        <v>315</v>
      </c>
      <c r="C794" s="198" t="s">
        <v>1114</v>
      </c>
      <c r="D794" s="217"/>
      <c r="E794" s="57">
        <v>4</v>
      </c>
      <c r="F794" s="66"/>
      <c r="G794" s="149">
        <f t="shared" si="13"/>
        <v>0</v>
      </c>
    </row>
    <row r="795" spans="1:7" ht="21.2" customHeight="1" x14ac:dyDescent="0.25">
      <c r="A795" s="185" t="s">
        <v>1138</v>
      </c>
      <c r="B795" s="58" t="s">
        <v>1139</v>
      </c>
      <c r="C795" s="198" t="s">
        <v>1114</v>
      </c>
      <c r="D795" s="217"/>
      <c r="E795" s="57">
        <v>6</v>
      </c>
      <c r="F795" s="66"/>
      <c r="G795" s="149">
        <f t="shared" si="13"/>
        <v>0</v>
      </c>
    </row>
    <row r="796" spans="1:7" ht="21.2" customHeight="1" x14ac:dyDescent="0.25">
      <c r="A796" s="185" t="s">
        <v>2070</v>
      </c>
      <c r="B796" s="58" t="s">
        <v>608</v>
      </c>
      <c r="C796" s="198" t="s">
        <v>1114</v>
      </c>
      <c r="D796" s="139"/>
      <c r="E796" s="57">
        <v>5</v>
      </c>
      <c r="F796" s="66"/>
      <c r="G796" s="149">
        <f t="shared" si="13"/>
        <v>0</v>
      </c>
    </row>
    <row r="797" spans="1:7" ht="21.2" customHeight="1" x14ac:dyDescent="0.25">
      <c r="A797" s="185" t="s">
        <v>2071</v>
      </c>
      <c r="B797" s="58" t="s">
        <v>609</v>
      </c>
      <c r="C797" s="198" t="s">
        <v>1114</v>
      </c>
      <c r="D797" s="217"/>
      <c r="E797" s="57">
        <v>5</v>
      </c>
      <c r="F797" s="66"/>
      <c r="G797" s="149">
        <f t="shared" si="13"/>
        <v>0</v>
      </c>
    </row>
    <row r="798" spans="1:7" ht="21.2" customHeight="1" x14ac:dyDescent="0.25">
      <c r="A798" s="185" t="s">
        <v>2072</v>
      </c>
      <c r="B798" s="58" t="s">
        <v>610</v>
      </c>
      <c r="C798" s="198" t="s">
        <v>1114</v>
      </c>
      <c r="D798" s="217"/>
      <c r="E798" s="57">
        <v>5</v>
      </c>
      <c r="F798" s="66"/>
      <c r="G798" s="149">
        <f t="shared" ref="G798:G861" si="14">+F798*E798</f>
        <v>0</v>
      </c>
    </row>
    <row r="799" spans="1:7" ht="21.2" customHeight="1" x14ac:dyDescent="0.25">
      <c r="A799" s="185" t="s">
        <v>2073</v>
      </c>
      <c r="B799" s="58" t="s">
        <v>1675</v>
      </c>
      <c r="C799" s="198" t="s">
        <v>1114</v>
      </c>
      <c r="D799" s="217"/>
      <c r="E799" s="57">
        <v>5</v>
      </c>
      <c r="F799" s="66"/>
      <c r="G799" s="149">
        <f t="shared" si="14"/>
        <v>0</v>
      </c>
    </row>
    <row r="800" spans="1:7" ht="21.2" customHeight="1" x14ac:dyDescent="0.25">
      <c r="A800" s="185" t="s">
        <v>2074</v>
      </c>
      <c r="B800" s="58" t="s">
        <v>1676</v>
      </c>
      <c r="C800" s="198" t="s">
        <v>1114</v>
      </c>
      <c r="D800" s="139"/>
      <c r="E800" s="57">
        <v>5</v>
      </c>
      <c r="F800" s="66"/>
      <c r="G800" s="149">
        <f t="shared" si="14"/>
        <v>0</v>
      </c>
    </row>
    <row r="801" spans="1:7" ht="21.2" customHeight="1" x14ac:dyDescent="0.25">
      <c r="A801" s="185" t="s">
        <v>2075</v>
      </c>
      <c r="B801" s="58" t="s">
        <v>1677</v>
      </c>
      <c r="C801" s="198" t="s">
        <v>1114</v>
      </c>
      <c r="D801" s="139"/>
      <c r="E801" s="57">
        <v>5</v>
      </c>
      <c r="F801" s="66"/>
      <c r="G801" s="149">
        <f t="shared" si="14"/>
        <v>0</v>
      </c>
    </row>
    <row r="802" spans="1:7" ht="21.2" customHeight="1" x14ac:dyDescent="0.25">
      <c r="A802" s="185" t="s">
        <v>2076</v>
      </c>
      <c r="B802" s="58" t="s">
        <v>1678</v>
      </c>
      <c r="C802" s="198" t="s">
        <v>1114</v>
      </c>
      <c r="D802" s="139"/>
      <c r="E802" s="57">
        <v>5</v>
      </c>
      <c r="F802" s="66"/>
      <c r="G802" s="149">
        <f t="shared" si="14"/>
        <v>0</v>
      </c>
    </row>
    <row r="803" spans="1:7" ht="21.2" customHeight="1" x14ac:dyDescent="0.25">
      <c r="A803" s="185" t="s">
        <v>2077</v>
      </c>
      <c r="B803" s="58" t="s">
        <v>1140</v>
      </c>
      <c r="C803" s="198" t="s">
        <v>1114</v>
      </c>
      <c r="D803" s="139"/>
      <c r="E803" s="57">
        <v>7.75</v>
      </c>
      <c r="F803" s="66"/>
      <c r="G803" s="149">
        <f t="shared" si="14"/>
        <v>0</v>
      </c>
    </row>
    <row r="804" spans="1:7" ht="21.2" customHeight="1" x14ac:dyDescent="0.25">
      <c r="A804" s="185" t="s">
        <v>2078</v>
      </c>
      <c r="B804" s="58" t="s">
        <v>1141</v>
      </c>
      <c r="C804" s="198" t="s">
        <v>1114</v>
      </c>
      <c r="D804" s="217"/>
      <c r="E804" s="57">
        <v>7.75</v>
      </c>
      <c r="F804" s="66"/>
      <c r="G804" s="149">
        <f t="shared" si="14"/>
        <v>0</v>
      </c>
    </row>
    <row r="805" spans="1:7" ht="21.2" customHeight="1" x14ac:dyDescent="0.25">
      <c r="A805" s="185" t="s">
        <v>2079</v>
      </c>
      <c r="B805" s="58" t="s">
        <v>1142</v>
      </c>
      <c r="C805" s="198" t="s">
        <v>1114</v>
      </c>
      <c r="D805" s="217"/>
      <c r="E805" s="57">
        <v>7.75</v>
      </c>
      <c r="F805" s="66"/>
      <c r="G805" s="149">
        <f t="shared" si="14"/>
        <v>0</v>
      </c>
    </row>
    <row r="806" spans="1:7" ht="21.2" customHeight="1" x14ac:dyDescent="0.25">
      <c r="A806" s="185" t="s">
        <v>2080</v>
      </c>
      <c r="B806" s="58" t="s">
        <v>1143</v>
      </c>
      <c r="C806" s="198" t="s">
        <v>1114</v>
      </c>
      <c r="D806" s="217"/>
      <c r="E806" s="57">
        <v>6</v>
      </c>
      <c r="F806" s="66"/>
      <c r="G806" s="149">
        <f t="shared" si="14"/>
        <v>0</v>
      </c>
    </row>
    <row r="807" spans="1:7" ht="21.2" customHeight="1" x14ac:dyDescent="0.25">
      <c r="A807" s="185" t="s">
        <v>2081</v>
      </c>
      <c r="B807" s="58" t="s">
        <v>1144</v>
      </c>
      <c r="C807" s="198" t="s">
        <v>1114</v>
      </c>
      <c r="D807" s="217"/>
      <c r="E807" s="57">
        <v>6</v>
      </c>
      <c r="F807" s="66"/>
      <c r="G807" s="149">
        <f t="shared" si="14"/>
        <v>0</v>
      </c>
    </row>
    <row r="808" spans="1:7" ht="21.2" customHeight="1" x14ac:dyDescent="0.25">
      <c r="A808" s="185" t="s">
        <v>2082</v>
      </c>
      <c r="B808" s="58" t="s">
        <v>1145</v>
      </c>
      <c r="C808" s="198" t="s">
        <v>1114</v>
      </c>
      <c r="D808" s="217"/>
      <c r="E808" s="57">
        <v>6</v>
      </c>
      <c r="F808" s="66"/>
      <c r="G808" s="149">
        <f t="shared" si="14"/>
        <v>0</v>
      </c>
    </row>
    <row r="809" spans="1:7" ht="21.2" customHeight="1" x14ac:dyDescent="0.25">
      <c r="A809" s="185" t="s">
        <v>2083</v>
      </c>
      <c r="B809" s="58" t="s">
        <v>1146</v>
      </c>
      <c r="C809" s="198" t="s">
        <v>1114</v>
      </c>
      <c r="D809" s="217"/>
      <c r="E809" s="57">
        <v>6</v>
      </c>
      <c r="F809" s="66"/>
      <c r="G809" s="149">
        <f t="shared" si="14"/>
        <v>0</v>
      </c>
    </row>
    <row r="810" spans="1:7" ht="21.2" customHeight="1" x14ac:dyDescent="0.25">
      <c r="A810" s="185" t="s">
        <v>1147</v>
      </c>
      <c r="B810" s="58" t="s">
        <v>1148</v>
      </c>
      <c r="C810" s="198" t="s">
        <v>1114</v>
      </c>
      <c r="D810" s="217"/>
      <c r="E810" s="57">
        <v>4.5</v>
      </c>
      <c r="F810" s="66"/>
      <c r="G810" s="149">
        <f t="shared" si="14"/>
        <v>0</v>
      </c>
    </row>
    <row r="811" spans="1:7" ht="21.2" customHeight="1" x14ac:dyDescent="0.25">
      <c r="A811" s="185" t="s">
        <v>2084</v>
      </c>
      <c r="B811" s="58" t="s">
        <v>1149</v>
      </c>
      <c r="C811" s="198" t="s">
        <v>1114</v>
      </c>
      <c r="D811" s="139"/>
      <c r="E811" s="57">
        <v>6</v>
      </c>
      <c r="F811" s="66"/>
      <c r="G811" s="149">
        <f t="shared" si="14"/>
        <v>0</v>
      </c>
    </row>
    <row r="812" spans="1:7" ht="21.2" customHeight="1" x14ac:dyDescent="0.25">
      <c r="A812" s="185" t="s">
        <v>2085</v>
      </c>
      <c r="B812" s="58" t="s">
        <v>1150</v>
      </c>
      <c r="C812" s="198" t="s">
        <v>1114</v>
      </c>
      <c r="D812" s="217"/>
      <c r="E812" s="57">
        <v>6</v>
      </c>
      <c r="F812" s="66"/>
      <c r="G812" s="149">
        <f t="shared" si="14"/>
        <v>0</v>
      </c>
    </row>
    <row r="813" spans="1:7" ht="21.2" customHeight="1" x14ac:dyDescent="0.25">
      <c r="A813" s="185" t="s">
        <v>2086</v>
      </c>
      <c r="B813" s="58" t="s">
        <v>1151</v>
      </c>
      <c r="C813" s="198" t="s">
        <v>1114</v>
      </c>
      <c r="D813" s="217"/>
      <c r="E813" s="57">
        <v>7.5</v>
      </c>
      <c r="F813" s="66"/>
      <c r="G813" s="149">
        <f t="shared" si="14"/>
        <v>0</v>
      </c>
    </row>
    <row r="814" spans="1:7" ht="21.2" customHeight="1" x14ac:dyDescent="0.25">
      <c r="A814" s="185" t="s">
        <v>2087</v>
      </c>
      <c r="B814" s="58" t="s">
        <v>1152</v>
      </c>
      <c r="C814" s="198" t="s">
        <v>1114</v>
      </c>
      <c r="D814" s="217"/>
      <c r="E814" s="57">
        <v>7.5</v>
      </c>
      <c r="F814" s="66"/>
      <c r="G814" s="149">
        <f t="shared" si="14"/>
        <v>0</v>
      </c>
    </row>
    <row r="815" spans="1:7" ht="21.2" customHeight="1" x14ac:dyDescent="0.25">
      <c r="A815" s="185" t="s">
        <v>2088</v>
      </c>
      <c r="B815" s="58" t="s">
        <v>1153</v>
      </c>
      <c r="C815" s="198" t="s">
        <v>1114</v>
      </c>
      <c r="D815" s="217"/>
      <c r="E815" s="57">
        <v>7.5</v>
      </c>
      <c r="F815" s="66"/>
      <c r="G815" s="149">
        <f t="shared" si="14"/>
        <v>0</v>
      </c>
    </row>
    <row r="816" spans="1:7" ht="21.2" customHeight="1" x14ac:dyDescent="0.25">
      <c r="A816" s="185" t="s">
        <v>2089</v>
      </c>
      <c r="B816" s="58" t="s">
        <v>1154</v>
      </c>
      <c r="C816" s="198" t="s">
        <v>1114</v>
      </c>
      <c r="D816" s="217"/>
      <c r="E816" s="57">
        <v>7.5</v>
      </c>
      <c r="F816" s="66"/>
      <c r="G816" s="149">
        <f t="shared" si="14"/>
        <v>0</v>
      </c>
    </row>
    <row r="817" spans="1:7" ht="21.2" customHeight="1" x14ac:dyDescent="0.25">
      <c r="A817" s="185" t="s">
        <v>2090</v>
      </c>
      <c r="B817" s="58" t="s">
        <v>1155</v>
      </c>
      <c r="C817" s="198" t="s">
        <v>1114</v>
      </c>
      <c r="D817" s="217"/>
      <c r="E817" s="57">
        <v>7.5</v>
      </c>
      <c r="F817" s="66"/>
      <c r="G817" s="149">
        <f t="shared" si="14"/>
        <v>0</v>
      </c>
    </row>
    <row r="818" spans="1:7" ht="21.2" customHeight="1" x14ac:dyDescent="0.25">
      <c r="A818" s="185" t="s">
        <v>2091</v>
      </c>
      <c r="B818" s="58" t="s">
        <v>1156</v>
      </c>
      <c r="C818" s="198" t="s">
        <v>1114</v>
      </c>
      <c r="D818" s="217"/>
      <c r="E818" s="57">
        <v>7.5</v>
      </c>
      <c r="F818" s="66"/>
      <c r="G818" s="149">
        <f t="shared" si="14"/>
        <v>0</v>
      </c>
    </row>
    <row r="819" spans="1:7" ht="21.2" customHeight="1" x14ac:dyDescent="0.25">
      <c r="A819" s="185" t="s">
        <v>583</v>
      </c>
      <c r="B819" s="58" t="s">
        <v>316</v>
      </c>
      <c r="C819" s="198" t="s">
        <v>1114</v>
      </c>
      <c r="D819" s="217"/>
      <c r="E819" s="57">
        <v>4</v>
      </c>
      <c r="F819" s="66"/>
      <c r="G819" s="149">
        <f t="shared" si="14"/>
        <v>0</v>
      </c>
    </row>
    <row r="820" spans="1:7" ht="21.2" customHeight="1" x14ac:dyDescent="0.25">
      <c r="A820" s="185" t="s">
        <v>2092</v>
      </c>
      <c r="B820" s="58" t="s">
        <v>1679</v>
      </c>
      <c r="C820" s="198" t="s">
        <v>919</v>
      </c>
      <c r="D820" s="217"/>
      <c r="E820" s="57">
        <v>5</v>
      </c>
      <c r="F820" s="66"/>
      <c r="G820" s="149">
        <f t="shared" si="14"/>
        <v>0</v>
      </c>
    </row>
    <row r="821" spans="1:7" ht="21.2" customHeight="1" x14ac:dyDescent="0.25">
      <c r="A821" s="185" t="s">
        <v>2093</v>
      </c>
      <c r="B821" s="58" t="s">
        <v>1680</v>
      </c>
      <c r="C821" s="198" t="s">
        <v>919</v>
      </c>
      <c r="D821" s="217"/>
      <c r="E821" s="57">
        <v>5</v>
      </c>
      <c r="F821" s="66"/>
      <c r="G821" s="149">
        <f t="shared" ref="G821:G835" si="15">+F821*E821</f>
        <v>0</v>
      </c>
    </row>
    <row r="822" spans="1:7" ht="21.2" customHeight="1" x14ac:dyDescent="0.25">
      <c r="A822" s="185" t="s">
        <v>2094</v>
      </c>
      <c r="B822" s="58" t="s">
        <v>1681</v>
      </c>
      <c r="C822" s="198" t="s">
        <v>919</v>
      </c>
      <c r="D822" s="217"/>
      <c r="E822" s="57">
        <v>5</v>
      </c>
      <c r="F822" s="66"/>
      <c r="G822" s="149">
        <f t="shared" si="15"/>
        <v>0</v>
      </c>
    </row>
    <row r="823" spans="1:7" ht="21.2" customHeight="1" x14ac:dyDescent="0.25">
      <c r="A823" s="185" t="s">
        <v>2095</v>
      </c>
      <c r="B823" s="58" t="s">
        <v>1682</v>
      </c>
      <c r="C823" s="198" t="s">
        <v>919</v>
      </c>
      <c r="D823" s="217"/>
      <c r="E823" s="57">
        <v>5</v>
      </c>
      <c r="F823" s="66"/>
      <c r="G823" s="149">
        <f t="shared" si="15"/>
        <v>0</v>
      </c>
    </row>
    <row r="824" spans="1:7" ht="21.2" customHeight="1" x14ac:dyDescent="0.25">
      <c r="A824" s="185" t="s">
        <v>2096</v>
      </c>
      <c r="B824" s="58" t="s">
        <v>584</v>
      </c>
      <c r="C824" s="198" t="s">
        <v>1114</v>
      </c>
      <c r="D824" s="217"/>
      <c r="E824" s="57">
        <v>4</v>
      </c>
      <c r="F824" s="66"/>
      <c r="G824" s="149">
        <f t="shared" si="15"/>
        <v>0</v>
      </c>
    </row>
    <row r="825" spans="1:7" ht="21.2" customHeight="1" x14ac:dyDescent="0.25">
      <c r="A825" s="185" t="s">
        <v>2097</v>
      </c>
      <c r="B825" s="58" t="s">
        <v>585</v>
      </c>
      <c r="C825" s="198" t="s">
        <v>1114</v>
      </c>
      <c r="D825" s="217"/>
      <c r="E825" s="57">
        <v>4</v>
      </c>
      <c r="F825" s="66"/>
      <c r="G825" s="149">
        <f t="shared" si="15"/>
        <v>0</v>
      </c>
    </row>
    <row r="826" spans="1:7" ht="21.2" customHeight="1" x14ac:dyDescent="0.25">
      <c r="A826" s="185" t="s">
        <v>2098</v>
      </c>
      <c r="B826" s="58" t="s">
        <v>586</v>
      </c>
      <c r="C826" s="198" t="s">
        <v>1114</v>
      </c>
      <c r="D826" s="217"/>
      <c r="E826" s="57">
        <v>4</v>
      </c>
      <c r="F826" s="66"/>
      <c r="G826" s="149">
        <f t="shared" si="15"/>
        <v>0</v>
      </c>
    </row>
    <row r="827" spans="1:7" ht="21.2" customHeight="1" x14ac:dyDescent="0.25">
      <c r="A827" s="185" t="s">
        <v>2099</v>
      </c>
      <c r="B827" s="58" t="s">
        <v>724</v>
      </c>
      <c r="C827" s="198" t="s">
        <v>919</v>
      </c>
      <c r="D827" s="217"/>
      <c r="E827" s="57">
        <v>5.75</v>
      </c>
      <c r="F827" s="66"/>
      <c r="G827" s="149">
        <f t="shared" si="15"/>
        <v>0</v>
      </c>
    </row>
    <row r="828" spans="1:7" ht="21.2" customHeight="1" x14ac:dyDescent="0.25">
      <c r="A828" s="185" t="s">
        <v>2100</v>
      </c>
      <c r="B828" s="58" t="s">
        <v>725</v>
      </c>
      <c r="C828" s="198" t="s">
        <v>919</v>
      </c>
      <c r="D828" s="217"/>
      <c r="E828" s="57">
        <v>5.75</v>
      </c>
      <c r="F828" s="66"/>
      <c r="G828" s="149">
        <f t="shared" si="15"/>
        <v>0</v>
      </c>
    </row>
    <row r="829" spans="1:7" ht="21.2" customHeight="1" x14ac:dyDescent="0.25">
      <c r="A829" s="185" t="s">
        <v>2101</v>
      </c>
      <c r="B829" s="58" t="s">
        <v>726</v>
      </c>
      <c r="C829" s="198" t="s">
        <v>919</v>
      </c>
      <c r="D829" s="217"/>
      <c r="E829" s="57">
        <v>5.75</v>
      </c>
      <c r="F829" s="66"/>
      <c r="G829" s="149">
        <f t="shared" si="15"/>
        <v>0</v>
      </c>
    </row>
    <row r="830" spans="1:7" ht="21.2" customHeight="1" x14ac:dyDescent="0.25">
      <c r="A830" s="185" t="s">
        <v>2102</v>
      </c>
      <c r="B830" s="58" t="s">
        <v>587</v>
      </c>
      <c r="C830" s="198" t="s">
        <v>1114</v>
      </c>
      <c r="D830" s="217"/>
      <c r="E830" s="57">
        <v>4.5</v>
      </c>
      <c r="F830" s="66"/>
      <c r="G830" s="149">
        <f t="shared" si="15"/>
        <v>0</v>
      </c>
    </row>
    <row r="831" spans="1:7" ht="21.2" customHeight="1" x14ac:dyDescent="0.25">
      <c r="A831" s="185" t="s">
        <v>2103</v>
      </c>
      <c r="B831" s="58" t="s">
        <v>588</v>
      </c>
      <c r="C831" s="198" t="s">
        <v>1114</v>
      </c>
      <c r="D831" s="217"/>
      <c r="E831" s="57">
        <v>4.5</v>
      </c>
      <c r="F831" s="66"/>
      <c r="G831" s="149">
        <f t="shared" si="15"/>
        <v>0</v>
      </c>
    </row>
    <row r="832" spans="1:7" ht="21.2" customHeight="1" x14ac:dyDescent="0.25">
      <c r="A832" s="185" t="s">
        <v>2104</v>
      </c>
      <c r="B832" s="58" t="s">
        <v>706</v>
      </c>
      <c r="C832" s="198" t="s">
        <v>919</v>
      </c>
      <c r="D832" s="217"/>
      <c r="E832" s="57">
        <v>8</v>
      </c>
      <c r="F832" s="66"/>
      <c r="G832" s="149">
        <f t="shared" si="15"/>
        <v>0</v>
      </c>
    </row>
    <row r="833" spans="1:7" ht="21.2" customHeight="1" x14ac:dyDescent="0.25">
      <c r="A833" s="185" t="s">
        <v>2105</v>
      </c>
      <c r="B833" s="58" t="s">
        <v>707</v>
      </c>
      <c r="C833" s="198" t="s">
        <v>919</v>
      </c>
      <c r="D833" s="139"/>
      <c r="E833" s="57">
        <v>8</v>
      </c>
      <c r="F833" s="66"/>
      <c r="G833" s="149">
        <f t="shared" si="15"/>
        <v>0</v>
      </c>
    </row>
    <row r="834" spans="1:7" ht="21.2" customHeight="1" x14ac:dyDescent="0.25">
      <c r="A834" s="185" t="s">
        <v>2106</v>
      </c>
      <c r="B834" s="58" t="s">
        <v>708</v>
      </c>
      <c r="C834" s="198" t="s">
        <v>919</v>
      </c>
      <c r="D834" s="217"/>
      <c r="E834" s="57">
        <v>8</v>
      </c>
      <c r="F834" s="66"/>
      <c r="G834" s="149">
        <f t="shared" si="15"/>
        <v>0</v>
      </c>
    </row>
    <row r="835" spans="1:7" ht="21.2" customHeight="1" x14ac:dyDescent="0.25">
      <c r="A835" s="185" t="s">
        <v>2107</v>
      </c>
      <c r="B835" s="58" t="s">
        <v>709</v>
      </c>
      <c r="C835" s="198" t="s">
        <v>919</v>
      </c>
      <c r="D835" s="217"/>
      <c r="E835" s="57">
        <v>8</v>
      </c>
      <c r="F835" s="66"/>
      <c r="G835" s="149">
        <f t="shared" si="15"/>
        <v>0</v>
      </c>
    </row>
    <row r="836" spans="1:7" ht="21.2" customHeight="1" x14ac:dyDescent="0.25">
      <c r="A836" s="185" t="s">
        <v>1233</v>
      </c>
      <c r="B836" s="58" t="s">
        <v>1234</v>
      </c>
      <c r="C836" s="198" t="s">
        <v>919</v>
      </c>
      <c r="D836" s="217"/>
      <c r="E836" s="57">
        <v>5.75</v>
      </c>
      <c r="F836" s="66"/>
      <c r="G836" s="149">
        <f t="shared" si="14"/>
        <v>0</v>
      </c>
    </row>
    <row r="837" spans="1:7" ht="21.2" customHeight="1" x14ac:dyDescent="0.25">
      <c r="A837" s="185" t="s">
        <v>2108</v>
      </c>
      <c r="B837" s="58" t="s">
        <v>710</v>
      </c>
      <c r="C837" s="198" t="s">
        <v>919</v>
      </c>
      <c r="D837" s="217"/>
      <c r="E837" s="57">
        <v>5</v>
      </c>
      <c r="F837" s="66"/>
      <c r="G837" s="149">
        <f t="shared" si="14"/>
        <v>0</v>
      </c>
    </row>
    <row r="838" spans="1:7" ht="21.2" customHeight="1" x14ac:dyDescent="0.25">
      <c r="A838" s="185" t="s">
        <v>2109</v>
      </c>
      <c r="B838" s="58" t="s">
        <v>711</v>
      </c>
      <c r="C838" s="198" t="s">
        <v>919</v>
      </c>
      <c r="D838" s="217"/>
      <c r="E838" s="57">
        <v>5</v>
      </c>
      <c r="F838" s="66"/>
      <c r="G838" s="149">
        <f t="shared" si="14"/>
        <v>0</v>
      </c>
    </row>
    <row r="839" spans="1:7" ht="21.2" customHeight="1" x14ac:dyDescent="0.25">
      <c r="A839" s="185" t="s">
        <v>2110</v>
      </c>
      <c r="B839" s="58" t="s">
        <v>712</v>
      </c>
      <c r="C839" s="198" t="s">
        <v>919</v>
      </c>
      <c r="D839" s="217"/>
      <c r="E839" s="57">
        <v>5</v>
      </c>
      <c r="F839" s="66"/>
      <c r="G839" s="149">
        <f t="shared" si="14"/>
        <v>0</v>
      </c>
    </row>
    <row r="840" spans="1:7" ht="21.2" customHeight="1" x14ac:dyDescent="0.25">
      <c r="A840" s="185">
        <v>9781338846966</v>
      </c>
      <c r="B840" s="58" t="s">
        <v>727</v>
      </c>
      <c r="C840" s="198" t="s">
        <v>919</v>
      </c>
      <c r="D840" s="139"/>
      <c r="E840" s="57">
        <v>5</v>
      </c>
      <c r="F840" s="66"/>
      <c r="G840" s="149">
        <f t="shared" si="14"/>
        <v>0</v>
      </c>
    </row>
    <row r="841" spans="1:7" ht="21.2" customHeight="1" x14ac:dyDescent="0.25">
      <c r="A841" s="185" t="s">
        <v>2111</v>
      </c>
      <c r="B841" s="58" t="s">
        <v>589</v>
      </c>
      <c r="C841" s="198" t="s">
        <v>1114</v>
      </c>
      <c r="D841" s="217"/>
      <c r="E841" s="57">
        <v>4.5</v>
      </c>
      <c r="F841" s="66"/>
      <c r="G841" s="149">
        <f t="shared" si="14"/>
        <v>0</v>
      </c>
    </row>
    <row r="842" spans="1:7" ht="21.2" customHeight="1" x14ac:dyDescent="0.25">
      <c r="A842" s="185" t="s">
        <v>2112</v>
      </c>
      <c r="B842" s="58" t="s">
        <v>590</v>
      </c>
      <c r="C842" s="198" t="s">
        <v>1114</v>
      </c>
      <c r="D842" s="217"/>
      <c r="E842" s="57">
        <v>4.5</v>
      </c>
      <c r="F842" s="66"/>
      <c r="G842" s="149">
        <f t="shared" si="14"/>
        <v>0</v>
      </c>
    </row>
    <row r="843" spans="1:7" ht="21.2" customHeight="1" x14ac:dyDescent="0.25">
      <c r="A843" s="185" t="s">
        <v>2113</v>
      </c>
      <c r="B843" s="58" t="s">
        <v>591</v>
      </c>
      <c r="C843" s="198" t="s">
        <v>1114</v>
      </c>
      <c r="D843" s="217"/>
      <c r="E843" s="57">
        <v>4.5</v>
      </c>
      <c r="F843" s="66"/>
      <c r="G843" s="149">
        <f t="shared" si="14"/>
        <v>0</v>
      </c>
    </row>
    <row r="844" spans="1:7" ht="21.2" customHeight="1" x14ac:dyDescent="0.25">
      <c r="A844" s="185" t="s">
        <v>2114</v>
      </c>
      <c r="B844" s="58" t="s">
        <v>317</v>
      </c>
      <c r="C844" s="198" t="s">
        <v>1114</v>
      </c>
      <c r="D844" s="217"/>
      <c r="E844" s="57">
        <v>1</v>
      </c>
      <c r="F844" s="66"/>
      <c r="G844" s="149">
        <f t="shared" si="14"/>
        <v>0</v>
      </c>
    </row>
    <row r="845" spans="1:7" ht="21.2" customHeight="1" x14ac:dyDescent="0.25">
      <c r="A845" s="185" t="s">
        <v>2115</v>
      </c>
      <c r="B845" s="58" t="s">
        <v>318</v>
      </c>
      <c r="C845" s="198" t="s">
        <v>1114</v>
      </c>
      <c r="D845" s="217"/>
      <c r="E845" s="57">
        <v>1</v>
      </c>
      <c r="F845" s="66"/>
      <c r="G845" s="149">
        <f t="shared" si="14"/>
        <v>0</v>
      </c>
    </row>
    <row r="846" spans="1:7" ht="21.2" customHeight="1" x14ac:dyDescent="0.25">
      <c r="A846" s="185" t="s">
        <v>2116</v>
      </c>
      <c r="B846" s="58" t="s">
        <v>319</v>
      </c>
      <c r="C846" s="198" t="s">
        <v>1114</v>
      </c>
      <c r="D846" s="217"/>
      <c r="E846" s="57">
        <v>1</v>
      </c>
      <c r="F846" s="66"/>
      <c r="G846" s="149">
        <f t="shared" si="14"/>
        <v>0</v>
      </c>
    </row>
    <row r="847" spans="1:7" ht="21.2" customHeight="1" x14ac:dyDescent="0.25">
      <c r="A847" s="185" t="s">
        <v>2117</v>
      </c>
      <c r="B847" s="58" t="s">
        <v>320</v>
      </c>
      <c r="C847" s="198" t="s">
        <v>1114</v>
      </c>
      <c r="D847" s="217"/>
      <c r="E847" s="57">
        <v>1</v>
      </c>
      <c r="F847" s="66"/>
      <c r="G847" s="149">
        <f t="shared" si="14"/>
        <v>0</v>
      </c>
    </row>
    <row r="848" spans="1:7" ht="21.2" customHeight="1" x14ac:dyDescent="0.25">
      <c r="A848" s="185" t="s">
        <v>2118</v>
      </c>
      <c r="B848" s="58" t="s">
        <v>1157</v>
      </c>
      <c r="C848" s="198" t="s">
        <v>1114</v>
      </c>
      <c r="D848" s="217"/>
      <c r="E848" s="57">
        <v>1</v>
      </c>
      <c r="F848" s="66"/>
      <c r="G848" s="149">
        <f t="shared" si="14"/>
        <v>0</v>
      </c>
    </row>
    <row r="849" spans="1:7" ht="21.2" customHeight="1" x14ac:dyDescent="0.25">
      <c r="A849" s="185" t="s">
        <v>2119</v>
      </c>
      <c r="B849" s="58" t="s">
        <v>1158</v>
      </c>
      <c r="C849" s="198" t="s">
        <v>1114</v>
      </c>
      <c r="D849" s="217"/>
      <c r="E849" s="57">
        <v>1</v>
      </c>
      <c r="F849" s="66"/>
      <c r="G849" s="149">
        <f t="shared" si="14"/>
        <v>0</v>
      </c>
    </row>
    <row r="850" spans="1:7" ht="21.2" customHeight="1" x14ac:dyDescent="0.25">
      <c r="A850" s="185" t="s">
        <v>2120</v>
      </c>
      <c r="B850" s="58" t="s">
        <v>1159</v>
      </c>
      <c r="C850" s="198" t="s">
        <v>1114</v>
      </c>
      <c r="D850" s="217"/>
      <c r="E850" s="57">
        <v>1</v>
      </c>
      <c r="F850" s="66"/>
      <c r="G850" s="149">
        <f t="shared" si="14"/>
        <v>0</v>
      </c>
    </row>
    <row r="851" spans="1:7" ht="21.2" customHeight="1" x14ac:dyDescent="0.25">
      <c r="A851" s="185" t="s">
        <v>2121</v>
      </c>
      <c r="B851" s="58" t="s">
        <v>1160</v>
      </c>
      <c r="C851" s="198" t="s">
        <v>1114</v>
      </c>
      <c r="D851" s="217"/>
      <c r="E851" s="57">
        <v>1</v>
      </c>
      <c r="F851" s="66"/>
      <c r="G851" s="149">
        <f t="shared" si="14"/>
        <v>0</v>
      </c>
    </row>
    <row r="852" spans="1:7" ht="21.2" customHeight="1" x14ac:dyDescent="0.25">
      <c r="A852" s="185" t="s">
        <v>2122</v>
      </c>
      <c r="B852" s="58" t="s">
        <v>1161</v>
      </c>
      <c r="C852" s="198" t="s">
        <v>1114</v>
      </c>
      <c r="D852" s="217"/>
      <c r="E852" s="57">
        <v>1</v>
      </c>
      <c r="F852" s="66"/>
      <c r="G852" s="149">
        <f t="shared" si="14"/>
        <v>0</v>
      </c>
    </row>
    <row r="853" spans="1:7" ht="21.2" customHeight="1" x14ac:dyDescent="0.25">
      <c r="A853" s="185" t="s">
        <v>2123</v>
      </c>
      <c r="B853" s="58" t="s">
        <v>1162</v>
      </c>
      <c r="C853" s="198" t="s">
        <v>1114</v>
      </c>
      <c r="D853" s="217"/>
      <c r="E853" s="57">
        <v>1</v>
      </c>
      <c r="F853" s="66"/>
      <c r="G853" s="149">
        <f t="shared" si="14"/>
        <v>0</v>
      </c>
    </row>
    <row r="854" spans="1:7" ht="21.2" customHeight="1" x14ac:dyDescent="0.25">
      <c r="A854" s="185" t="s">
        <v>2124</v>
      </c>
      <c r="B854" s="58" t="s">
        <v>1163</v>
      </c>
      <c r="C854" s="198" t="s">
        <v>1114</v>
      </c>
      <c r="D854" s="217"/>
      <c r="E854" s="57">
        <v>1</v>
      </c>
      <c r="F854" s="66"/>
      <c r="G854" s="149">
        <f t="shared" si="14"/>
        <v>0</v>
      </c>
    </row>
    <row r="855" spans="1:7" ht="21.2" customHeight="1" x14ac:dyDescent="0.25">
      <c r="A855" s="185" t="s">
        <v>2125</v>
      </c>
      <c r="B855" s="58" t="s">
        <v>1164</v>
      </c>
      <c r="C855" s="198" t="s">
        <v>1114</v>
      </c>
      <c r="D855" s="217"/>
      <c r="E855" s="57">
        <v>1</v>
      </c>
      <c r="F855" s="66"/>
      <c r="G855" s="149">
        <f t="shared" si="14"/>
        <v>0</v>
      </c>
    </row>
    <row r="856" spans="1:7" ht="21.2" customHeight="1" x14ac:dyDescent="0.25">
      <c r="A856" s="185" t="s">
        <v>2126</v>
      </c>
      <c r="B856" s="58" t="s">
        <v>1165</v>
      </c>
      <c r="C856" s="198" t="s">
        <v>1114</v>
      </c>
      <c r="D856" s="217"/>
      <c r="E856" s="57">
        <v>1</v>
      </c>
      <c r="F856" s="66"/>
      <c r="G856" s="149">
        <f t="shared" si="14"/>
        <v>0</v>
      </c>
    </row>
    <row r="857" spans="1:7" ht="21.2" customHeight="1" x14ac:dyDescent="0.25">
      <c r="A857" s="185" t="s">
        <v>2127</v>
      </c>
      <c r="B857" s="58" t="s">
        <v>1166</v>
      </c>
      <c r="C857" s="198" t="s">
        <v>1114</v>
      </c>
      <c r="D857" s="217"/>
      <c r="E857" s="57">
        <v>1</v>
      </c>
      <c r="F857" s="66"/>
      <c r="G857" s="149">
        <f t="shared" si="14"/>
        <v>0</v>
      </c>
    </row>
    <row r="858" spans="1:7" ht="21.2" customHeight="1" x14ac:dyDescent="0.25">
      <c r="A858" s="185" t="s">
        <v>2128</v>
      </c>
      <c r="B858" s="58" t="s">
        <v>1167</v>
      </c>
      <c r="C858" s="198" t="s">
        <v>1114</v>
      </c>
      <c r="D858" s="217"/>
      <c r="E858" s="57">
        <v>1</v>
      </c>
      <c r="F858" s="66"/>
      <c r="G858" s="149">
        <f t="shared" si="14"/>
        <v>0</v>
      </c>
    </row>
    <row r="859" spans="1:7" ht="21.2" customHeight="1" x14ac:dyDescent="0.25">
      <c r="A859" s="185">
        <v>9781338898521</v>
      </c>
      <c r="B859" s="58" t="s">
        <v>1014</v>
      </c>
      <c r="C859" s="198" t="s">
        <v>1007</v>
      </c>
      <c r="D859" s="217"/>
      <c r="E859" s="57">
        <v>8.25</v>
      </c>
      <c r="F859" s="66"/>
      <c r="G859" s="149">
        <f t="shared" si="14"/>
        <v>0</v>
      </c>
    </row>
    <row r="860" spans="1:7" ht="21.2" customHeight="1" x14ac:dyDescent="0.25">
      <c r="A860" s="185">
        <v>9781338891928</v>
      </c>
      <c r="B860" s="58" t="s">
        <v>456</v>
      </c>
      <c r="C860" s="198" t="s">
        <v>349</v>
      </c>
      <c r="D860" s="217"/>
      <c r="E860" s="57">
        <v>8.25</v>
      </c>
      <c r="F860" s="66"/>
      <c r="G860" s="149">
        <f t="shared" si="14"/>
        <v>0</v>
      </c>
    </row>
    <row r="861" spans="1:7" ht="21.2" customHeight="1" x14ac:dyDescent="0.25">
      <c r="A861" s="185">
        <v>9781338844740</v>
      </c>
      <c r="B861" s="58" t="s">
        <v>457</v>
      </c>
      <c r="C861" s="198" t="s">
        <v>349</v>
      </c>
      <c r="D861" s="217"/>
      <c r="E861" s="57">
        <v>8.25</v>
      </c>
      <c r="F861" s="66"/>
      <c r="G861" s="149">
        <f t="shared" si="14"/>
        <v>0</v>
      </c>
    </row>
    <row r="862" spans="1:7" ht="21.2" customHeight="1" x14ac:dyDescent="0.25">
      <c r="A862" s="185">
        <v>9781338819250</v>
      </c>
      <c r="B862" s="58" t="s">
        <v>508</v>
      </c>
      <c r="C862" s="198" t="s">
        <v>349</v>
      </c>
      <c r="D862" s="217"/>
      <c r="E862" s="57">
        <v>8.25</v>
      </c>
      <c r="F862" s="66"/>
      <c r="G862" s="149">
        <f t="shared" ref="G862:G924" si="16">+F862*E862</f>
        <v>0</v>
      </c>
    </row>
    <row r="863" spans="1:7" ht="21.2" customHeight="1" x14ac:dyDescent="0.25">
      <c r="A863" s="185">
        <v>9781338885439</v>
      </c>
      <c r="B863" s="58" t="s">
        <v>1683</v>
      </c>
      <c r="C863" s="198" t="s">
        <v>1007</v>
      </c>
      <c r="D863" s="217"/>
      <c r="E863" s="57">
        <v>8.25</v>
      </c>
      <c r="F863" s="66"/>
      <c r="G863" s="149">
        <f t="shared" si="16"/>
        <v>0</v>
      </c>
    </row>
    <row r="864" spans="1:7" ht="21.2" customHeight="1" x14ac:dyDescent="0.25">
      <c r="A864" s="185">
        <v>9781338844764</v>
      </c>
      <c r="B864" s="58" t="s">
        <v>370</v>
      </c>
      <c r="C864" s="198" t="s">
        <v>1007</v>
      </c>
      <c r="D864" s="217"/>
      <c r="E864" s="57">
        <v>15.75</v>
      </c>
      <c r="F864" s="66"/>
      <c r="G864" s="149">
        <f t="shared" si="16"/>
        <v>0</v>
      </c>
    </row>
    <row r="865" spans="1:7" ht="21.2" customHeight="1" x14ac:dyDescent="0.25">
      <c r="A865" s="185">
        <v>9781338621082</v>
      </c>
      <c r="B865" s="58" t="s">
        <v>1053</v>
      </c>
      <c r="C865" s="198" t="s">
        <v>349</v>
      </c>
      <c r="D865" s="217"/>
      <c r="E865" s="57">
        <v>5</v>
      </c>
      <c r="F865" s="66"/>
      <c r="G865" s="149">
        <f t="shared" si="16"/>
        <v>0</v>
      </c>
    </row>
    <row r="866" spans="1:7" ht="21.2" customHeight="1" x14ac:dyDescent="0.25">
      <c r="A866" s="185">
        <v>9781339043319</v>
      </c>
      <c r="B866" s="58" t="s">
        <v>1684</v>
      </c>
      <c r="C866" s="198" t="s">
        <v>348</v>
      </c>
      <c r="D866" s="217"/>
      <c r="E866" s="57">
        <v>4.25</v>
      </c>
      <c r="F866" s="66"/>
      <c r="G866" s="149">
        <f t="shared" si="16"/>
        <v>0</v>
      </c>
    </row>
    <row r="867" spans="1:7" ht="21.2" customHeight="1" x14ac:dyDescent="0.25">
      <c r="A867" s="185">
        <v>9780063095922</v>
      </c>
      <c r="B867" s="58" t="s">
        <v>1685</v>
      </c>
      <c r="C867" s="198" t="s">
        <v>349</v>
      </c>
      <c r="D867" s="217"/>
      <c r="E867" s="57">
        <v>26</v>
      </c>
      <c r="F867" s="66"/>
      <c r="G867" s="149">
        <f t="shared" si="16"/>
        <v>0</v>
      </c>
    </row>
    <row r="868" spans="1:7" ht="21.2" customHeight="1" x14ac:dyDescent="0.25">
      <c r="A868" s="185">
        <v>9781339032504</v>
      </c>
      <c r="B868" s="58" t="s">
        <v>1686</v>
      </c>
      <c r="C868" s="198" t="s">
        <v>356</v>
      </c>
      <c r="D868" s="217"/>
      <c r="E868" s="57">
        <v>10.5</v>
      </c>
      <c r="F868" s="66"/>
      <c r="G868" s="149">
        <f t="shared" si="16"/>
        <v>0</v>
      </c>
    </row>
    <row r="869" spans="1:7" ht="21.2" customHeight="1" x14ac:dyDescent="0.25">
      <c r="A869" s="185">
        <v>9781338865776</v>
      </c>
      <c r="B869" s="58" t="s">
        <v>1054</v>
      </c>
      <c r="C869" s="198" t="s">
        <v>349</v>
      </c>
      <c r="D869" s="217"/>
      <c r="E869" s="57">
        <v>5.25</v>
      </c>
      <c r="F869" s="66"/>
      <c r="G869" s="149">
        <f t="shared" si="16"/>
        <v>0</v>
      </c>
    </row>
    <row r="870" spans="1:7" ht="21.2" customHeight="1" x14ac:dyDescent="0.25">
      <c r="A870" s="185">
        <v>9781339043173</v>
      </c>
      <c r="B870" s="58" t="s">
        <v>1687</v>
      </c>
      <c r="C870" s="198" t="s">
        <v>349</v>
      </c>
      <c r="D870" s="217"/>
      <c r="E870" s="57">
        <v>5</v>
      </c>
      <c r="F870" s="66"/>
      <c r="G870" s="149">
        <f t="shared" si="16"/>
        <v>0</v>
      </c>
    </row>
    <row r="871" spans="1:7" ht="21.2" customHeight="1" x14ac:dyDescent="0.25">
      <c r="A871" s="185">
        <v>9780062974211</v>
      </c>
      <c r="B871" s="58" t="s">
        <v>389</v>
      </c>
      <c r="C871" s="198" t="s">
        <v>1034</v>
      </c>
      <c r="D871" s="217"/>
      <c r="E871" s="57">
        <v>6</v>
      </c>
      <c r="F871" s="66"/>
      <c r="G871" s="149">
        <f t="shared" si="16"/>
        <v>0</v>
      </c>
    </row>
    <row r="872" spans="1:7" ht="21.2" customHeight="1" x14ac:dyDescent="0.25">
      <c r="A872" s="185">
        <v>9780062974310</v>
      </c>
      <c r="B872" s="58" t="s">
        <v>398</v>
      </c>
      <c r="C872" s="198" t="s">
        <v>349</v>
      </c>
      <c r="D872" s="217"/>
      <c r="E872" s="57">
        <v>6.25</v>
      </c>
      <c r="F872" s="66"/>
      <c r="G872" s="149">
        <f t="shared" si="16"/>
        <v>0</v>
      </c>
    </row>
    <row r="873" spans="1:7" ht="21.2" customHeight="1" x14ac:dyDescent="0.25">
      <c r="A873" s="185">
        <v>9781338756333</v>
      </c>
      <c r="B873" s="58" t="s">
        <v>682</v>
      </c>
      <c r="C873" s="198" t="s">
        <v>348</v>
      </c>
      <c r="D873" s="217"/>
      <c r="E873" s="57">
        <v>8</v>
      </c>
      <c r="F873" s="66"/>
      <c r="G873" s="149">
        <f t="shared" si="16"/>
        <v>0</v>
      </c>
    </row>
    <row r="874" spans="1:7" ht="21.2" customHeight="1" x14ac:dyDescent="0.25">
      <c r="A874" s="185">
        <v>9781338756364</v>
      </c>
      <c r="B874" s="58" t="s">
        <v>683</v>
      </c>
      <c r="C874" s="198" t="s">
        <v>348</v>
      </c>
      <c r="D874" s="217"/>
      <c r="E874" s="57">
        <v>8.25</v>
      </c>
      <c r="F874" s="66"/>
      <c r="G874" s="149">
        <f t="shared" si="16"/>
        <v>0</v>
      </c>
    </row>
    <row r="875" spans="1:7" ht="21.2" customHeight="1" x14ac:dyDescent="0.25">
      <c r="A875" s="185">
        <v>9781338756395</v>
      </c>
      <c r="B875" s="58" t="s">
        <v>1688</v>
      </c>
      <c r="C875" s="198" t="s">
        <v>1092</v>
      </c>
      <c r="D875" s="217"/>
      <c r="E875" s="57">
        <v>8.25</v>
      </c>
      <c r="F875" s="66"/>
      <c r="G875" s="149">
        <f t="shared" si="16"/>
        <v>0</v>
      </c>
    </row>
    <row r="876" spans="1:7" ht="21.2" customHeight="1" x14ac:dyDescent="0.25">
      <c r="A876" s="185">
        <v>9781338756425</v>
      </c>
      <c r="B876" s="58" t="s">
        <v>1106</v>
      </c>
      <c r="C876" s="198" t="s">
        <v>1092</v>
      </c>
      <c r="D876" s="217"/>
      <c r="E876" s="57">
        <v>8.25</v>
      </c>
      <c r="F876" s="66"/>
      <c r="G876" s="149">
        <f t="shared" si="16"/>
        <v>0</v>
      </c>
    </row>
    <row r="877" spans="1:7" ht="21.2" customHeight="1" x14ac:dyDescent="0.25">
      <c r="A877" s="185">
        <v>9781772603040</v>
      </c>
      <c r="B877" s="58" t="s">
        <v>554</v>
      </c>
      <c r="C877" s="198" t="s">
        <v>1092</v>
      </c>
      <c r="D877" s="217" t="s">
        <v>7</v>
      </c>
      <c r="E877" s="57">
        <v>13.5</v>
      </c>
      <c r="F877" s="66"/>
      <c r="G877" s="149">
        <f t="shared" si="16"/>
        <v>0</v>
      </c>
    </row>
    <row r="878" spans="1:7" ht="21.2" customHeight="1" x14ac:dyDescent="0.25">
      <c r="A878" s="185">
        <v>9781339041391</v>
      </c>
      <c r="B878" s="58" t="s">
        <v>1689</v>
      </c>
      <c r="C878" s="198" t="s">
        <v>1292</v>
      </c>
      <c r="D878" s="217"/>
      <c r="E878" s="57">
        <v>19</v>
      </c>
      <c r="F878" s="66"/>
      <c r="G878" s="149">
        <f t="shared" si="16"/>
        <v>0</v>
      </c>
    </row>
    <row r="879" spans="1:7" ht="21.2" customHeight="1" x14ac:dyDescent="0.25">
      <c r="A879" s="185">
        <v>9781443196628</v>
      </c>
      <c r="B879" s="58" t="s">
        <v>1055</v>
      </c>
      <c r="C879" s="198" t="s">
        <v>349</v>
      </c>
      <c r="D879" s="217"/>
      <c r="E879" s="57">
        <v>9.5</v>
      </c>
      <c r="F879" s="66"/>
      <c r="G879" s="149">
        <f t="shared" si="16"/>
        <v>0</v>
      </c>
    </row>
    <row r="880" spans="1:7" ht="21.2" customHeight="1" x14ac:dyDescent="0.25">
      <c r="A880" s="185">
        <v>9781454946861</v>
      </c>
      <c r="B880" s="58" t="s">
        <v>1056</v>
      </c>
      <c r="C880" s="198" t="s">
        <v>349</v>
      </c>
      <c r="D880" s="217"/>
      <c r="E880" s="57">
        <v>25</v>
      </c>
      <c r="F880" s="66"/>
      <c r="G880" s="149">
        <f t="shared" si="16"/>
        <v>0</v>
      </c>
    </row>
    <row r="881" spans="1:7" ht="21.2" customHeight="1" x14ac:dyDescent="0.25">
      <c r="A881" s="185">
        <v>9781039701953</v>
      </c>
      <c r="B881" s="58" t="s">
        <v>1057</v>
      </c>
      <c r="C881" s="198" t="s">
        <v>349</v>
      </c>
      <c r="D881" s="217" t="s">
        <v>7</v>
      </c>
      <c r="E881" s="57">
        <v>10</v>
      </c>
      <c r="F881" s="66"/>
      <c r="G881" s="149">
        <f t="shared" si="16"/>
        <v>0</v>
      </c>
    </row>
    <row r="882" spans="1:7" ht="21.2" customHeight="1" x14ac:dyDescent="0.25">
      <c r="A882" s="185">
        <v>9781771475853</v>
      </c>
      <c r="B882" s="58" t="s">
        <v>458</v>
      </c>
      <c r="C882" s="198" t="s">
        <v>349</v>
      </c>
      <c r="D882" s="217" t="s">
        <v>7</v>
      </c>
      <c r="E882" s="57">
        <v>11.5</v>
      </c>
      <c r="F882" s="66"/>
      <c r="G882" s="149">
        <f t="shared" si="16"/>
        <v>0</v>
      </c>
    </row>
    <row r="883" spans="1:7" ht="21.2" customHeight="1" x14ac:dyDescent="0.25">
      <c r="A883" s="185">
        <v>9781338627848</v>
      </c>
      <c r="B883" s="58" t="s">
        <v>555</v>
      </c>
      <c r="C883" s="198" t="s">
        <v>348</v>
      </c>
      <c r="D883" s="217"/>
      <c r="E883" s="57">
        <v>8.25</v>
      </c>
      <c r="F883" s="66"/>
      <c r="G883" s="149">
        <f t="shared" si="16"/>
        <v>0</v>
      </c>
    </row>
    <row r="884" spans="1:7" ht="21.2" customHeight="1" x14ac:dyDescent="0.25">
      <c r="A884" s="185">
        <v>9781339030029</v>
      </c>
      <c r="B884" s="58" t="s">
        <v>1194</v>
      </c>
      <c r="C884" s="198" t="s">
        <v>1185</v>
      </c>
      <c r="D884" s="217"/>
      <c r="E884" s="57">
        <v>11.25</v>
      </c>
      <c r="F884" s="66"/>
      <c r="G884" s="149">
        <f t="shared" si="16"/>
        <v>0</v>
      </c>
    </row>
    <row r="885" spans="1:7" ht="21.2" customHeight="1" x14ac:dyDescent="0.25">
      <c r="A885" s="185">
        <v>9781506731179</v>
      </c>
      <c r="B885" s="58" t="s">
        <v>684</v>
      </c>
      <c r="C885" s="198" t="s">
        <v>1292</v>
      </c>
      <c r="D885" s="217"/>
      <c r="E885" s="57">
        <v>12</v>
      </c>
      <c r="F885" s="66"/>
      <c r="G885" s="149">
        <f t="shared" si="16"/>
        <v>0</v>
      </c>
    </row>
    <row r="886" spans="1:7" ht="21.2" customHeight="1" x14ac:dyDescent="0.25">
      <c r="A886" s="185">
        <v>9781506734064</v>
      </c>
      <c r="B886" s="58" t="s">
        <v>730</v>
      </c>
      <c r="C886" s="198" t="s">
        <v>1246</v>
      </c>
      <c r="D886" s="217"/>
      <c r="E886" s="57">
        <v>12.5</v>
      </c>
      <c r="F886" s="66"/>
      <c r="G886" s="149">
        <f t="shared" si="16"/>
        <v>0</v>
      </c>
    </row>
    <row r="887" spans="1:7" ht="21.2" customHeight="1" x14ac:dyDescent="0.25">
      <c r="A887" s="185">
        <v>9781506736051</v>
      </c>
      <c r="B887" s="58" t="s">
        <v>1263</v>
      </c>
      <c r="C887" s="198" t="s">
        <v>134</v>
      </c>
      <c r="D887" s="217"/>
      <c r="E887" s="57">
        <v>12.5</v>
      </c>
      <c r="F887" s="66"/>
      <c r="G887" s="149">
        <f t="shared" si="16"/>
        <v>0</v>
      </c>
    </row>
    <row r="888" spans="1:7" ht="21.2" customHeight="1" x14ac:dyDescent="0.25">
      <c r="A888" s="185">
        <v>9781338348569</v>
      </c>
      <c r="B888" s="58" t="s">
        <v>1300</v>
      </c>
      <c r="C888" s="198" t="s">
        <v>1292</v>
      </c>
      <c r="D888" s="217"/>
      <c r="E888" s="57">
        <v>12.5</v>
      </c>
      <c r="F888" s="66"/>
      <c r="G888" s="149">
        <f t="shared" si="16"/>
        <v>0</v>
      </c>
    </row>
    <row r="889" spans="1:7" ht="21.2" customHeight="1" x14ac:dyDescent="0.25">
      <c r="A889" s="185">
        <v>9781338856811</v>
      </c>
      <c r="B889" s="58" t="s">
        <v>796</v>
      </c>
      <c r="C889" s="198" t="s">
        <v>135</v>
      </c>
      <c r="D889" s="217"/>
      <c r="E889" s="57">
        <v>15</v>
      </c>
      <c r="F889" s="66"/>
      <c r="G889" s="149">
        <f t="shared" si="16"/>
        <v>0</v>
      </c>
    </row>
    <row r="890" spans="1:7" ht="21.2" customHeight="1" x14ac:dyDescent="0.25">
      <c r="A890" s="185">
        <v>9781338848090</v>
      </c>
      <c r="B890" s="58" t="s">
        <v>509</v>
      </c>
      <c r="C890" s="198" t="s">
        <v>349</v>
      </c>
      <c r="D890" s="217"/>
      <c r="E890" s="57">
        <v>7.25</v>
      </c>
      <c r="F890" s="66"/>
      <c r="G890" s="149">
        <f t="shared" si="16"/>
        <v>0</v>
      </c>
    </row>
    <row r="891" spans="1:7" ht="21.2" customHeight="1" x14ac:dyDescent="0.25">
      <c r="A891" s="185">
        <v>9781338871388</v>
      </c>
      <c r="B891" s="58" t="s">
        <v>1195</v>
      </c>
      <c r="C891" s="198" t="s">
        <v>1185</v>
      </c>
      <c r="D891" s="217"/>
      <c r="E891" s="57">
        <v>12.5</v>
      </c>
      <c r="F891" s="66"/>
      <c r="G891" s="149">
        <f t="shared" si="16"/>
        <v>0</v>
      </c>
    </row>
    <row r="892" spans="1:7" ht="21.2" customHeight="1" x14ac:dyDescent="0.25">
      <c r="A892" s="185">
        <v>9781338895995</v>
      </c>
      <c r="B892" s="58" t="s">
        <v>1281</v>
      </c>
      <c r="C892" s="198" t="s">
        <v>135</v>
      </c>
      <c r="D892" s="217"/>
      <c r="E892" s="57">
        <v>33.75</v>
      </c>
      <c r="F892" s="66"/>
      <c r="G892" s="149">
        <f t="shared" si="16"/>
        <v>0</v>
      </c>
    </row>
    <row r="893" spans="1:7" ht="21.2" customHeight="1" x14ac:dyDescent="0.25">
      <c r="A893" s="185">
        <v>9780744063639</v>
      </c>
      <c r="B893" s="58" t="s">
        <v>797</v>
      </c>
      <c r="C893" s="198" t="s">
        <v>135</v>
      </c>
      <c r="D893" s="217"/>
      <c r="E893" s="57">
        <v>20.75</v>
      </c>
      <c r="F893" s="66"/>
      <c r="G893" s="149">
        <f t="shared" si="16"/>
        <v>0</v>
      </c>
    </row>
    <row r="894" spans="1:7" ht="21.2" customHeight="1" x14ac:dyDescent="0.25">
      <c r="A894" s="185">
        <v>9781339012032</v>
      </c>
      <c r="B894" s="58" t="s">
        <v>1058</v>
      </c>
      <c r="C894" s="198" t="s">
        <v>349</v>
      </c>
      <c r="D894" s="217"/>
      <c r="E894" s="57">
        <v>12.5</v>
      </c>
      <c r="F894" s="66"/>
      <c r="G894" s="149">
        <f t="shared" si="16"/>
        <v>0</v>
      </c>
    </row>
    <row r="895" spans="1:7" ht="21.2" customHeight="1" x14ac:dyDescent="0.25">
      <c r="A895" s="185">
        <v>9781338871418</v>
      </c>
      <c r="B895" s="58" t="s">
        <v>1196</v>
      </c>
      <c r="C895" s="198" t="s">
        <v>1185</v>
      </c>
      <c r="D895" s="217"/>
      <c r="E895" s="57">
        <v>13.5</v>
      </c>
      <c r="F895" s="66"/>
      <c r="G895" s="149">
        <f t="shared" si="16"/>
        <v>0</v>
      </c>
    </row>
    <row r="896" spans="1:7" ht="21.2" customHeight="1" x14ac:dyDescent="0.25">
      <c r="A896" s="185">
        <v>9780744085426</v>
      </c>
      <c r="B896" s="58" t="s">
        <v>798</v>
      </c>
      <c r="C896" s="198" t="s">
        <v>135</v>
      </c>
      <c r="D896" s="217"/>
      <c r="E896" s="57">
        <v>20.75</v>
      </c>
      <c r="F896" s="66"/>
      <c r="G896" s="149">
        <f t="shared" si="16"/>
        <v>0</v>
      </c>
    </row>
    <row r="897" spans="1:7" ht="21.2" customHeight="1" x14ac:dyDescent="0.25">
      <c r="A897" s="185">
        <v>9781338871401</v>
      </c>
      <c r="B897" s="58" t="s">
        <v>1690</v>
      </c>
      <c r="C897" s="198" t="s">
        <v>349</v>
      </c>
      <c r="D897" s="217"/>
      <c r="E897" s="57">
        <v>8.25</v>
      </c>
      <c r="F897" s="66"/>
      <c r="G897" s="149">
        <f t="shared" si="16"/>
        <v>0</v>
      </c>
    </row>
    <row r="898" spans="1:7" ht="21.2" customHeight="1" x14ac:dyDescent="0.25">
      <c r="A898" s="185">
        <v>9781338859454</v>
      </c>
      <c r="B898" s="58" t="s">
        <v>799</v>
      </c>
      <c r="C898" s="198" t="s">
        <v>135</v>
      </c>
      <c r="D898" s="217"/>
      <c r="E898" s="57">
        <v>17.75</v>
      </c>
      <c r="F898" s="66"/>
      <c r="G898" s="149">
        <f t="shared" si="16"/>
        <v>0</v>
      </c>
    </row>
    <row r="899" spans="1:7" ht="21.2" customHeight="1" x14ac:dyDescent="0.25">
      <c r="A899" s="185">
        <v>9781339006475</v>
      </c>
      <c r="B899" s="58" t="s">
        <v>1107</v>
      </c>
      <c r="C899" s="198" t="s">
        <v>1092</v>
      </c>
      <c r="D899" s="217"/>
      <c r="E899" s="57">
        <v>19</v>
      </c>
      <c r="F899" s="66"/>
      <c r="G899" s="149">
        <f t="shared" si="16"/>
        <v>0</v>
      </c>
    </row>
    <row r="900" spans="1:7" ht="21.2" customHeight="1" x14ac:dyDescent="0.25">
      <c r="A900" s="185">
        <v>9780744021974</v>
      </c>
      <c r="B900" s="58" t="s">
        <v>822</v>
      </c>
      <c r="C900" s="198" t="s">
        <v>1292</v>
      </c>
      <c r="D900" s="139"/>
      <c r="E900" s="57">
        <v>19</v>
      </c>
      <c r="F900" s="66"/>
      <c r="G900" s="149">
        <f t="shared" si="16"/>
        <v>0</v>
      </c>
    </row>
    <row r="901" spans="1:7" ht="21.2" customHeight="1" x14ac:dyDescent="0.25">
      <c r="A901" s="185">
        <v>9781338825251</v>
      </c>
      <c r="B901" s="58" t="s">
        <v>1255</v>
      </c>
      <c r="C901" s="198" t="s">
        <v>1247</v>
      </c>
      <c r="D901" s="217"/>
      <c r="E901" s="57">
        <v>15.5</v>
      </c>
      <c r="F901" s="66"/>
      <c r="G901" s="149">
        <f t="shared" si="16"/>
        <v>0</v>
      </c>
    </row>
    <row r="902" spans="1:7" ht="21.2" customHeight="1" x14ac:dyDescent="0.25">
      <c r="A902" s="185">
        <v>9780063236868</v>
      </c>
      <c r="B902" s="58" t="s">
        <v>788</v>
      </c>
      <c r="C902" s="198" t="s">
        <v>135</v>
      </c>
      <c r="D902" s="139"/>
      <c r="E902" s="57">
        <v>15</v>
      </c>
      <c r="F902" s="66"/>
      <c r="G902" s="149">
        <f t="shared" si="16"/>
        <v>0</v>
      </c>
    </row>
    <row r="903" spans="1:7" ht="21.2" customHeight="1" x14ac:dyDescent="0.25">
      <c r="A903" s="185" t="s">
        <v>1691</v>
      </c>
      <c r="B903" s="58" t="s">
        <v>1692</v>
      </c>
      <c r="C903" s="198" t="s">
        <v>1333</v>
      </c>
      <c r="D903" s="217"/>
      <c r="E903" s="57">
        <v>6</v>
      </c>
      <c r="F903" s="66"/>
      <c r="G903" s="149">
        <f t="shared" si="16"/>
        <v>0</v>
      </c>
    </row>
    <row r="904" spans="1:7" ht="21.2" customHeight="1" x14ac:dyDescent="0.25">
      <c r="A904" s="185" t="s">
        <v>1693</v>
      </c>
      <c r="B904" s="58" t="s">
        <v>1694</v>
      </c>
      <c r="C904" s="198" t="s">
        <v>1333</v>
      </c>
      <c r="D904" s="217"/>
      <c r="E904" s="57">
        <v>6</v>
      </c>
      <c r="F904" s="66"/>
      <c r="G904" s="149">
        <f t="shared" si="16"/>
        <v>0</v>
      </c>
    </row>
    <row r="905" spans="1:7" ht="21.2" customHeight="1" x14ac:dyDescent="0.25">
      <c r="A905" s="185" t="s">
        <v>1695</v>
      </c>
      <c r="B905" s="58" t="s">
        <v>1696</v>
      </c>
      <c r="C905" s="198" t="s">
        <v>1333</v>
      </c>
      <c r="D905" s="217"/>
      <c r="E905" s="57">
        <v>6</v>
      </c>
      <c r="F905" s="66"/>
      <c r="G905" s="149">
        <f t="shared" si="16"/>
        <v>0</v>
      </c>
    </row>
    <row r="906" spans="1:7" ht="21.2" customHeight="1" x14ac:dyDescent="0.25">
      <c r="A906" s="185" t="s">
        <v>1697</v>
      </c>
      <c r="B906" s="58" t="s">
        <v>1698</v>
      </c>
      <c r="C906" s="198" t="s">
        <v>1333</v>
      </c>
      <c r="D906" s="217"/>
      <c r="E906" s="57">
        <v>6</v>
      </c>
      <c r="F906" s="66"/>
      <c r="G906" s="149">
        <f t="shared" si="16"/>
        <v>0</v>
      </c>
    </row>
    <row r="907" spans="1:7" ht="21.2" customHeight="1" x14ac:dyDescent="0.25">
      <c r="A907" s="185" t="s">
        <v>1699</v>
      </c>
      <c r="B907" s="58" t="s">
        <v>1700</v>
      </c>
      <c r="C907" s="198" t="s">
        <v>1333</v>
      </c>
      <c r="D907" s="217"/>
      <c r="E907" s="57">
        <v>6</v>
      </c>
      <c r="F907" s="66"/>
      <c r="G907" s="149">
        <f t="shared" si="16"/>
        <v>0</v>
      </c>
    </row>
    <row r="908" spans="1:7" ht="21.2" customHeight="1" x14ac:dyDescent="0.25">
      <c r="A908" s="185" t="s">
        <v>1701</v>
      </c>
      <c r="B908" s="58" t="s">
        <v>1702</v>
      </c>
      <c r="C908" s="198" t="s">
        <v>1333</v>
      </c>
      <c r="D908" s="139"/>
      <c r="E908" s="57">
        <v>6</v>
      </c>
      <c r="F908" s="66"/>
      <c r="G908" s="149">
        <f t="shared" si="16"/>
        <v>0</v>
      </c>
    </row>
    <row r="909" spans="1:7" ht="21.2" customHeight="1" x14ac:dyDescent="0.25">
      <c r="A909" s="185" t="s">
        <v>1703</v>
      </c>
      <c r="B909" s="58" t="s">
        <v>1704</v>
      </c>
      <c r="C909" s="198" t="s">
        <v>1333</v>
      </c>
      <c r="D909" s="217"/>
      <c r="E909" s="57">
        <v>6</v>
      </c>
      <c r="F909" s="66"/>
      <c r="G909" s="149">
        <f t="shared" si="16"/>
        <v>0</v>
      </c>
    </row>
    <row r="910" spans="1:7" ht="21.2" customHeight="1" x14ac:dyDescent="0.25">
      <c r="A910" s="185" t="s">
        <v>1705</v>
      </c>
      <c r="B910" s="58" t="s">
        <v>1706</v>
      </c>
      <c r="C910" s="198" t="s">
        <v>1333</v>
      </c>
      <c r="D910" s="217"/>
      <c r="E910" s="57">
        <v>6</v>
      </c>
      <c r="F910" s="66"/>
      <c r="G910" s="149">
        <f t="shared" si="16"/>
        <v>0</v>
      </c>
    </row>
    <row r="911" spans="1:7" ht="21.2" customHeight="1" x14ac:dyDescent="0.25">
      <c r="A911" s="185" t="s">
        <v>1707</v>
      </c>
      <c r="B911" s="58" t="s">
        <v>1708</v>
      </c>
      <c r="C911" s="198" t="s">
        <v>1333</v>
      </c>
      <c r="D911" s="217"/>
      <c r="E911" s="57">
        <v>6</v>
      </c>
      <c r="F911" s="66"/>
      <c r="G911" s="149">
        <f t="shared" si="16"/>
        <v>0</v>
      </c>
    </row>
    <row r="912" spans="1:7" ht="21.2" customHeight="1" x14ac:dyDescent="0.25">
      <c r="A912" s="185" t="s">
        <v>1709</v>
      </c>
      <c r="B912" s="58" t="s">
        <v>1710</v>
      </c>
      <c r="C912" s="198" t="s">
        <v>135</v>
      </c>
      <c r="D912" s="217"/>
      <c r="E912" s="57">
        <v>6</v>
      </c>
      <c r="F912" s="66"/>
      <c r="G912" s="149">
        <f t="shared" si="16"/>
        <v>0</v>
      </c>
    </row>
    <row r="913" spans="1:7" ht="21.2" customHeight="1" x14ac:dyDescent="0.25">
      <c r="A913" s="185" t="s">
        <v>1711</v>
      </c>
      <c r="B913" s="58" t="s">
        <v>1712</v>
      </c>
      <c r="C913" s="198" t="s">
        <v>1333</v>
      </c>
      <c r="D913" s="217"/>
      <c r="E913" s="57">
        <v>6</v>
      </c>
      <c r="F913" s="66"/>
      <c r="G913" s="149">
        <f t="shared" si="16"/>
        <v>0</v>
      </c>
    </row>
    <row r="914" spans="1:7" ht="21.2" customHeight="1" x14ac:dyDescent="0.25">
      <c r="A914" s="185" t="s">
        <v>1713</v>
      </c>
      <c r="B914" s="58" t="s">
        <v>1714</v>
      </c>
      <c r="C914" s="198" t="s">
        <v>1333</v>
      </c>
      <c r="D914" s="217"/>
      <c r="E914" s="57">
        <v>6</v>
      </c>
      <c r="F914" s="66"/>
      <c r="G914" s="149">
        <f t="shared" si="16"/>
        <v>0</v>
      </c>
    </row>
    <row r="915" spans="1:7" ht="21.2" customHeight="1" x14ac:dyDescent="0.25">
      <c r="A915" s="185" t="s">
        <v>1715</v>
      </c>
      <c r="B915" s="58" t="s">
        <v>1716</v>
      </c>
      <c r="C915" s="198" t="s">
        <v>1333</v>
      </c>
      <c r="D915" s="217"/>
      <c r="E915" s="57">
        <v>6</v>
      </c>
      <c r="F915" s="66"/>
      <c r="G915" s="149">
        <f t="shared" si="16"/>
        <v>0</v>
      </c>
    </row>
    <row r="916" spans="1:7" ht="21.2" customHeight="1" x14ac:dyDescent="0.25">
      <c r="A916" s="185" t="s">
        <v>1717</v>
      </c>
      <c r="B916" s="58" t="s">
        <v>1718</v>
      </c>
      <c r="C916" s="198" t="s">
        <v>1333</v>
      </c>
      <c r="D916" s="217"/>
      <c r="E916" s="57">
        <v>6</v>
      </c>
      <c r="F916" s="66"/>
      <c r="G916" s="149">
        <f t="shared" si="16"/>
        <v>0</v>
      </c>
    </row>
    <row r="917" spans="1:7" ht="21.2" customHeight="1" x14ac:dyDescent="0.25">
      <c r="A917" s="185" t="s">
        <v>1719</v>
      </c>
      <c r="B917" s="58" t="s">
        <v>1720</v>
      </c>
      <c r="C917" s="198" t="s">
        <v>1333</v>
      </c>
      <c r="D917" s="217"/>
      <c r="E917" s="57">
        <v>6</v>
      </c>
      <c r="F917" s="66"/>
      <c r="G917" s="149">
        <f t="shared" si="16"/>
        <v>0</v>
      </c>
    </row>
    <row r="918" spans="1:7" ht="21.2" customHeight="1" x14ac:dyDescent="0.25">
      <c r="A918" s="185" t="s">
        <v>1721</v>
      </c>
      <c r="B918" s="58" t="s">
        <v>1722</v>
      </c>
      <c r="C918" s="198" t="s">
        <v>1333</v>
      </c>
      <c r="D918" s="217"/>
      <c r="E918" s="57">
        <v>6</v>
      </c>
      <c r="F918" s="66"/>
      <c r="G918" s="149">
        <f t="shared" si="16"/>
        <v>0</v>
      </c>
    </row>
    <row r="919" spans="1:7" ht="21.2" customHeight="1" x14ac:dyDescent="0.25">
      <c r="A919" s="185" t="s">
        <v>1723</v>
      </c>
      <c r="B919" s="58" t="s">
        <v>1724</v>
      </c>
      <c r="C919" s="198" t="s">
        <v>1333</v>
      </c>
      <c r="D919" s="217"/>
      <c r="E919" s="57">
        <v>6</v>
      </c>
      <c r="F919" s="66"/>
      <c r="G919" s="149">
        <f t="shared" si="16"/>
        <v>0</v>
      </c>
    </row>
    <row r="920" spans="1:7" ht="21.2" customHeight="1" x14ac:dyDescent="0.25">
      <c r="A920" s="185" t="s">
        <v>1725</v>
      </c>
      <c r="B920" s="58" t="s">
        <v>1726</v>
      </c>
      <c r="C920" s="198" t="s">
        <v>1333</v>
      </c>
      <c r="D920" s="217"/>
      <c r="E920" s="57">
        <v>6</v>
      </c>
      <c r="F920" s="66"/>
      <c r="G920" s="149">
        <f t="shared" si="16"/>
        <v>0</v>
      </c>
    </row>
    <row r="921" spans="1:7" ht="21.2" customHeight="1" x14ac:dyDescent="0.25">
      <c r="A921" s="185" t="s">
        <v>1727</v>
      </c>
      <c r="B921" s="58" t="s">
        <v>1728</v>
      </c>
      <c r="C921" s="198" t="s">
        <v>1247</v>
      </c>
      <c r="D921" s="217"/>
      <c r="E921" s="57">
        <v>6</v>
      </c>
      <c r="F921" s="66"/>
      <c r="G921" s="149">
        <f t="shared" si="16"/>
        <v>0</v>
      </c>
    </row>
    <row r="922" spans="1:7" ht="21.2" customHeight="1" x14ac:dyDescent="0.25">
      <c r="A922" s="185" t="s">
        <v>1729</v>
      </c>
      <c r="B922" s="58" t="s">
        <v>1730</v>
      </c>
      <c r="C922" s="198" t="s">
        <v>1247</v>
      </c>
      <c r="D922" s="217"/>
      <c r="E922" s="57">
        <v>6</v>
      </c>
      <c r="F922" s="66"/>
      <c r="G922" s="149">
        <f t="shared" si="16"/>
        <v>0</v>
      </c>
    </row>
    <row r="923" spans="1:7" ht="21.2" customHeight="1" x14ac:dyDescent="0.25">
      <c r="A923" s="185" t="s">
        <v>1731</v>
      </c>
      <c r="B923" s="58" t="s">
        <v>1732</v>
      </c>
      <c r="C923" s="198" t="s">
        <v>1333</v>
      </c>
      <c r="D923" s="217"/>
      <c r="E923" s="57">
        <v>6</v>
      </c>
      <c r="F923" s="66"/>
      <c r="G923" s="149">
        <f t="shared" si="16"/>
        <v>0</v>
      </c>
    </row>
    <row r="924" spans="1:7" ht="21.2" customHeight="1" x14ac:dyDescent="0.25">
      <c r="A924" s="185" t="s">
        <v>1733</v>
      </c>
      <c r="B924" s="58" t="s">
        <v>1734</v>
      </c>
      <c r="C924" s="198" t="s">
        <v>1333</v>
      </c>
      <c r="D924" s="217"/>
      <c r="E924" s="57">
        <v>6</v>
      </c>
      <c r="F924" s="66"/>
      <c r="G924" s="149">
        <f t="shared" si="16"/>
        <v>0</v>
      </c>
    </row>
    <row r="925" spans="1:7" ht="21.2" customHeight="1" x14ac:dyDescent="0.25">
      <c r="A925" s="185" t="s">
        <v>1735</v>
      </c>
      <c r="B925" s="58" t="s">
        <v>1736</v>
      </c>
      <c r="C925" s="198" t="s">
        <v>1333</v>
      </c>
      <c r="D925" s="217"/>
      <c r="E925" s="57">
        <v>6</v>
      </c>
      <c r="F925" s="66"/>
      <c r="G925" s="149">
        <f t="shared" ref="G925:G986" si="17">+F925*E925</f>
        <v>0</v>
      </c>
    </row>
    <row r="926" spans="1:7" ht="21.2" customHeight="1" x14ac:dyDescent="0.25">
      <c r="A926" s="185" t="s">
        <v>1737</v>
      </c>
      <c r="B926" s="58" t="s">
        <v>1738</v>
      </c>
      <c r="C926" s="198" t="s">
        <v>1333</v>
      </c>
      <c r="D926" s="217"/>
      <c r="E926" s="57">
        <v>6</v>
      </c>
      <c r="F926" s="66"/>
      <c r="G926" s="149">
        <f t="shared" si="17"/>
        <v>0</v>
      </c>
    </row>
    <row r="927" spans="1:7" ht="21.2" customHeight="1" x14ac:dyDescent="0.25">
      <c r="A927" s="185" t="s">
        <v>1739</v>
      </c>
      <c r="B927" s="58" t="s">
        <v>1740</v>
      </c>
      <c r="C927" s="198" t="s">
        <v>1333</v>
      </c>
      <c r="D927" s="139"/>
      <c r="E927" s="57">
        <v>6</v>
      </c>
      <c r="F927" s="66"/>
      <c r="G927" s="149">
        <f t="shared" si="17"/>
        <v>0</v>
      </c>
    </row>
    <row r="928" spans="1:7" ht="21.2" customHeight="1" x14ac:dyDescent="0.25">
      <c r="A928" s="185" t="s">
        <v>1741</v>
      </c>
      <c r="B928" s="58" t="s">
        <v>1742</v>
      </c>
      <c r="C928" s="198" t="s">
        <v>1333</v>
      </c>
      <c r="D928" s="217"/>
      <c r="E928" s="57">
        <v>6</v>
      </c>
      <c r="F928" s="66"/>
      <c r="G928" s="149">
        <f t="shared" si="17"/>
        <v>0</v>
      </c>
    </row>
    <row r="929" spans="1:7" ht="21.2" customHeight="1" x14ac:dyDescent="0.25">
      <c r="A929" s="185" t="s">
        <v>1743</v>
      </c>
      <c r="B929" s="58" t="s">
        <v>1744</v>
      </c>
      <c r="C929" s="198" t="s">
        <v>1333</v>
      </c>
      <c r="D929" s="217"/>
      <c r="E929" s="57">
        <v>6</v>
      </c>
      <c r="F929" s="66"/>
      <c r="G929" s="149">
        <f t="shared" si="17"/>
        <v>0</v>
      </c>
    </row>
    <row r="930" spans="1:7" ht="21.2" customHeight="1" x14ac:dyDescent="0.25">
      <c r="A930" s="185" t="s">
        <v>1745</v>
      </c>
      <c r="B930" s="58" t="s">
        <v>1746</v>
      </c>
      <c r="C930" s="198" t="s">
        <v>1333</v>
      </c>
      <c r="D930" s="217"/>
      <c r="E930" s="57">
        <v>6</v>
      </c>
      <c r="F930" s="66"/>
      <c r="G930" s="149">
        <f t="shared" si="17"/>
        <v>0</v>
      </c>
    </row>
    <row r="931" spans="1:7" ht="21.2" customHeight="1" x14ac:dyDescent="0.25">
      <c r="A931" s="185" t="s">
        <v>1747</v>
      </c>
      <c r="B931" s="58" t="s">
        <v>1748</v>
      </c>
      <c r="C931" s="198" t="s">
        <v>1333</v>
      </c>
      <c r="D931" s="217"/>
      <c r="E931" s="57">
        <v>6</v>
      </c>
      <c r="F931" s="66"/>
      <c r="G931" s="149">
        <f t="shared" si="17"/>
        <v>0</v>
      </c>
    </row>
    <row r="932" spans="1:7" ht="21.2" customHeight="1" x14ac:dyDescent="0.25">
      <c r="A932" s="185" t="s">
        <v>1749</v>
      </c>
      <c r="B932" s="58" t="s">
        <v>1750</v>
      </c>
      <c r="C932" s="198" t="s">
        <v>1333</v>
      </c>
      <c r="D932" s="217"/>
      <c r="E932" s="57">
        <v>6</v>
      </c>
      <c r="F932" s="66"/>
      <c r="G932" s="149">
        <f t="shared" si="17"/>
        <v>0</v>
      </c>
    </row>
    <row r="933" spans="1:7" ht="21.2" customHeight="1" x14ac:dyDescent="0.25">
      <c r="A933" s="185">
        <v>9781774921135</v>
      </c>
      <c r="B933" s="58" t="s">
        <v>1025</v>
      </c>
      <c r="C933" s="198" t="s">
        <v>356</v>
      </c>
      <c r="D933" s="217" t="s">
        <v>7</v>
      </c>
      <c r="E933" s="57">
        <v>13.5</v>
      </c>
      <c r="F933" s="66"/>
      <c r="G933" s="149">
        <f t="shared" si="17"/>
        <v>0</v>
      </c>
    </row>
    <row r="934" spans="1:7" ht="21.2" customHeight="1" x14ac:dyDescent="0.25">
      <c r="A934" s="185">
        <v>9781338890297</v>
      </c>
      <c r="B934" s="58" t="s">
        <v>1235</v>
      </c>
      <c r="C934" s="198" t="s">
        <v>919</v>
      </c>
      <c r="D934" s="217"/>
      <c r="E934" s="57">
        <v>27</v>
      </c>
      <c r="F934" s="66"/>
      <c r="G934" s="149">
        <f t="shared" si="17"/>
        <v>0</v>
      </c>
    </row>
    <row r="935" spans="1:7" ht="21.2" customHeight="1" x14ac:dyDescent="0.25">
      <c r="A935" s="185">
        <v>9780063321991</v>
      </c>
      <c r="B935" s="58" t="s">
        <v>1282</v>
      </c>
      <c r="C935" s="198" t="s">
        <v>135</v>
      </c>
      <c r="D935" s="217"/>
      <c r="E935" s="57">
        <v>19.25</v>
      </c>
      <c r="F935" s="66"/>
      <c r="G935" s="149">
        <f t="shared" si="17"/>
        <v>0</v>
      </c>
    </row>
    <row r="936" spans="1:7" ht="21.2" customHeight="1" x14ac:dyDescent="0.25">
      <c r="A936" s="185">
        <v>9781339035369</v>
      </c>
      <c r="B936" s="58" t="s">
        <v>1751</v>
      </c>
      <c r="C936" s="198" t="s">
        <v>349</v>
      </c>
      <c r="D936" s="217"/>
      <c r="E936" s="57">
        <v>10.5</v>
      </c>
      <c r="F936" s="66"/>
      <c r="G936" s="149">
        <f t="shared" si="17"/>
        <v>0</v>
      </c>
    </row>
    <row r="937" spans="1:7" ht="21.2" customHeight="1" x14ac:dyDescent="0.25">
      <c r="A937" s="185">
        <v>9781338731859</v>
      </c>
      <c r="B937" s="58" t="s">
        <v>80</v>
      </c>
      <c r="C937" s="198" t="s">
        <v>349</v>
      </c>
      <c r="D937" s="217"/>
      <c r="E937" s="57">
        <v>8</v>
      </c>
      <c r="F937" s="66"/>
      <c r="G937" s="149">
        <f t="shared" si="17"/>
        <v>0</v>
      </c>
    </row>
    <row r="938" spans="1:7" ht="21.2" customHeight="1" x14ac:dyDescent="0.25">
      <c r="A938" s="185">
        <v>9781338120769</v>
      </c>
      <c r="B938" s="58" t="s">
        <v>459</v>
      </c>
      <c r="C938" s="198" t="s">
        <v>349</v>
      </c>
      <c r="D938" s="217" t="s">
        <v>7</v>
      </c>
      <c r="E938" s="57">
        <v>3</v>
      </c>
      <c r="F938" s="66"/>
      <c r="G938" s="149">
        <f t="shared" si="17"/>
        <v>0</v>
      </c>
    </row>
    <row r="939" spans="1:7" ht="21.2" customHeight="1" x14ac:dyDescent="0.25">
      <c r="A939" s="185">
        <v>9781338818857</v>
      </c>
      <c r="B939" s="58" t="s">
        <v>1752</v>
      </c>
      <c r="C939" s="198" t="s">
        <v>349</v>
      </c>
      <c r="D939" s="217"/>
      <c r="E939" s="57">
        <v>7.25</v>
      </c>
      <c r="F939" s="66"/>
      <c r="G939" s="149">
        <f t="shared" si="17"/>
        <v>0</v>
      </c>
    </row>
    <row r="940" spans="1:7" ht="21.2" customHeight="1" x14ac:dyDescent="0.25">
      <c r="A940" s="185">
        <v>9781338883442</v>
      </c>
      <c r="B940" s="58" t="s">
        <v>1059</v>
      </c>
      <c r="C940" s="198" t="s">
        <v>349</v>
      </c>
      <c r="D940" s="217"/>
      <c r="E940" s="57">
        <v>8.25</v>
      </c>
      <c r="F940" s="66"/>
      <c r="G940" s="149">
        <f t="shared" si="17"/>
        <v>0</v>
      </c>
    </row>
    <row r="941" spans="1:7" ht="21.2" customHeight="1" x14ac:dyDescent="0.25">
      <c r="A941" s="185">
        <v>9781338339987</v>
      </c>
      <c r="B941" s="58" t="s">
        <v>510</v>
      </c>
      <c r="C941" s="198" t="s">
        <v>349</v>
      </c>
      <c r="D941" s="217"/>
      <c r="E941" s="57">
        <v>5</v>
      </c>
      <c r="F941" s="66"/>
      <c r="G941" s="149">
        <f t="shared" si="17"/>
        <v>0</v>
      </c>
    </row>
    <row r="942" spans="1:7" ht="21.2" customHeight="1" x14ac:dyDescent="0.25">
      <c r="A942" s="185">
        <v>9781338818826</v>
      </c>
      <c r="B942" s="58" t="s">
        <v>460</v>
      </c>
      <c r="C942" s="198" t="s">
        <v>349</v>
      </c>
      <c r="D942" s="217"/>
      <c r="E942" s="57">
        <v>7.25</v>
      </c>
      <c r="F942" s="66"/>
      <c r="G942" s="149">
        <f t="shared" si="17"/>
        <v>0</v>
      </c>
    </row>
    <row r="943" spans="1:7" ht="21.2" customHeight="1" x14ac:dyDescent="0.25">
      <c r="A943" s="185">
        <v>9781338563320</v>
      </c>
      <c r="B943" s="58" t="s">
        <v>100</v>
      </c>
      <c r="C943" s="198" t="s">
        <v>349</v>
      </c>
      <c r="D943" s="217"/>
      <c r="E943" s="57">
        <v>9</v>
      </c>
      <c r="F943" s="66"/>
      <c r="G943" s="149">
        <f t="shared" si="17"/>
        <v>0</v>
      </c>
    </row>
    <row r="944" spans="1:7" ht="21.2" customHeight="1" x14ac:dyDescent="0.25">
      <c r="A944" s="185">
        <v>9781338847352</v>
      </c>
      <c r="B944" s="58" t="s">
        <v>1244</v>
      </c>
      <c r="C944" s="198" t="s">
        <v>1243</v>
      </c>
      <c r="D944" s="139"/>
      <c r="E944" s="57">
        <v>8.25</v>
      </c>
      <c r="F944" s="66"/>
      <c r="G944" s="149">
        <f t="shared" si="17"/>
        <v>0</v>
      </c>
    </row>
    <row r="945" spans="1:7" ht="21.2" customHeight="1" x14ac:dyDescent="0.25">
      <c r="A945" s="185">
        <v>9781338847338</v>
      </c>
      <c r="B945" s="58" t="s">
        <v>616</v>
      </c>
      <c r="C945" s="198" t="s">
        <v>1171</v>
      </c>
      <c r="D945" s="139"/>
      <c r="E945" s="57">
        <v>8.25</v>
      </c>
      <c r="F945" s="66"/>
      <c r="G945" s="149">
        <f t="shared" si="17"/>
        <v>0</v>
      </c>
    </row>
    <row r="946" spans="1:7" ht="21.2" customHeight="1" x14ac:dyDescent="0.25">
      <c r="A946" s="185">
        <v>9781443187565</v>
      </c>
      <c r="B946" s="58" t="s">
        <v>81</v>
      </c>
      <c r="C946" s="198" t="s">
        <v>352</v>
      </c>
      <c r="D946" s="139" t="s">
        <v>7</v>
      </c>
      <c r="E946" s="57">
        <v>5</v>
      </c>
      <c r="F946" s="66"/>
      <c r="G946" s="149">
        <f t="shared" si="17"/>
        <v>0</v>
      </c>
    </row>
    <row r="947" spans="1:7" ht="21.2" customHeight="1" x14ac:dyDescent="0.25">
      <c r="A947" s="185">
        <v>9781338553802</v>
      </c>
      <c r="B947" s="58" t="s">
        <v>461</v>
      </c>
      <c r="C947" s="198" t="s">
        <v>349</v>
      </c>
      <c r="D947" s="217"/>
      <c r="E947" s="57">
        <v>7.25</v>
      </c>
      <c r="F947" s="66"/>
      <c r="G947" s="149">
        <f t="shared" si="17"/>
        <v>0</v>
      </c>
    </row>
    <row r="948" spans="1:7" ht="21.2" customHeight="1" x14ac:dyDescent="0.25">
      <c r="A948" s="185">
        <v>9781338553789</v>
      </c>
      <c r="B948" s="58" t="s">
        <v>462</v>
      </c>
      <c r="C948" s="198" t="s">
        <v>349</v>
      </c>
      <c r="D948" s="217"/>
      <c r="E948" s="57">
        <v>7.25</v>
      </c>
      <c r="F948" s="66"/>
      <c r="G948" s="149">
        <f t="shared" si="17"/>
        <v>0</v>
      </c>
    </row>
    <row r="949" spans="1:7" ht="21.2" customHeight="1" x14ac:dyDescent="0.25">
      <c r="A949" s="185">
        <v>9781338805932</v>
      </c>
      <c r="B949" s="58" t="s">
        <v>1060</v>
      </c>
      <c r="C949" s="198" t="s">
        <v>349</v>
      </c>
      <c r="D949" s="217"/>
      <c r="E949" s="57">
        <v>8.25</v>
      </c>
      <c r="F949" s="66"/>
      <c r="G949" s="149">
        <f t="shared" si="17"/>
        <v>0</v>
      </c>
    </row>
    <row r="950" spans="1:7" ht="21.2" customHeight="1" x14ac:dyDescent="0.25">
      <c r="A950" s="185">
        <v>9781338805963</v>
      </c>
      <c r="B950" s="58" t="s">
        <v>1061</v>
      </c>
      <c r="C950" s="198" t="s">
        <v>349</v>
      </c>
      <c r="D950" s="217"/>
      <c r="E950" s="57">
        <v>8.25</v>
      </c>
      <c r="F950" s="66"/>
      <c r="G950" s="149">
        <f t="shared" si="17"/>
        <v>0</v>
      </c>
    </row>
    <row r="951" spans="1:7" ht="21.2" customHeight="1" x14ac:dyDescent="0.25">
      <c r="A951" s="185">
        <v>9781338576498</v>
      </c>
      <c r="B951" s="58" t="s">
        <v>862</v>
      </c>
      <c r="C951" s="198" t="s">
        <v>925</v>
      </c>
      <c r="D951" s="217"/>
      <c r="E951" s="57">
        <v>10</v>
      </c>
      <c r="F951" s="66"/>
      <c r="G951" s="149">
        <f t="shared" si="17"/>
        <v>0</v>
      </c>
    </row>
    <row r="952" spans="1:7" ht="21.2" customHeight="1" x14ac:dyDescent="0.25">
      <c r="A952" s="185">
        <v>9781338858051</v>
      </c>
      <c r="B952" s="58" t="s">
        <v>556</v>
      </c>
      <c r="C952" s="198" t="s">
        <v>1092</v>
      </c>
      <c r="D952" s="217"/>
      <c r="E952" s="57">
        <v>10.25</v>
      </c>
      <c r="F952" s="66"/>
      <c r="G952" s="149">
        <f t="shared" si="17"/>
        <v>0</v>
      </c>
    </row>
    <row r="953" spans="1:7" ht="21.2" customHeight="1" x14ac:dyDescent="0.25">
      <c r="A953" s="185">
        <v>9781338871395</v>
      </c>
      <c r="B953" s="58" t="s">
        <v>1753</v>
      </c>
      <c r="C953" s="198" t="s">
        <v>1092</v>
      </c>
      <c r="D953" s="217"/>
      <c r="E953" s="57">
        <v>10.5</v>
      </c>
      <c r="F953" s="66"/>
      <c r="G953" s="149">
        <f t="shared" si="17"/>
        <v>0</v>
      </c>
    </row>
    <row r="954" spans="1:7" ht="21.2" customHeight="1" x14ac:dyDescent="0.25">
      <c r="A954" s="185">
        <v>9781338115130</v>
      </c>
      <c r="B954" s="58" t="s">
        <v>810</v>
      </c>
      <c r="C954" s="198" t="s">
        <v>1289</v>
      </c>
      <c r="D954" s="139"/>
      <c r="E954" s="57">
        <v>17.75</v>
      </c>
      <c r="F954" s="66"/>
      <c r="G954" s="149">
        <f t="shared" si="17"/>
        <v>0</v>
      </c>
    </row>
    <row r="955" spans="1:7" ht="21.2" customHeight="1" x14ac:dyDescent="0.25">
      <c r="A955" s="185">
        <v>9781338863505</v>
      </c>
      <c r="B955" s="58" t="s">
        <v>812</v>
      </c>
      <c r="C955" s="198" t="s">
        <v>1291</v>
      </c>
      <c r="D955" s="217"/>
      <c r="E955" s="57">
        <v>17.25</v>
      </c>
      <c r="F955" s="66"/>
      <c r="G955" s="149">
        <f t="shared" si="17"/>
        <v>0</v>
      </c>
    </row>
    <row r="956" spans="1:7" ht="21.2" customHeight="1" x14ac:dyDescent="0.25">
      <c r="A956" s="185">
        <v>9781338846669</v>
      </c>
      <c r="B956" s="58" t="s">
        <v>1320</v>
      </c>
      <c r="C956" s="198" t="s">
        <v>1311</v>
      </c>
      <c r="D956" s="217"/>
      <c r="E956" s="57">
        <v>10.5</v>
      </c>
      <c r="F956" s="66"/>
      <c r="G956" s="149">
        <f t="shared" si="17"/>
        <v>0</v>
      </c>
    </row>
    <row r="957" spans="1:7" ht="21.2" customHeight="1" x14ac:dyDescent="0.25">
      <c r="A957" s="185">
        <v>9781338840704</v>
      </c>
      <c r="B957" s="58" t="s">
        <v>532</v>
      </c>
      <c r="C957" s="198" t="s">
        <v>1092</v>
      </c>
      <c r="D957" s="217"/>
      <c r="E957" s="57">
        <v>10</v>
      </c>
      <c r="F957" s="66"/>
      <c r="G957" s="149">
        <f t="shared" si="17"/>
        <v>0</v>
      </c>
    </row>
    <row r="958" spans="1:7" ht="21.2" customHeight="1" x14ac:dyDescent="0.25">
      <c r="A958" s="185">
        <v>9781338362107</v>
      </c>
      <c r="B958" s="58" t="s">
        <v>121</v>
      </c>
      <c r="C958" s="198" t="s">
        <v>134</v>
      </c>
      <c r="D958" s="217"/>
      <c r="E958" s="57">
        <v>10</v>
      </c>
      <c r="F958" s="66"/>
      <c r="G958" s="149">
        <f t="shared" si="17"/>
        <v>0</v>
      </c>
    </row>
    <row r="959" spans="1:7" ht="21.2" customHeight="1" x14ac:dyDescent="0.25">
      <c r="A959" s="185">
        <v>9781338053807</v>
      </c>
      <c r="B959" s="58" t="s">
        <v>1754</v>
      </c>
      <c r="C959" s="198" t="s">
        <v>350</v>
      </c>
      <c r="D959" s="217" t="s">
        <v>7</v>
      </c>
      <c r="E959" s="57">
        <v>5</v>
      </c>
      <c r="F959" s="66"/>
      <c r="G959" s="149">
        <f t="shared" si="17"/>
        <v>0</v>
      </c>
    </row>
    <row r="960" spans="1:7" ht="21.2" customHeight="1" x14ac:dyDescent="0.25">
      <c r="A960" s="185">
        <v>9781443175968</v>
      </c>
      <c r="B960" s="58" t="s">
        <v>463</v>
      </c>
      <c r="C960" s="198" t="s">
        <v>349</v>
      </c>
      <c r="D960" s="217"/>
      <c r="E960" s="57">
        <v>8.5</v>
      </c>
      <c r="F960" s="66"/>
      <c r="G960" s="149">
        <f t="shared" si="17"/>
        <v>0</v>
      </c>
    </row>
    <row r="961" spans="1:7" ht="21.2" customHeight="1" x14ac:dyDescent="0.25">
      <c r="A961" s="185">
        <v>9780711253346</v>
      </c>
      <c r="B961" s="58" t="s">
        <v>511</v>
      </c>
      <c r="C961" s="198" t="s">
        <v>349</v>
      </c>
      <c r="D961" s="217"/>
      <c r="E961" s="57">
        <v>5</v>
      </c>
      <c r="F961" s="66"/>
      <c r="G961" s="149">
        <f t="shared" si="17"/>
        <v>0</v>
      </c>
    </row>
    <row r="962" spans="1:7" ht="21.2" customHeight="1" x14ac:dyDescent="0.25">
      <c r="A962" s="185">
        <v>9781338048117</v>
      </c>
      <c r="B962" s="58" t="s">
        <v>852</v>
      </c>
      <c r="C962" s="198" t="s">
        <v>1311</v>
      </c>
      <c r="D962" s="217"/>
      <c r="E962" s="57">
        <v>10.25</v>
      </c>
      <c r="F962" s="66"/>
      <c r="G962" s="149">
        <f t="shared" si="17"/>
        <v>0</v>
      </c>
    </row>
    <row r="963" spans="1:7" ht="21.2" customHeight="1" x14ac:dyDescent="0.25">
      <c r="A963" s="185">
        <v>9780753479513</v>
      </c>
      <c r="B963" s="58" t="s">
        <v>1755</v>
      </c>
      <c r="C963" s="198" t="s">
        <v>1185</v>
      </c>
      <c r="D963" s="217"/>
      <c r="E963" s="57">
        <v>13.5</v>
      </c>
      <c r="F963" s="66"/>
      <c r="G963" s="149">
        <f t="shared" si="17"/>
        <v>0</v>
      </c>
    </row>
    <row r="964" spans="1:7" ht="21.2" customHeight="1" x14ac:dyDescent="0.25">
      <c r="A964" s="185">
        <v>9781338893083</v>
      </c>
      <c r="B964" s="58" t="s">
        <v>1283</v>
      </c>
      <c r="C964" s="198" t="s">
        <v>135</v>
      </c>
      <c r="D964" s="139"/>
      <c r="E964" s="57">
        <v>13.5</v>
      </c>
      <c r="F964" s="66"/>
      <c r="G964" s="149">
        <f t="shared" si="17"/>
        <v>0</v>
      </c>
    </row>
    <row r="965" spans="1:7" ht="21.2" customHeight="1" x14ac:dyDescent="0.25">
      <c r="A965" s="185">
        <v>9781338836776</v>
      </c>
      <c r="B965" s="58" t="s">
        <v>1256</v>
      </c>
      <c r="C965" s="198" t="s">
        <v>1247</v>
      </c>
      <c r="D965" s="217"/>
      <c r="E965" s="57">
        <v>18</v>
      </c>
      <c r="F965" s="66"/>
      <c r="G965" s="149">
        <f t="shared" si="17"/>
        <v>0</v>
      </c>
    </row>
    <row r="966" spans="1:7" ht="21.2" customHeight="1" x14ac:dyDescent="0.25">
      <c r="A966" s="185">
        <v>9781338778335</v>
      </c>
      <c r="B966" s="58" t="s">
        <v>1284</v>
      </c>
      <c r="C966" s="198" t="s">
        <v>135</v>
      </c>
      <c r="D966" s="139"/>
      <c r="E966" s="57">
        <v>16.75</v>
      </c>
      <c r="F966" s="66"/>
      <c r="G966" s="149">
        <f t="shared" si="17"/>
        <v>0</v>
      </c>
    </row>
    <row r="967" spans="1:7" ht="21.2" customHeight="1" x14ac:dyDescent="0.25">
      <c r="A967" s="185">
        <v>9781338890334</v>
      </c>
      <c r="B967" s="58" t="s">
        <v>1197</v>
      </c>
      <c r="C967" s="198" t="s">
        <v>1185</v>
      </c>
      <c r="D967" s="217"/>
      <c r="E967" s="57">
        <v>12.5</v>
      </c>
      <c r="F967" s="66"/>
      <c r="G967" s="149">
        <f t="shared" si="17"/>
        <v>0</v>
      </c>
    </row>
    <row r="968" spans="1:7" ht="21.2" customHeight="1" x14ac:dyDescent="0.25">
      <c r="A968" s="185">
        <v>9781338890327</v>
      </c>
      <c r="B968" s="58" t="s">
        <v>1026</v>
      </c>
      <c r="C968" s="198" t="s">
        <v>356</v>
      </c>
      <c r="D968" s="217"/>
      <c r="E968" s="57">
        <v>8.25</v>
      </c>
      <c r="F968" s="66"/>
      <c r="G968" s="149">
        <f t="shared" si="17"/>
        <v>0</v>
      </c>
    </row>
    <row r="969" spans="1:7" ht="21.2" customHeight="1" x14ac:dyDescent="0.25">
      <c r="A969" s="185">
        <v>9781338866186</v>
      </c>
      <c r="B969" s="58" t="s">
        <v>1756</v>
      </c>
      <c r="C969" s="198" t="s">
        <v>1092</v>
      </c>
      <c r="D969" s="139"/>
      <c r="E969" s="57">
        <v>11.25</v>
      </c>
      <c r="F969" s="66"/>
      <c r="G969" s="149">
        <f t="shared" si="17"/>
        <v>0</v>
      </c>
    </row>
    <row r="970" spans="1:7" ht="21.2" customHeight="1" x14ac:dyDescent="0.25">
      <c r="A970" s="185">
        <v>9781338803204</v>
      </c>
      <c r="B970" s="58" t="s">
        <v>811</v>
      </c>
      <c r="C970" s="198" t="s">
        <v>1289</v>
      </c>
      <c r="D970" s="139"/>
      <c r="E970" s="57">
        <v>10</v>
      </c>
      <c r="F970" s="66"/>
      <c r="G970" s="149">
        <f t="shared" si="17"/>
        <v>0</v>
      </c>
    </row>
    <row r="971" spans="1:7" ht="21.2" customHeight="1" x14ac:dyDescent="0.25">
      <c r="A971" s="185">
        <v>9781339032054</v>
      </c>
      <c r="B971" s="58" t="s">
        <v>1062</v>
      </c>
      <c r="C971" s="198" t="s">
        <v>349</v>
      </c>
      <c r="D971" s="139"/>
      <c r="E971" s="57">
        <v>11.25</v>
      </c>
      <c r="F971" s="66"/>
      <c r="G971" s="149">
        <f t="shared" si="17"/>
        <v>0</v>
      </c>
    </row>
    <row r="972" spans="1:7" ht="21.2" customHeight="1" x14ac:dyDescent="0.25">
      <c r="A972" s="185">
        <v>9781534462403</v>
      </c>
      <c r="B972" s="58" t="s">
        <v>464</v>
      </c>
      <c r="C972" s="198" t="s">
        <v>349</v>
      </c>
      <c r="D972" s="217"/>
      <c r="E972" s="57">
        <v>9.25</v>
      </c>
      <c r="F972" s="66"/>
      <c r="G972" s="149">
        <f t="shared" si="17"/>
        <v>0</v>
      </c>
    </row>
    <row r="973" spans="1:7" ht="21.2" customHeight="1" x14ac:dyDescent="0.25">
      <c r="A973" s="185">
        <v>9781665926355</v>
      </c>
      <c r="B973" s="58" t="s">
        <v>516</v>
      </c>
      <c r="C973" s="198" t="s">
        <v>352</v>
      </c>
      <c r="D973" s="217"/>
      <c r="E973" s="57">
        <v>9.25</v>
      </c>
      <c r="F973" s="66"/>
      <c r="G973" s="149">
        <f t="shared" si="17"/>
        <v>0</v>
      </c>
    </row>
    <row r="974" spans="1:7" ht="21.2" customHeight="1" x14ac:dyDescent="0.25">
      <c r="A974" s="185">
        <v>9781665901819</v>
      </c>
      <c r="B974" s="58" t="s">
        <v>465</v>
      </c>
      <c r="C974" s="198" t="s">
        <v>349</v>
      </c>
      <c r="D974" s="217"/>
      <c r="E974" s="57">
        <v>9.25</v>
      </c>
      <c r="F974" s="66"/>
      <c r="G974" s="149">
        <f t="shared" si="17"/>
        <v>0</v>
      </c>
    </row>
    <row r="975" spans="1:7" ht="21.2" customHeight="1" x14ac:dyDescent="0.25">
      <c r="A975" s="185">
        <v>9781338878493</v>
      </c>
      <c r="B975" s="58" t="s">
        <v>1257</v>
      </c>
      <c r="C975" s="198" t="s">
        <v>1247</v>
      </c>
      <c r="D975" s="139"/>
      <c r="E975" s="57">
        <v>21.25</v>
      </c>
      <c r="F975" s="66"/>
      <c r="G975" s="149">
        <f t="shared" si="17"/>
        <v>0</v>
      </c>
    </row>
    <row r="976" spans="1:7" ht="21.2" customHeight="1" x14ac:dyDescent="0.25">
      <c r="A976" s="185">
        <v>9781338863413</v>
      </c>
      <c r="B976" s="58" t="s">
        <v>466</v>
      </c>
      <c r="C976" s="198" t="s">
        <v>349</v>
      </c>
      <c r="D976" s="217"/>
      <c r="E976" s="57">
        <v>8.75</v>
      </c>
      <c r="F976" s="66"/>
      <c r="G976" s="149">
        <f t="shared" si="17"/>
        <v>0</v>
      </c>
    </row>
    <row r="977" spans="1:7" ht="21.2" customHeight="1" x14ac:dyDescent="0.25">
      <c r="A977" s="185">
        <v>9781339036663</v>
      </c>
      <c r="B977" s="58" t="s">
        <v>1063</v>
      </c>
      <c r="C977" s="198" t="s">
        <v>349</v>
      </c>
      <c r="D977" s="217"/>
      <c r="E977" s="57">
        <v>8.25</v>
      </c>
      <c r="F977" s="66"/>
      <c r="G977" s="149">
        <f t="shared" si="17"/>
        <v>0</v>
      </c>
    </row>
    <row r="978" spans="1:7" ht="21.2" customHeight="1" x14ac:dyDescent="0.25">
      <c r="A978" s="185">
        <v>9781338815351</v>
      </c>
      <c r="B978" s="58" t="s">
        <v>1264</v>
      </c>
      <c r="C978" s="198" t="s">
        <v>134</v>
      </c>
      <c r="D978" s="217"/>
      <c r="E978" s="57">
        <v>9.25</v>
      </c>
      <c r="F978" s="66"/>
      <c r="G978" s="149">
        <f t="shared" si="17"/>
        <v>0</v>
      </c>
    </row>
    <row r="979" spans="1:7" ht="21.2" customHeight="1" x14ac:dyDescent="0.25">
      <c r="A979" s="185">
        <v>9781443196116</v>
      </c>
      <c r="B979" s="58" t="s">
        <v>522</v>
      </c>
      <c r="C979" s="198" t="s">
        <v>1092</v>
      </c>
      <c r="D979" s="217" t="s">
        <v>7</v>
      </c>
      <c r="E979" s="57">
        <v>9</v>
      </c>
      <c r="F979" s="66"/>
      <c r="G979" s="149">
        <f t="shared" si="17"/>
        <v>0</v>
      </c>
    </row>
    <row r="980" spans="1:7" ht="21.2" customHeight="1" x14ac:dyDescent="0.25">
      <c r="A980" s="185">
        <v>9781443182614</v>
      </c>
      <c r="B980" s="58" t="s">
        <v>122</v>
      </c>
      <c r="C980" s="198" t="s">
        <v>1092</v>
      </c>
      <c r="D980" s="217" t="s">
        <v>7</v>
      </c>
      <c r="E980" s="57">
        <v>9</v>
      </c>
      <c r="F980" s="66"/>
      <c r="G980" s="149">
        <f t="shared" si="17"/>
        <v>0</v>
      </c>
    </row>
    <row r="981" spans="1:7" ht="21.2" customHeight="1" x14ac:dyDescent="0.25">
      <c r="A981" s="185">
        <v>9781443191340</v>
      </c>
      <c r="B981" s="58" t="s">
        <v>557</v>
      </c>
      <c r="C981" s="198" t="s">
        <v>1092</v>
      </c>
      <c r="D981" s="217" t="s">
        <v>7</v>
      </c>
      <c r="E981" s="57">
        <v>8.5</v>
      </c>
      <c r="F981" s="66"/>
      <c r="G981" s="149">
        <f t="shared" si="17"/>
        <v>0</v>
      </c>
    </row>
    <row r="982" spans="1:7" ht="21.2" customHeight="1" x14ac:dyDescent="0.25">
      <c r="A982" s="185">
        <v>9781338847512</v>
      </c>
      <c r="B982" s="58" t="s">
        <v>731</v>
      </c>
      <c r="C982" s="198" t="s">
        <v>135</v>
      </c>
      <c r="D982" s="217"/>
      <c r="E982" s="57">
        <v>17.75</v>
      </c>
      <c r="F982" s="66"/>
      <c r="G982" s="149">
        <f t="shared" si="17"/>
        <v>0</v>
      </c>
    </row>
    <row r="983" spans="1:7" ht="21.2" customHeight="1" x14ac:dyDescent="0.25">
      <c r="A983" s="185">
        <v>9781339041193</v>
      </c>
      <c r="B983" s="58" t="s">
        <v>1757</v>
      </c>
      <c r="C983" s="198" t="s">
        <v>135</v>
      </c>
      <c r="D983" s="217"/>
      <c r="E983" s="57">
        <v>18</v>
      </c>
      <c r="F983" s="66"/>
      <c r="G983" s="149">
        <f t="shared" si="17"/>
        <v>0</v>
      </c>
    </row>
    <row r="984" spans="1:7" ht="21.2" customHeight="1" x14ac:dyDescent="0.25">
      <c r="A984" s="185">
        <v>9781338756494</v>
      </c>
      <c r="B984" s="58" t="s">
        <v>558</v>
      </c>
      <c r="C984" s="198" t="s">
        <v>349</v>
      </c>
      <c r="D984" s="139"/>
      <c r="E984" s="57">
        <v>7.25</v>
      </c>
      <c r="F984" s="66"/>
      <c r="G984" s="149">
        <f t="shared" si="17"/>
        <v>0</v>
      </c>
    </row>
    <row r="985" spans="1:7" ht="21.2" customHeight="1" x14ac:dyDescent="0.25">
      <c r="A985" s="185">
        <v>9781465478511</v>
      </c>
      <c r="B985" s="58" t="s">
        <v>123</v>
      </c>
      <c r="C985" s="198" t="s">
        <v>135</v>
      </c>
      <c r="D985" s="217"/>
      <c r="E985" s="57">
        <v>10</v>
      </c>
      <c r="F985" s="66"/>
      <c r="G985" s="149">
        <f t="shared" si="17"/>
        <v>0</v>
      </c>
    </row>
    <row r="986" spans="1:7" ht="21.2" customHeight="1" x14ac:dyDescent="0.25">
      <c r="A986" s="185">
        <v>9781443182782</v>
      </c>
      <c r="B986" s="58" t="s">
        <v>870</v>
      </c>
      <c r="C986" s="198" t="s">
        <v>925</v>
      </c>
      <c r="D986" s="217" t="s">
        <v>7</v>
      </c>
      <c r="E986" s="57">
        <v>9</v>
      </c>
      <c r="F986" s="66"/>
      <c r="G986" s="149">
        <f t="shared" si="17"/>
        <v>0</v>
      </c>
    </row>
    <row r="987" spans="1:7" ht="21.2" customHeight="1" x14ac:dyDescent="0.25">
      <c r="A987" s="185">
        <v>9781338701470</v>
      </c>
      <c r="B987" s="58" t="s">
        <v>559</v>
      </c>
      <c r="C987" s="198" t="s">
        <v>1092</v>
      </c>
      <c r="D987" s="217"/>
      <c r="E987" s="57">
        <v>12</v>
      </c>
      <c r="F987" s="66"/>
      <c r="G987" s="149">
        <f t="shared" ref="G987:G1049" si="18">+F987*E987</f>
        <v>0</v>
      </c>
    </row>
    <row r="988" spans="1:7" ht="21.2" customHeight="1" x14ac:dyDescent="0.25">
      <c r="A988" s="185">
        <v>9781338893182</v>
      </c>
      <c r="B988" s="58" t="s">
        <v>1758</v>
      </c>
      <c r="C988" s="198" t="s">
        <v>1292</v>
      </c>
      <c r="D988" s="217"/>
      <c r="E988" s="57">
        <v>10.5</v>
      </c>
      <c r="F988" s="66"/>
      <c r="G988" s="149">
        <f t="shared" si="18"/>
        <v>0</v>
      </c>
    </row>
    <row r="989" spans="1:7" ht="21.2" customHeight="1" x14ac:dyDescent="0.25">
      <c r="A989" s="185">
        <v>9781338643633</v>
      </c>
      <c r="B989" s="58" t="s">
        <v>871</v>
      </c>
      <c r="C989" s="198" t="s">
        <v>925</v>
      </c>
      <c r="D989" s="217"/>
      <c r="E989" s="57">
        <v>5</v>
      </c>
      <c r="F989" s="66"/>
      <c r="G989" s="149">
        <f t="shared" si="18"/>
        <v>0</v>
      </c>
    </row>
    <row r="990" spans="1:7" ht="21.2" customHeight="1" x14ac:dyDescent="0.25">
      <c r="A990" s="185">
        <v>9781338833720</v>
      </c>
      <c r="B990" s="58" t="s">
        <v>1301</v>
      </c>
      <c r="C990" s="198" t="s">
        <v>1292</v>
      </c>
      <c r="D990" s="217"/>
      <c r="E990" s="57">
        <v>17.75</v>
      </c>
      <c r="F990" s="66"/>
      <c r="G990" s="149">
        <f t="shared" si="18"/>
        <v>0</v>
      </c>
    </row>
    <row r="991" spans="1:7" ht="21.2" customHeight="1" x14ac:dyDescent="0.25">
      <c r="A991" s="185">
        <v>9781907083433</v>
      </c>
      <c r="B991" s="58" t="s">
        <v>1064</v>
      </c>
      <c r="C991" s="198" t="s">
        <v>349</v>
      </c>
      <c r="D991" s="217"/>
      <c r="E991" s="57">
        <v>14.5</v>
      </c>
      <c r="F991" s="66"/>
      <c r="G991" s="149">
        <f t="shared" si="18"/>
        <v>0</v>
      </c>
    </row>
    <row r="992" spans="1:7" ht="21.2" customHeight="1" x14ac:dyDescent="0.25">
      <c r="A992" s="185">
        <v>9781774881811</v>
      </c>
      <c r="B992" s="58" t="s">
        <v>1027</v>
      </c>
      <c r="C992" s="198" t="s">
        <v>356</v>
      </c>
      <c r="D992" s="217" t="s">
        <v>7</v>
      </c>
      <c r="E992" s="57">
        <v>12.5</v>
      </c>
      <c r="F992" s="66"/>
      <c r="G992" s="149">
        <f t="shared" si="18"/>
        <v>0</v>
      </c>
    </row>
    <row r="993" spans="1:7" ht="21.2" customHeight="1" x14ac:dyDescent="0.25">
      <c r="A993" s="185">
        <v>9781338588156</v>
      </c>
      <c r="B993" s="58" t="s">
        <v>1759</v>
      </c>
      <c r="C993" s="198" t="s">
        <v>1268</v>
      </c>
      <c r="D993" s="217"/>
      <c r="E993" s="57">
        <v>5</v>
      </c>
      <c r="F993" s="66"/>
      <c r="G993" s="149">
        <f t="shared" si="18"/>
        <v>0</v>
      </c>
    </row>
    <row r="994" spans="1:7" ht="21.2" customHeight="1" x14ac:dyDescent="0.25">
      <c r="A994" s="185">
        <v>9781338550450</v>
      </c>
      <c r="B994" s="58" t="s">
        <v>560</v>
      </c>
      <c r="C994" s="198" t="s">
        <v>349</v>
      </c>
      <c r="D994" s="217"/>
      <c r="E994" s="57">
        <v>8</v>
      </c>
      <c r="F994" s="66"/>
      <c r="G994" s="149">
        <f t="shared" si="18"/>
        <v>0</v>
      </c>
    </row>
    <row r="995" spans="1:7" ht="21.2" customHeight="1" x14ac:dyDescent="0.25">
      <c r="A995" s="185">
        <v>9781338856095</v>
      </c>
      <c r="B995" s="58" t="s">
        <v>1321</v>
      </c>
      <c r="C995" s="198" t="s">
        <v>1311</v>
      </c>
      <c r="D995" s="217"/>
      <c r="E995" s="57">
        <v>11.5</v>
      </c>
      <c r="F995" s="66"/>
      <c r="G995" s="149">
        <f t="shared" si="18"/>
        <v>0</v>
      </c>
    </row>
    <row r="996" spans="1:7" ht="21.2" customHeight="1" x14ac:dyDescent="0.25">
      <c r="A996" s="185">
        <v>9781338766554</v>
      </c>
      <c r="B996" s="58" t="s">
        <v>840</v>
      </c>
      <c r="C996" s="198" t="s">
        <v>1311</v>
      </c>
      <c r="D996" s="217"/>
      <c r="E996" s="57">
        <v>12.5</v>
      </c>
      <c r="F996" s="66"/>
      <c r="G996" s="149">
        <f t="shared" si="18"/>
        <v>0</v>
      </c>
    </row>
    <row r="997" spans="1:7" ht="21.2" customHeight="1" x14ac:dyDescent="0.25">
      <c r="A997" s="185">
        <v>9781338712841</v>
      </c>
      <c r="B997" s="58" t="s">
        <v>124</v>
      </c>
      <c r="C997" s="198" t="s">
        <v>925</v>
      </c>
      <c r="D997" s="139"/>
      <c r="E997" s="57">
        <v>10</v>
      </c>
      <c r="F997" s="66"/>
      <c r="G997" s="149">
        <f t="shared" si="18"/>
        <v>0</v>
      </c>
    </row>
    <row r="998" spans="1:7" ht="21.2" customHeight="1" x14ac:dyDescent="0.25">
      <c r="A998" s="185">
        <v>9781338666366</v>
      </c>
      <c r="B998" s="58" t="s">
        <v>872</v>
      </c>
      <c r="C998" s="198" t="s">
        <v>925</v>
      </c>
      <c r="D998" s="217"/>
      <c r="E998" s="57">
        <v>8.75</v>
      </c>
      <c r="F998" s="66"/>
      <c r="G998" s="149">
        <f t="shared" si="18"/>
        <v>0</v>
      </c>
    </row>
    <row r="999" spans="1:7" ht="21.2" customHeight="1" x14ac:dyDescent="0.25">
      <c r="A999" s="185">
        <v>9781443193139</v>
      </c>
      <c r="B999" s="58" t="s">
        <v>841</v>
      </c>
      <c r="C999" s="198" t="s">
        <v>1311</v>
      </c>
      <c r="D999" s="139" t="s">
        <v>7</v>
      </c>
      <c r="E999" s="57">
        <v>10</v>
      </c>
      <c r="F999" s="66"/>
      <c r="G999" s="149">
        <f t="shared" si="18"/>
        <v>0</v>
      </c>
    </row>
    <row r="1000" spans="1:7" ht="21.2" customHeight="1" x14ac:dyDescent="0.25">
      <c r="A1000" s="185">
        <v>9781338891973</v>
      </c>
      <c r="B1000" s="58" t="s">
        <v>1330</v>
      </c>
      <c r="C1000" s="198" t="s">
        <v>925</v>
      </c>
      <c r="D1000" s="217"/>
      <c r="E1000" s="57">
        <v>17.75</v>
      </c>
      <c r="F1000" s="66"/>
      <c r="G1000" s="149">
        <f t="shared" si="18"/>
        <v>0</v>
      </c>
    </row>
    <row r="1001" spans="1:7" ht="21.2" customHeight="1" x14ac:dyDescent="0.25">
      <c r="A1001" s="185">
        <v>9781338661163</v>
      </c>
      <c r="B1001" s="58" t="s">
        <v>341</v>
      </c>
      <c r="C1001" s="198" t="s">
        <v>352</v>
      </c>
      <c r="D1001" s="139"/>
      <c r="E1001" s="57">
        <v>8</v>
      </c>
      <c r="F1001" s="66"/>
      <c r="G1001" s="149">
        <f t="shared" si="18"/>
        <v>0</v>
      </c>
    </row>
    <row r="1002" spans="1:7" ht="21.2" customHeight="1" x14ac:dyDescent="0.25">
      <c r="A1002" s="185">
        <v>9781338652383</v>
      </c>
      <c r="B1002" s="58" t="s">
        <v>853</v>
      </c>
      <c r="C1002" s="198" t="s">
        <v>1311</v>
      </c>
      <c r="D1002" s="217"/>
      <c r="E1002" s="57">
        <v>10.25</v>
      </c>
      <c r="F1002" s="66"/>
      <c r="G1002" s="149">
        <f t="shared" si="18"/>
        <v>0</v>
      </c>
    </row>
    <row r="1003" spans="1:7" ht="21.2" customHeight="1" x14ac:dyDescent="0.25">
      <c r="A1003" s="185">
        <v>9781338866148</v>
      </c>
      <c r="B1003" s="58" t="s">
        <v>1108</v>
      </c>
      <c r="C1003" s="198" t="s">
        <v>1092</v>
      </c>
      <c r="D1003" s="217"/>
      <c r="E1003" s="57">
        <v>15.75</v>
      </c>
      <c r="F1003" s="66"/>
      <c r="G1003" s="149">
        <f t="shared" si="18"/>
        <v>0</v>
      </c>
    </row>
    <row r="1004" spans="1:7" ht="21.2" customHeight="1" x14ac:dyDescent="0.25">
      <c r="A1004" s="185">
        <v>9781443187695</v>
      </c>
      <c r="B1004" s="58" t="s">
        <v>1065</v>
      </c>
      <c r="C1004" s="198" t="s">
        <v>349</v>
      </c>
      <c r="D1004" s="217" t="s">
        <v>7</v>
      </c>
      <c r="E1004" s="57">
        <v>9.5</v>
      </c>
      <c r="F1004" s="66"/>
      <c r="G1004" s="149">
        <f t="shared" si="18"/>
        <v>0</v>
      </c>
    </row>
    <row r="1005" spans="1:7" ht="21.2" customHeight="1" x14ac:dyDescent="0.25">
      <c r="A1005" s="185">
        <v>9781338861464</v>
      </c>
      <c r="B1005" s="58" t="s">
        <v>1089</v>
      </c>
      <c r="C1005" s="198" t="s">
        <v>352</v>
      </c>
      <c r="D1005" s="217"/>
      <c r="E1005" s="57">
        <v>11.25</v>
      </c>
      <c r="F1005" s="66"/>
      <c r="G1005" s="149">
        <f t="shared" si="18"/>
        <v>0</v>
      </c>
    </row>
    <row r="1006" spans="1:7" ht="21.2" customHeight="1" x14ac:dyDescent="0.25">
      <c r="A1006" s="185">
        <v>9781443187701</v>
      </c>
      <c r="B1006" s="58" t="s">
        <v>1285</v>
      </c>
      <c r="C1006" s="198" t="s">
        <v>135</v>
      </c>
      <c r="D1006" s="139" t="s">
        <v>7</v>
      </c>
      <c r="E1006" s="57">
        <v>17.75</v>
      </c>
      <c r="F1006" s="66"/>
      <c r="G1006" s="149">
        <f t="shared" si="18"/>
        <v>0</v>
      </c>
    </row>
    <row r="1007" spans="1:7" ht="21.2" customHeight="1" x14ac:dyDescent="0.25">
      <c r="A1007" s="185">
        <v>9781338866124</v>
      </c>
      <c r="B1007" s="58" t="s">
        <v>854</v>
      </c>
      <c r="C1007" s="198" t="s">
        <v>1311</v>
      </c>
      <c r="D1007" s="217"/>
      <c r="E1007" s="57">
        <v>13.5</v>
      </c>
      <c r="F1007" s="66"/>
      <c r="G1007" s="149">
        <f t="shared" si="18"/>
        <v>0</v>
      </c>
    </row>
    <row r="1008" spans="1:7" ht="21.2" customHeight="1" x14ac:dyDescent="0.25">
      <c r="A1008" s="185">
        <v>9781338864922</v>
      </c>
      <c r="B1008" s="58" t="s">
        <v>877</v>
      </c>
      <c r="C1008" s="198" t="s">
        <v>1332</v>
      </c>
      <c r="D1008" s="217"/>
      <c r="E1008" s="57">
        <v>14.5</v>
      </c>
      <c r="F1008" s="66"/>
      <c r="G1008" s="149">
        <f t="shared" si="18"/>
        <v>0</v>
      </c>
    </row>
    <row r="1009" spans="1:7" ht="21.2" customHeight="1" x14ac:dyDescent="0.25">
      <c r="A1009" s="185">
        <v>9798887241043</v>
      </c>
      <c r="B1009" s="58" t="s">
        <v>1760</v>
      </c>
      <c r="C1009" s="198" t="s">
        <v>135</v>
      </c>
      <c r="D1009" s="217"/>
      <c r="E1009" s="57">
        <v>21</v>
      </c>
      <c r="F1009" s="66"/>
      <c r="G1009" s="149">
        <f t="shared" si="18"/>
        <v>0</v>
      </c>
    </row>
    <row r="1010" spans="1:7" ht="21.2" customHeight="1" x14ac:dyDescent="0.25">
      <c r="A1010" s="185">
        <v>9781039701700</v>
      </c>
      <c r="B1010" s="58" t="s">
        <v>1090</v>
      </c>
      <c r="C1010" s="198" t="s">
        <v>352</v>
      </c>
      <c r="D1010" s="217" t="s">
        <v>7</v>
      </c>
      <c r="E1010" s="57">
        <v>9.25</v>
      </c>
      <c r="F1010" s="66"/>
      <c r="G1010" s="149">
        <f t="shared" si="18"/>
        <v>0</v>
      </c>
    </row>
    <row r="1011" spans="1:7" ht="21.2" customHeight="1" x14ac:dyDescent="0.25">
      <c r="A1011" s="185">
        <v>9780063045415</v>
      </c>
      <c r="B1011" s="58" t="s">
        <v>467</v>
      </c>
      <c r="C1011" s="198" t="s">
        <v>349</v>
      </c>
      <c r="D1011" s="217"/>
      <c r="E1011" s="57">
        <v>26</v>
      </c>
      <c r="F1011" s="66"/>
      <c r="G1011" s="149">
        <f t="shared" si="18"/>
        <v>0</v>
      </c>
    </row>
    <row r="1012" spans="1:7" ht="21.2" customHeight="1" x14ac:dyDescent="0.25">
      <c r="A1012" s="185">
        <v>9781339006444</v>
      </c>
      <c r="B1012" s="58" t="s">
        <v>1302</v>
      </c>
      <c r="C1012" s="198" t="s">
        <v>1292</v>
      </c>
      <c r="D1012" s="217"/>
      <c r="E1012" s="57">
        <v>16.75</v>
      </c>
      <c r="F1012" s="66"/>
      <c r="G1012" s="149">
        <f t="shared" si="18"/>
        <v>0</v>
      </c>
    </row>
    <row r="1013" spans="1:7" ht="21.2" customHeight="1" x14ac:dyDescent="0.25">
      <c r="A1013" s="185">
        <v>9781338806694</v>
      </c>
      <c r="B1013" s="58" t="s">
        <v>1198</v>
      </c>
      <c r="C1013" s="198" t="s">
        <v>1185</v>
      </c>
      <c r="D1013" s="217"/>
      <c r="E1013" s="57">
        <v>12.5</v>
      </c>
      <c r="F1013" s="66"/>
      <c r="G1013" s="149">
        <f t="shared" si="18"/>
        <v>0</v>
      </c>
    </row>
    <row r="1014" spans="1:7" ht="21.2" customHeight="1" x14ac:dyDescent="0.25">
      <c r="A1014" s="185">
        <v>9781368078771</v>
      </c>
      <c r="B1014" s="58" t="s">
        <v>1066</v>
      </c>
      <c r="C1014" s="198" t="s">
        <v>349</v>
      </c>
      <c r="D1014" s="217"/>
      <c r="E1014" s="57">
        <v>9.25</v>
      </c>
      <c r="F1014" s="66"/>
      <c r="G1014" s="149">
        <f t="shared" si="18"/>
        <v>0</v>
      </c>
    </row>
    <row r="1015" spans="1:7" ht="21.2" customHeight="1" x14ac:dyDescent="0.25">
      <c r="A1015" s="185">
        <v>9781368084802</v>
      </c>
      <c r="B1015" s="58" t="s">
        <v>468</v>
      </c>
      <c r="C1015" s="198" t="s">
        <v>349</v>
      </c>
      <c r="D1015" s="217"/>
      <c r="E1015" s="57">
        <v>9.25</v>
      </c>
      <c r="F1015" s="66"/>
      <c r="G1015" s="149">
        <f t="shared" si="18"/>
        <v>0</v>
      </c>
    </row>
    <row r="1016" spans="1:7" ht="21.2" customHeight="1" x14ac:dyDescent="0.25">
      <c r="A1016" s="185">
        <v>9781368076050</v>
      </c>
      <c r="B1016" s="58" t="s">
        <v>1067</v>
      </c>
      <c r="C1016" s="198" t="s">
        <v>349</v>
      </c>
      <c r="D1016" s="217"/>
      <c r="E1016" s="57">
        <v>12.5</v>
      </c>
      <c r="F1016" s="66"/>
      <c r="G1016" s="149">
        <f t="shared" si="18"/>
        <v>0</v>
      </c>
    </row>
    <row r="1017" spans="1:7" ht="21.2" customHeight="1" x14ac:dyDescent="0.25">
      <c r="A1017" s="185">
        <v>9781368076074</v>
      </c>
      <c r="B1017" s="58" t="s">
        <v>512</v>
      </c>
      <c r="C1017" s="198" t="s">
        <v>349</v>
      </c>
      <c r="D1017" s="139"/>
      <c r="E1017" s="57">
        <v>9.25</v>
      </c>
      <c r="F1017" s="66"/>
      <c r="G1017" s="149">
        <f t="shared" si="18"/>
        <v>0</v>
      </c>
    </row>
    <row r="1018" spans="1:7" ht="21.2" customHeight="1" x14ac:dyDescent="0.25">
      <c r="A1018" s="185">
        <v>9781368095105</v>
      </c>
      <c r="B1018" s="58" t="s">
        <v>1028</v>
      </c>
      <c r="C1018" s="198" t="s">
        <v>356</v>
      </c>
      <c r="D1018" s="217"/>
      <c r="E1018" s="57">
        <v>8.25</v>
      </c>
      <c r="F1018" s="66"/>
      <c r="G1018" s="149">
        <f t="shared" si="18"/>
        <v>0</v>
      </c>
    </row>
    <row r="1019" spans="1:7" ht="21.2" customHeight="1" x14ac:dyDescent="0.25">
      <c r="A1019" s="185">
        <v>9781338887198</v>
      </c>
      <c r="B1019" s="58" t="s">
        <v>1029</v>
      </c>
      <c r="C1019" s="198" t="s">
        <v>356</v>
      </c>
      <c r="D1019" s="217"/>
      <c r="E1019" s="57">
        <v>20.75</v>
      </c>
      <c r="F1019" s="66"/>
      <c r="G1019" s="149">
        <f t="shared" si="18"/>
        <v>0</v>
      </c>
    </row>
    <row r="1020" spans="1:7" ht="21.2" customHeight="1" x14ac:dyDescent="0.25">
      <c r="A1020" s="185">
        <v>9781368095099</v>
      </c>
      <c r="B1020" s="58" t="s">
        <v>1068</v>
      </c>
      <c r="C1020" s="198" t="s">
        <v>349</v>
      </c>
      <c r="D1020" s="217"/>
      <c r="E1020" s="57">
        <v>8.25</v>
      </c>
      <c r="F1020" s="66"/>
      <c r="G1020" s="149">
        <f t="shared" si="18"/>
        <v>0</v>
      </c>
    </row>
    <row r="1021" spans="1:7" ht="21.2" customHeight="1" x14ac:dyDescent="0.25">
      <c r="A1021" s="185">
        <v>9781338888010</v>
      </c>
      <c r="B1021" s="58" t="s">
        <v>1069</v>
      </c>
      <c r="C1021" s="198" t="s">
        <v>349</v>
      </c>
      <c r="D1021" s="139"/>
      <c r="E1021" s="57">
        <v>19.75</v>
      </c>
      <c r="F1021" s="66"/>
      <c r="G1021" s="149">
        <f t="shared" si="18"/>
        <v>0</v>
      </c>
    </row>
    <row r="1022" spans="1:7" ht="21.2" customHeight="1" x14ac:dyDescent="0.25">
      <c r="A1022" s="185">
        <v>9781338630213</v>
      </c>
      <c r="B1022" s="58" t="s">
        <v>1184</v>
      </c>
      <c r="C1022" s="198" t="s">
        <v>348</v>
      </c>
      <c r="D1022" s="217"/>
      <c r="E1022" s="57">
        <v>8</v>
      </c>
      <c r="F1022" s="66"/>
      <c r="G1022" s="149">
        <f t="shared" si="18"/>
        <v>0</v>
      </c>
    </row>
    <row r="1023" spans="1:7" ht="21.2" customHeight="1" x14ac:dyDescent="0.25">
      <c r="A1023" s="185">
        <v>9781338814613</v>
      </c>
      <c r="B1023" s="58" t="s">
        <v>785</v>
      </c>
      <c r="C1023" s="198" t="s">
        <v>1268</v>
      </c>
      <c r="D1023" s="217"/>
      <c r="E1023" s="57">
        <v>16.75</v>
      </c>
      <c r="F1023" s="66"/>
      <c r="G1023" s="149">
        <f t="shared" si="18"/>
        <v>0</v>
      </c>
    </row>
    <row r="1024" spans="1:7" ht="21.2" customHeight="1" x14ac:dyDescent="0.25">
      <c r="A1024" s="185">
        <v>9781338887235</v>
      </c>
      <c r="B1024" s="58" t="s">
        <v>1761</v>
      </c>
      <c r="C1024" s="198" t="s">
        <v>135</v>
      </c>
      <c r="D1024" s="217"/>
      <c r="E1024" s="57">
        <v>17.75</v>
      </c>
      <c r="F1024" s="66"/>
      <c r="G1024" s="149">
        <f t="shared" si="18"/>
        <v>0</v>
      </c>
    </row>
    <row r="1025" spans="1:7" ht="21.2" customHeight="1" x14ac:dyDescent="0.25">
      <c r="A1025" s="185">
        <v>9781338636673</v>
      </c>
      <c r="B1025" s="58" t="s">
        <v>1762</v>
      </c>
      <c r="C1025" s="198" t="s">
        <v>1092</v>
      </c>
      <c r="D1025" s="217"/>
      <c r="E1025" s="57">
        <v>10</v>
      </c>
      <c r="F1025" s="66"/>
      <c r="G1025" s="149">
        <f t="shared" si="18"/>
        <v>0</v>
      </c>
    </row>
    <row r="1026" spans="1:7" ht="21.2" customHeight="1" x14ac:dyDescent="0.25">
      <c r="A1026" s="185">
        <v>9781338568936</v>
      </c>
      <c r="B1026" s="58" t="s">
        <v>1763</v>
      </c>
      <c r="C1026" s="198" t="s">
        <v>1292</v>
      </c>
      <c r="D1026" s="139"/>
      <c r="E1026" s="57">
        <v>16.75</v>
      </c>
      <c r="F1026" s="66"/>
      <c r="G1026" s="149">
        <f t="shared" si="18"/>
        <v>0</v>
      </c>
    </row>
    <row r="1027" spans="1:7" ht="21.2" customHeight="1" x14ac:dyDescent="0.25">
      <c r="A1027" s="185" t="s">
        <v>1764</v>
      </c>
      <c r="B1027" s="58" t="s">
        <v>1765</v>
      </c>
      <c r="C1027" s="198" t="s">
        <v>1247</v>
      </c>
      <c r="D1027" s="217"/>
      <c r="E1027" s="57">
        <v>15.75</v>
      </c>
      <c r="F1027" s="66"/>
      <c r="G1027" s="149">
        <f t="shared" si="18"/>
        <v>0</v>
      </c>
    </row>
    <row r="1028" spans="1:7" ht="21.2" customHeight="1" x14ac:dyDescent="0.25">
      <c r="A1028" s="185">
        <v>9780063265752</v>
      </c>
      <c r="B1028" s="58" t="s">
        <v>1286</v>
      </c>
      <c r="C1028" s="198" t="s">
        <v>135</v>
      </c>
      <c r="D1028" s="217"/>
      <c r="E1028" s="57">
        <v>14</v>
      </c>
      <c r="F1028" s="66"/>
      <c r="G1028" s="149">
        <f t="shared" si="18"/>
        <v>0</v>
      </c>
    </row>
    <row r="1029" spans="1:7" ht="21.2" customHeight="1" x14ac:dyDescent="0.25">
      <c r="A1029" s="185">
        <v>9781339036564</v>
      </c>
      <c r="B1029" s="58" t="s">
        <v>1310</v>
      </c>
      <c r="C1029" s="198" t="s">
        <v>1306</v>
      </c>
      <c r="D1029" s="217"/>
      <c r="E1029" s="57">
        <v>12</v>
      </c>
      <c r="F1029" s="66"/>
      <c r="G1029" s="149">
        <f t="shared" si="18"/>
        <v>0</v>
      </c>
    </row>
    <row r="1030" spans="1:7" ht="21.2" customHeight="1" x14ac:dyDescent="0.25">
      <c r="A1030" s="185">
        <v>9781338611595</v>
      </c>
      <c r="B1030" s="58" t="s">
        <v>1766</v>
      </c>
      <c r="C1030" s="198" t="s">
        <v>135</v>
      </c>
      <c r="D1030" s="217"/>
      <c r="E1030" s="57">
        <v>5</v>
      </c>
      <c r="F1030" s="66"/>
      <c r="G1030" s="149">
        <f t="shared" si="18"/>
        <v>0</v>
      </c>
    </row>
    <row r="1031" spans="1:7" ht="21.2" customHeight="1" x14ac:dyDescent="0.25">
      <c r="A1031" s="185">
        <v>9781338818796</v>
      </c>
      <c r="B1031" s="58" t="s">
        <v>1331</v>
      </c>
      <c r="C1031" s="198" t="s">
        <v>925</v>
      </c>
      <c r="D1031" s="217"/>
      <c r="E1031" s="57">
        <v>23</v>
      </c>
      <c r="F1031" s="66"/>
      <c r="G1031" s="149">
        <f t="shared" si="18"/>
        <v>0</v>
      </c>
    </row>
    <row r="1032" spans="1:7" ht="21.2" customHeight="1" x14ac:dyDescent="0.25">
      <c r="A1032" s="185">
        <v>9781338803297</v>
      </c>
      <c r="B1032" s="58" t="s">
        <v>1265</v>
      </c>
      <c r="C1032" s="198" t="s">
        <v>134</v>
      </c>
      <c r="D1032" s="217"/>
      <c r="E1032" s="57">
        <v>9.5</v>
      </c>
      <c r="F1032" s="66"/>
      <c r="G1032" s="149">
        <f t="shared" si="18"/>
        <v>0</v>
      </c>
    </row>
    <row r="1033" spans="1:7" ht="21.2" customHeight="1" x14ac:dyDescent="0.25">
      <c r="A1033" s="185" t="s">
        <v>2129</v>
      </c>
      <c r="B1033" s="58" t="s">
        <v>1236</v>
      </c>
      <c r="C1033" s="198" t="s">
        <v>919</v>
      </c>
      <c r="D1033" s="217"/>
      <c r="E1033" s="57">
        <v>15.25</v>
      </c>
      <c r="F1033" s="66"/>
      <c r="G1033" s="149">
        <f t="shared" si="18"/>
        <v>0</v>
      </c>
    </row>
    <row r="1034" spans="1:7" ht="21.2" customHeight="1" x14ac:dyDescent="0.25">
      <c r="A1034" s="185" t="s">
        <v>2130</v>
      </c>
      <c r="B1034" s="58" t="s">
        <v>1237</v>
      </c>
      <c r="C1034" s="198" t="s">
        <v>919</v>
      </c>
      <c r="D1034" s="217"/>
      <c r="E1034" s="57">
        <v>15.25</v>
      </c>
      <c r="F1034" s="66"/>
      <c r="G1034" s="149">
        <f t="shared" si="18"/>
        <v>0</v>
      </c>
    </row>
    <row r="1035" spans="1:7" ht="21.2" customHeight="1" x14ac:dyDescent="0.25">
      <c r="A1035" s="185">
        <v>9781803378336</v>
      </c>
      <c r="B1035" s="58" t="s">
        <v>1238</v>
      </c>
      <c r="C1035" s="198" t="s">
        <v>919</v>
      </c>
      <c r="D1035" s="217"/>
      <c r="E1035" s="57">
        <v>17.75</v>
      </c>
      <c r="F1035" s="66"/>
      <c r="G1035" s="149">
        <f t="shared" si="18"/>
        <v>0</v>
      </c>
    </row>
    <row r="1036" spans="1:7" ht="21.2" customHeight="1" x14ac:dyDescent="0.25">
      <c r="A1036" s="185" t="s">
        <v>2131</v>
      </c>
      <c r="B1036" s="58" t="s">
        <v>1168</v>
      </c>
      <c r="C1036" s="198" t="s">
        <v>1114</v>
      </c>
      <c r="D1036" s="217"/>
      <c r="E1036" s="57">
        <v>5</v>
      </c>
      <c r="F1036" s="66"/>
      <c r="G1036" s="149">
        <f t="shared" si="18"/>
        <v>0</v>
      </c>
    </row>
    <row r="1037" spans="1:7" ht="21.2" customHeight="1" x14ac:dyDescent="0.25">
      <c r="A1037" s="185" t="s">
        <v>2132</v>
      </c>
      <c r="B1037" s="58" t="s">
        <v>1169</v>
      </c>
      <c r="C1037" s="198" t="s">
        <v>1114</v>
      </c>
      <c r="D1037" s="217"/>
      <c r="E1037" s="57">
        <v>5</v>
      </c>
      <c r="F1037" s="66"/>
      <c r="G1037" s="149">
        <f t="shared" si="18"/>
        <v>0</v>
      </c>
    </row>
    <row r="1038" spans="1:7" ht="21.2" customHeight="1" x14ac:dyDescent="0.25">
      <c r="A1038" s="185" t="s">
        <v>2133</v>
      </c>
      <c r="B1038" s="58" t="s">
        <v>1170</v>
      </c>
      <c r="C1038" s="198" t="s">
        <v>1114</v>
      </c>
      <c r="D1038" s="217"/>
      <c r="E1038" s="57">
        <v>5</v>
      </c>
      <c r="F1038" s="66"/>
      <c r="G1038" s="149">
        <f t="shared" si="18"/>
        <v>0</v>
      </c>
    </row>
    <row r="1039" spans="1:7" ht="21.2" customHeight="1" x14ac:dyDescent="0.25">
      <c r="A1039" s="185">
        <v>9781338829983</v>
      </c>
      <c r="B1039" s="58" t="s">
        <v>1239</v>
      </c>
      <c r="C1039" s="198" t="s">
        <v>919</v>
      </c>
      <c r="D1039" s="217"/>
      <c r="E1039" s="57">
        <v>16.75</v>
      </c>
      <c r="F1039" s="66"/>
      <c r="G1039" s="149">
        <f t="shared" si="18"/>
        <v>0</v>
      </c>
    </row>
    <row r="1040" spans="1:7" ht="21.2" customHeight="1" x14ac:dyDescent="0.25">
      <c r="A1040" s="185">
        <v>9781338890273</v>
      </c>
      <c r="B1040" s="58" t="s">
        <v>1767</v>
      </c>
      <c r="C1040" s="198" t="s">
        <v>356</v>
      </c>
      <c r="D1040" s="217"/>
      <c r="E1040" s="57">
        <v>10.5</v>
      </c>
      <c r="F1040" s="66"/>
      <c r="G1040" s="149">
        <f t="shared" si="18"/>
        <v>0</v>
      </c>
    </row>
    <row r="1041" spans="1:7" ht="21.2" customHeight="1" x14ac:dyDescent="0.25">
      <c r="A1041" s="185">
        <v>9781338792737</v>
      </c>
      <c r="B1041" s="58" t="s">
        <v>1258</v>
      </c>
      <c r="C1041" s="198" t="s">
        <v>1247</v>
      </c>
      <c r="D1041" s="217"/>
      <c r="E1041" s="57">
        <v>14.5</v>
      </c>
      <c r="F1041" s="66"/>
      <c r="G1041" s="149">
        <f t="shared" si="18"/>
        <v>0</v>
      </c>
    </row>
    <row r="1042" spans="1:7" ht="21.2" customHeight="1" x14ac:dyDescent="0.25">
      <c r="A1042" s="185">
        <v>9781443196246</v>
      </c>
      <c r="B1042" s="58" t="s">
        <v>1091</v>
      </c>
      <c r="C1042" s="198" t="s">
        <v>352</v>
      </c>
      <c r="D1042" s="217" t="s">
        <v>7</v>
      </c>
      <c r="E1042" s="57">
        <v>9.25</v>
      </c>
      <c r="F1042" s="66"/>
      <c r="G1042" s="149">
        <f t="shared" si="18"/>
        <v>0</v>
      </c>
    </row>
    <row r="1043" spans="1:7" ht="21.2" customHeight="1" x14ac:dyDescent="0.25">
      <c r="A1043" s="185">
        <v>9781803370866</v>
      </c>
      <c r="B1043" s="58" t="s">
        <v>469</v>
      </c>
      <c r="C1043" s="198" t="s">
        <v>349</v>
      </c>
      <c r="D1043" s="217"/>
      <c r="E1043" s="57">
        <v>12</v>
      </c>
      <c r="F1043" s="66"/>
      <c r="G1043" s="149">
        <f t="shared" si="18"/>
        <v>0</v>
      </c>
    </row>
    <row r="1044" spans="1:7" ht="21.2" customHeight="1" x14ac:dyDescent="0.25">
      <c r="A1044" s="185">
        <v>9781339011264</v>
      </c>
      <c r="B1044" s="58" t="s">
        <v>1015</v>
      </c>
      <c r="C1044" s="198" t="s">
        <v>1768</v>
      </c>
      <c r="D1044" s="217"/>
      <c r="E1044" s="57">
        <v>17.75</v>
      </c>
      <c r="F1044" s="66"/>
      <c r="G1044" s="149">
        <f t="shared" si="18"/>
        <v>0</v>
      </c>
    </row>
    <row r="1045" spans="1:7" ht="21.2" customHeight="1" x14ac:dyDescent="0.25">
      <c r="A1045" s="185">
        <v>9781338847130</v>
      </c>
      <c r="B1045" s="58" t="s">
        <v>1030</v>
      </c>
      <c r="C1045" s="198" t="s">
        <v>356</v>
      </c>
      <c r="D1045" s="217"/>
      <c r="E1045" s="57">
        <v>8.25</v>
      </c>
      <c r="F1045" s="66"/>
      <c r="G1045" s="149">
        <f t="shared" si="18"/>
        <v>0</v>
      </c>
    </row>
    <row r="1046" spans="1:7" ht="21.2" customHeight="1" x14ac:dyDescent="0.25">
      <c r="A1046" s="185">
        <v>9781338850031</v>
      </c>
      <c r="B1046" s="58" t="s">
        <v>800</v>
      </c>
      <c r="C1046" s="198" t="s">
        <v>135</v>
      </c>
      <c r="D1046" s="217"/>
      <c r="E1046" s="57">
        <v>18.5</v>
      </c>
      <c r="F1046" s="66"/>
      <c r="G1046" s="149">
        <f t="shared" si="18"/>
        <v>0</v>
      </c>
    </row>
    <row r="1047" spans="1:7" ht="21.2" customHeight="1" x14ac:dyDescent="0.25">
      <c r="A1047" s="185">
        <v>9781443175234</v>
      </c>
      <c r="B1047" s="58" t="s">
        <v>1769</v>
      </c>
      <c r="C1047" s="198" t="s">
        <v>135</v>
      </c>
      <c r="D1047" s="217" t="s">
        <v>7</v>
      </c>
      <c r="E1047" s="57">
        <v>9</v>
      </c>
      <c r="F1047" s="66"/>
      <c r="G1047" s="149">
        <f t="shared" si="18"/>
        <v>0</v>
      </c>
    </row>
    <row r="1048" spans="1:7" ht="21.2" customHeight="1" x14ac:dyDescent="0.25">
      <c r="A1048" s="185">
        <v>9781443198011</v>
      </c>
      <c r="B1048" s="58" t="s">
        <v>1770</v>
      </c>
      <c r="C1048" s="198" t="s">
        <v>135</v>
      </c>
      <c r="D1048" s="217" t="s">
        <v>7</v>
      </c>
      <c r="E1048" s="57">
        <v>10</v>
      </c>
      <c r="F1048" s="66"/>
      <c r="G1048" s="149">
        <f t="shared" si="18"/>
        <v>0</v>
      </c>
    </row>
    <row r="1049" spans="1:7" ht="21.2" customHeight="1" x14ac:dyDescent="0.25">
      <c r="A1049" s="185">
        <v>9781443128377</v>
      </c>
      <c r="B1049" s="58" t="s">
        <v>1070</v>
      </c>
      <c r="C1049" s="198" t="s">
        <v>349</v>
      </c>
      <c r="D1049" s="139" t="s">
        <v>7</v>
      </c>
      <c r="E1049" s="57">
        <v>9.25</v>
      </c>
      <c r="F1049" s="66"/>
      <c r="G1049" s="149">
        <f t="shared" si="18"/>
        <v>0</v>
      </c>
    </row>
    <row r="1050" spans="1:7" ht="21.2" customHeight="1" x14ac:dyDescent="0.25">
      <c r="A1050" s="185">
        <v>9781338867473</v>
      </c>
      <c r="B1050" s="58" t="s">
        <v>855</v>
      </c>
      <c r="C1050" s="198" t="s">
        <v>1311</v>
      </c>
      <c r="D1050" s="217"/>
      <c r="E1050" s="57">
        <v>8.25</v>
      </c>
      <c r="F1050" s="66"/>
      <c r="G1050" s="149">
        <f t="shared" ref="G1050:G1112" si="19">+F1050*E1050</f>
        <v>0</v>
      </c>
    </row>
    <row r="1051" spans="1:7" ht="21.2" customHeight="1" x14ac:dyDescent="0.25">
      <c r="A1051" s="185">
        <v>9780545803526</v>
      </c>
      <c r="B1051" s="58" t="s">
        <v>863</v>
      </c>
      <c r="C1051" s="198" t="s">
        <v>925</v>
      </c>
      <c r="D1051" s="217"/>
      <c r="E1051" s="57">
        <v>12.5</v>
      </c>
      <c r="F1051" s="66"/>
      <c r="G1051" s="149">
        <f t="shared" si="19"/>
        <v>0</v>
      </c>
    </row>
    <row r="1052" spans="1:7" ht="21.2" customHeight="1" x14ac:dyDescent="0.25">
      <c r="A1052" s="185">
        <v>9781339035468</v>
      </c>
      <c r="B1052" s="58" t="s">
        <v>1771</v>
      </c>
      <c r="C1052" s="198" t="s">
        <v>135</v>
      </c>
      <c r="D1052" s="217"/>
      <c r="E1052" s="57">
        <v>17.75</v>
      </c>
      <c r="F1052" s="66"/>
      <c r="G1052" s="149">
        <f t="shared" si="19"/>
        <v>0</v>
      </c>
    </row>
    <row r="1053" spans="1:7" ht="21.2" customHeight="1" x14ac:dyDescent="0.25">
      <c r="A1053" s="185">
        <v>9781338779615</v>
      </c>
      <c r="B1053" s="58" t="s">
        <v>561</v>
      </c>
      <c r="C1053" s="198" t="s">
        <v>348</v>
      </c>
      <c r="D1053" s="217"/>
      <c r="E1053" s="57">
        <v>3</v>
      </c>
      <c r="F1053" s="66"/>
      <c r="G1053" s="149">
        <f t="shared" si="19"/>
        <v>0</v>
      </c>
    </row>
    <row r="1054" spans="1:7" ht="21.2" customHeight="1" x14ac:dyDescent="0.25">
      <c r="A1054" s="185">
        <v>9781338824995</v>
      </c>
      <c r="B1054" s="58" t="s">
        <v>1199</v>
      </c>
      <c r="C1054" s="198" t="s">
        <v>1185</v>
      </c>
      <c r="D1054" s="139"/>
      <c r="E1054" s="57">
        <v>9.25</v>
      </c>
      <c r="F1054" s="66"/>
      <c r="G1054" s="149">
        <f t="shared" si="19"/>
        <v>0</v>
      </c>
    </row>
    <row r="1055" spans="1:7" ht="21.2" customHeight="1" x14ac:dyDescent="0.25">
      <c r="A1055" s="185">
        <v>9781338882957</v>
      </c>
      <c r="B1055" s="58" t="s">
        <v>1031</v>
      </c>
      <c r="C1055" s="198" t="s">
        <v>356</v>
      </c>
      <c r="D1055" s="217"/>
      <c r="E1055" s="57">
        <v>8.25</v>
      </c>
      <c r="F1055" s="66"/>
      <c r="G1055" s="149">
        <f t="shared" si="19"/>
        <v>0</v>
      </c>
    </row>
    <row r="1056" spans="1:7" ht="21.2" customHeight="1" x14ac:dyDescent="0.25">
      <c r="A1056" s="185">
        <v>9781338668322</v>
      </c>
      <c r="B1056" s="58" t="s">
        <v>1071</v>
      </c>
      <c r="C1056" s="198" t="s">
        <v>349</v>
      </c>
      <c r="D1056" s="217"/>
      <c r="E1056" s="57">
        <v>9.25</v>
      </c>
      <c r="F1056" s="66"/>
      <c r="G1056" s="149">
        <f t="shared" si="19"/>
        <v>0</v>
      </c>
    </row>
    <row r="1057" spans="1:7" ht="21.2" customHeight="1" x14ac:dyDescent="0.25">
      <c r="A1057" s="185">
        <v>9781338832020</v>
      </c>
      <c r="B1057" s="58" t="s">
        <v>886</v>
      </c>
      <c r="C1057" s="198" t="s">
        <v>349</v>
      </c>
      <c r="D1057" s="217"/>
      <c r="E1057" s="57">
        <v>9.25</v>
      </c>
      <c r="F1057" s="66"/>
      <c r="G1057" s="149">
        <f t="shared" si="19"/>
        <v>0</v>
      </c>
    </row>
    <row r="1058" spans="1:7" ht="21.2" customHeight="1" x14ac:dyDescent="0.25">
      <c r="A1058" s="185">
        <v>9781338863512</v>
      </c>
      <c r="B1058" s="58" t="s">
        <v>470</v>
      </c>
      <c r="C1058" s="198" t="s">
        <v>349</v>
      </c>
      <c r="D1058" s="217"/>
      <c r="E1058" s="57">
        <v>9.25</v>
      </c>
      <c r="F1058" s="66"/>
      <c r="G1058" s="149">
        <f t="shared" si="19"/>
        <v>0</v>
      </c>
    </row>
    <row r="1059" spans="1:7" ht="21.2" customHeight="1" x14ac:dyDescent="0.25">
      <c r="A1059" s="185">
        <v>9781338673845</v>
      </c>
      <c r="B1059" s="58" t="s">
        <v>472</v>
      </c>
      <c r="C1059" s="198" t="s">
        <v>349</v>
      </c>
      <c r="D1059" s="217"/>
      <c r="E1059" s="57">
        <v>26</v>
      </c>
      <c r="F1059" s="66"/>
      <c r="G1059" s="149">
        <f t="shared" si="19"/>
        <v>0</v>
      </c>
    </row>
    <row r="1060" spans="1:7" ht="21.2" customHeight="1" x14ac:dyDescent="0.25">
      <c r="A1060" s="185">
        <v>9781338731071</v>
      </c>
      <c r="B1060" s="58" t="s">
        <v>762</v>
      </c>
      <c r="C1060" s="198" t="s">
        <v>1292</v>
      </c>
      <c r="D1060" s="217"/>
      <c r="E1060" s="57">
        <v>10</v>
      </c>
      <c r="F1060" s="66"/>
      <c r="G1060" s="149">
        <f t="shared" si="19"/>
        <v>0</v>
      </c>
    </row>
    <row r="1061" spans="1:7" ht="21.2" customHeight="1" x14ac:dyDescent="0.25">
      <c r="A1061" s="185">
        <v>9781338682212</v>
      </c>
      <c r="B1061" s="58" t="s">
        <v>473</v>
      </c>
      <c r="C1061" s="198" t="s">
        <v>349</v>
      </c>
      <c r="D1061" s="217"/>
      <c r="E1061" s="57">
        <v>10.25</v>
      </c>
      <c r="F1061" s="66"/>
      <c r="G1061" s="149">
        <f t="shared" si="19"/>
        <v>0</v>
      </c>
    </row>
    <row r="1062" spans="1:7" ht="21.2" customHeight="1" x14ac:dyDescent="0.25">
      <c r="A1062" s="185">
        <v>9781338875836</v>
      </c>
      <c r="B1062" s="58" t="s">
        <v>1072</v>
      </c>
      <c r="C1062" s="198" t="s">
        <v>349</v>
      </c>
      <c r="D1062" s="217"/>
      <c r="E1062" s="57">
        <v>10.5</v>
      </c>
      <c r="F1062" s="66"/>
      <c r="G1062" s="149">
        <f t="shared" si="19"/>
        <v>0</v>
      </c>
    </row>
    <row r="1063" spans="1:7" ht="21.2" customHeight="1" x14ac:dyDescent="0.25">
      <c r="A1063" s="185">
        <v>9781339016559</v>
      </c>
      <c r="B1063" s="58" t="s">
        <v>1073</v>
      </c>
      <c r="C1063" s="198" t="s">
        <v>349</v>
      </c>
      <c r="D1063" s="217"/>
      <c r="E1063" s="57">
        <v>16.75</v>
      </c>
      <c r="F1063" s="66"/>
      <c r="G1063" s="149">
        <f t="shared" si="19"/>
        <v>0</v>
      </c>
    </row>
    <row r="1064" spans="1:7" ht="21.2" customHeight="1" x14ac:dyDescent="0.25">
      <c r="A1064" s="185">
        <v>9781339032535</v>
      </c>
      <c r="B1064" s="58" t="s">
        <v>1772</v>
      </c>
      <c r="C1064" s="198" t="s">
        <v>356</v>
      </c>
      <c r="D1064" s="217"/>
      <c r="E1064" s="57">
        <v>11</v>
      </c>
      <c r="F1064" s="66"/>
      <c r="G1064" s="149">
        <f t="shared" si="19"/>
        <v>0</v>
      </c>
    </row>
    <row r="1065" spans="1:7" ht="21.2" customHeight="1" x14ac:dyDescent="0.25">
      <c r="A1065" s="185">
        <v>9781772274714</v>
      </c>
      <c r="B1065" s="58" t="s">
        <v>1074</v>
      </c>
      <c r="C1065" s="198" t="s">
        <v>349</v>
      </c>
      <c r="D1065" s="217" t="s">
        <v>7</v>
      </c>
      <c r="E1065" s="57">
        <v>14.5</v>
      </c>
      <c r="F1065" s="66"/>
      <c r="G1065" s="149">
        <f t="shared" si="19"/>
        <v>0</v>
      </c>
    </row>
    <row r="1066" spans="1:7" ht="21.2" customHeight="1" x14ac:dyDescent="0.25">
      <c r="A1066" s="185">
        <v>9781443182416</v>
      </c>
      <c r="B1066" s="58" t="s">
        <v>1773</v>
      </c>
      <c r="C1066" s="198" t="s">
        <v>135</v>
      </c>
      <c r="D1066" s="139"/>
      <c r="E1066" s="57">
        <v>10</v>
      </c>
      <c r="F1066" s="66"/>
      <c r="G1066" s="149">
        <f t="shared" si="19"/>
        <v>0</v>
      </c>
    </row>
    <row r="1067" spans="1:7" ht="21.2" customHeight="1" x14ac:dyDescent="0.25">
      <c r="A1067" s="185">
        <v>9781510745216</v>
      </c>
      <c r="B1067" s="58" t="s">
        <v>342</v>
      </c>
      <c r="C1067" s="198" t="s">
        <v>925</v>
      </c>
      <c r="D1067" s="217"/>
      <c r="E1067" s="57">
        <v>13</v>
      </c>
      <c r="F1067" s="66"/>
      <c r="G1067" s="149">
        <f t="shared" si="19"/>
        <v>0</v>
      </c>
    </row>
    <row r="1068" spans="1:7" ht="21.2" customHeight="1" x14ac:dyDescent="0.25">
      <c r="A1068" s="185">
        <v>9781771476096</v>
      </c>
      <c r="B1068" s="58" t="s">
        <v>474</v>
      </c>
      <c r="C1068" s="198" t="s">
        <v>349</v>
      </c>
      <c r="D1068" s="217" t="s">
        <v>7</v>
      </c>
      <c r="E1068" s="57">
        <v>11.5</v>
      </c>
      <c r="F1068" s="66"/>
      <c r="G1068" s="149">
        <f t="shared" si="19"/>
        <v>0</v>
      </c>
    </row>
    <row r="1069" spans="1:7" ht="21.2" customHeight="1" x14ac:dyDescent="0.25">
      <c r="A1069" s="185">
        <v>9781803379098</v>
      </c>
      <c r="B1069" s="58" t="s">
        <v>1240</v>
      </c>
      <c r="C1069" s="198" t="s">
        <v>919</v>
      </c>
      <c r="D1069" s="139"/>
      <c r="E1069" s="57">
        <v>15.25</v>
      </c>
      <c r="F1069" s="66"/>
      <c r="G1069" s="149">
        <f t="shared" si="19"/>
        <v>0</v>
      </c>
    </row>
    <row r="1070" spans="1:7" ht="21.2" customHeight="1" x14ac:dyDescent="0.25">
      <c r="A1070" s="185">
        <v>9781339006888</v>
      </c>
      <c r="B1070" s="58" t="s">
        <v>1303</v>
      </c>
      <c r="C1070" s="198" t="s">
        <v>1292</v>
      </c>
      <c r="D1070" s="139"/>
      <c r="E1070" s="57">
        <v>11.5</v>
      </c>
      <c r="F1070" s="66"/>
      <c r="G1070" s="149">
        <f t="shared" si="19"/>
        <v>0</v>
      </c>
    </row>
    <row r="1071" spans="1:7" ht="21.2" customHeight="1" x14ac:dyDescent="0.25">
      <c r="A1071" s="185">
        <v>9781338670417</v>
      </c>
      <c r="B1071" s="58" t="s">
        <v>125</v>
      </c>
      <c r="C1071" s="198" t="s">
        <v>349</v>
      </c>
      <c r="D1071" s="217"/>
      <c r="E1071" s="57">
        <v>15</v>
      </c>
      <c r="F1071" s="66"/>
      <c r="G1071" s="149">
        <f t="shared" si="19"/>
        <v>0</v>
      </c>
    </row>
    <row r="1072" spans="1:7" ht="21.2" customHeight="1" x14ac:dyDescent="0.25">
      <c r="A1072" s="185">
        <v>9781338865127</v>
      </c>
      <c r="B1072" s="58" t="s">
        <v>1322</v>
      </c>
      <c r="C1072" s="198" t="s">
        <v>1311</v>
      </c>
      <c r="D1072" s="217"/>
      <c r="E1072" s="57">
        <v>17</v>
      </c>
      <c r="F1072" s="66"/>
      <c r="G1072" s="149">
        <f t="shared" si="19"/>
        <v>0</v>
      </c>
    </row>
    <row r="1073" spans="1:7" ht="21.2" customHeight="1" x14ac:dyDescent="0.25">
      <c r="A1073" s="185">
        <v>9781338767216</v>
      </c>
      <c r="B1073" s="58" t="s">
        <v>763</v>
      </c>
      <c r="C1073" s="198" t="s">
        <v>134</v>
      </c>
      <c r="D1073" s="217"/>
      <c r="E1073" s="57">
        <v>9.5</v>
      </c>
      <c r="F1073" s="66"/>
      <c r="G1073" s="149">
        <f t="shared" si="19"/>
        <v>0</v>
      </c>
    </row>
    <row r="1074" spans="1:7" ht="21.2" customHeight="1" x14ac:dyDescent="0.25">
      <c r="A1074" s="185">
        <v>9781338767230</v>
      </c>
      <c r="B1074" s="58" t="s">
        <v>784</v>
      </c>
      <c r="C1074" s="198" t="s">
        <v>134</v>
      </c>
      <c r="D1074" s="217"/>
      <c r="E1074" s="57">
        <v>9.5</v>
      </c>
      <c r="F1074" s="66"/>
      <c r="G1074" s="149">
        <f t="shared" si="19"/>
        <v>0</v>
      </c>
    </row>
    <row r="1075" spans="1:7" ht="21.2" customHeight="1" x14ac:dyDescent="0.25">
      <c r="A1075" s="185">
        <v>9781772274707</v>
      </c>
      <c r="B1075" s="58" t="s">
        <v>475</v>
      </c>
      <c r="C1075" s="198" t="s">
        <v>349</v>
      </c>
      <c r="D1075" s="139" t="s">
        <v>7</v>
      </c>
      <c r="E1075" s="57">
        <v>14.5</v>
      </c>
      <c r="F1075" s="66"/>
      <c r="G1075" s="149">
        <f t="shared" si="19"/>
        <v>0</v>
      </c>
    </row>
    <row r="1076" spans="1:7" ht="21.2" customHeight="1" x14ac:dyDescent="0.25">
      <c r="A1076" s="185">
        <v>9780756566357</v>
      </c>
      <c r="B1076" s="58" t="s">
        <v>343</v>
      </c>
      <c r="C1076" s="198" t="s">
        <v>135</v>
      </c>
      <c r="D1076" s="139"/>
      <c r="E1076" s="57">
        <v>10</v>
      </c>
      <c r="F1076" s="66"/>
      <c r="G1076" s="149">
        <f t="shared" si="19"/>
        <v>0</v>
      </c>
    </row>
    <row r="1077" spans="1:7" ht="21.2" customHeight="1" x14ac:dyDescent="0.25">
      <c r="A1077" s="185">
        <v>9781338732726</v>
      </c>
      <c r="B1077" s="58" t="s">
        <v>685</v>
      </c>
      <c r="C1077" s="198" t="s">
        <v>348</v>
      </c>
      <c r="D1077" s="217"/>
      <c r="E1077" s="57">
        <v>9</v>
      </c>
      <c r="F1077" s="66"/>
      <c r="G1077" s="149">
        <f t="shared" si="19"/>
        <v>0</v>
      </c>
    </row>
    <row r="1078" spans="1:7" ht="21.2" customHeight="1" x14ac:dyDescent="0.25">
      <c r="A1078" s="185">
        <v>9781338732733</v>
      </c>
      <c r="B1078" s="58" t="s">
        <v>562</v>
      </c>
      <c r="C1078" s="198" t="s">
        <v>348</v>
      </c>
      <c r="D1078" s="217"/>
      <c r="E1078" s="57">
        <v>9.25</v>
      </c>
      <c r="F1078" s="66"/>
      <c r="G1078" s="149">
        <f t="shared" si="19"/>
        <v>0</v>
      </c>
    </row>
    <row r="1079" spans="1:7" ht="21.2" customHeight="1" x14ac:dyDescent="0.25">
      <c r="A1079" s="185">
        <v>9781338827361</v>
      </c>
      <c r="B1079" s="58" t="s">
        <v>563</v>
      </c>
      <c r="C1079" s="198" t="s">
        <v>348</v>
      </c>
      <c r="D1079" s="217"/>
      <c r="E1079" s="57">
        <v>9.25</v>
      </c>
      <c r="F1079" s="66"/>
      <c r="G1079" s="149">
        <f t="shared" si="19"/>
        <v>0</v>
      </c>
    </row>
    <row r="1080" spans="1:7" ht="21.2" customHeight="1" x14ac:dyDescent="0.25">
      <c r="A1080" s="185">
        <v>9781338826784</v>
      </c>
      <c r="B1080" s="58" t="s">
        <v>476</v>
      </c>
      <c r="C1080" s="198" t="s">
        <v>349</v>
      </c>
      <c r="D1080" s="217"/>
      <c r="E1080" s="57">
        <v>7.25</v>
      </c>
      <c r="F1080" s="66"/>
      <c r="G1080" s="149">
        <f t="shared" si="19"/>
        <v>0</v>
      </c>
    </row>
    <row r="1081" spans="1:7" ht="21.2" customHeight="1" x14ac:dyDescent="0.25">
      <c r="A1081" s="185">
        <v>9781338627756</v>
      </c>
      <c r="B1081" s="58" t="s">
        <v>477</v>
      </c>
      <c r="C1081" s="198" t="s">
        <v>349</v>
      </c>
      <c r="D1081" s="139"/>
      <c r="E1081" s="57">
        <v>7.25</v>
      </c>
      <c r="F1081" s="66"/>
      <c r="G1081" s="149">
        <f t="shared" si="19"/>
        <v>0</v>
      </c>
    </row>
    <row r="1082" spans="1:7" ht="21.2" customHeight="1" x14ac:dyDescent="0.25">
      <c r="A1082" s="185">
        <v>9781338811773</v>
      </c>
      <c r="B1082" s="58" t="s">
        <v>478</v>
      </c>
      <c r="C1082" s="198" t="s">
        <v>349</v>
      </c>
      <c r="D1082" s="217"/>
      <c r="E1082" s="57">
        <v>7</v>
      </c>
      <c r="F1082" s="66"/>
      <c r="G1082" s="149">
        <f t="shared" si="19"/>
        <v>0</v>
      </c>
    </row>
    <row r="1083" spans="1:7" ht="21.2" customHeight="1" x14ac:dyDescent="0.25">
      <c r="A1083" s="185">
        <v>9781338880366</v>
      </c>
      <c r="B1083" s="58" t="s">
        <v>1774</v>
      </c>
      <c r="C1083" s="198" t="s">
        <v>1092</v>
      </c>
      <c r="D1083" s="217"/>
      <c r="E1083" s="57">
        <v>9.25</v>
      </c>
      <c r="F1083" s="66"/>
      <c r="G1083" s="149">
        <f t="shared" si="19"/>
        <v>0</v>
      </c>
    </row>
    <row r="1084" spans="1:7" ht="21.2" customHeight="1" x14ac:dyDescent="0.25">
      <c r="A1084" s="185">
        <v>9781338745542</v>
      </c>
      <c r="B1084" s="58" t="s">
        <v>686</v>
      </c>
      <c r="C1084" s="198" t="s">
        <v>348</v>
      </c>
      <c r="D1084" s="217"/>
      <c r="E1084" s="57">
        <v>8</v>
      </c>
      <c r="F1084" s="66"/>
      <c r="G1084" s="149">
        <f t="shared" si="19"/>
        <v>0</v>
      </c>
    </row>
    <row r="1085" spans="1:7" ht="21.2" customHeight="1" x14ac:dyDescent="0.25">
      <c r="A1085" s="185">
        <v>9781338745573</v>
      </c>
      <c r="B1085" s="58" t="s">
        <v>687</v>
      </c>
      <c r="C1085" s="198" t="s">
        <v>348</v>
      </c>
      <c r="D1085" s="217"/>
      <c r="E1085" s="57">
        <v>8</v>
      </c>
      <c r="F1085" s="66"/>
      <c r="G1085" s="149">
        <f t="shared" si="19"/>
        <v>0</v>
      </c>
    </row>
    <row r="1086" spans="1:7" ht="21.2" customHeight="1" x14ac:dyDescent="0.25">
      <c r="A1086" s="185">
        <v>9781338745658</v>
      </c>
      <c r="B1086" s="58" t="s">
        <v>1775</v>
      </c>
      <c r="C1086" s="198" t="s">
        <v>1092</v>
      </c>
      <c r="D1086" s="217"/>
      <c r="E1086" s="57">
        <v>8.25</v>
      </c>
      <c r="F1086" s="66"/>
      <c r="G1086" s="149">
        <f t="shared" si="19"/>
        <v>0</v>
      </c>
    </row>
    <row r="1087" spans="1:7" ht="21.2" customHeight="1" x14ac:dyDescent="0.25">
      <c r="A1087" s="185">
        <v>9781338877045</v>
      </c>
      <c r="B1087" s="58" t="s">
        <v>1241</v>
      </c>
      <c r="C1087" s="198" t="s">
        <v>919</v>
      </c>
      <c r="D1087" s="217"/>
      <c r="E1087" s="57">
        <v>7.5</v>
      </c>
      <c r="F1087" s="66"/>
      <c r="G1087" s="149">
        <f t="shared" si="19"/>
        <v>0</v>
      </c>
    </row>
    <row r="1088" spans="1:7" ht="21.2" customHeight="1" x14ac:dyDescent="0.25">
      <c r="A1088" s="185">
        <v>9781338862805</v>
      </c>
      <c r="B1088" s="58" t="s">
        <v>479</v>
      </c>
      <c r="C1088" s="198" t="s">
        <v>349</v>
      </c>
      <c r="D1088" s="139"/>
      <c r="E1088" s="57">
        <v>9.25</v>
      </c>
      <c r="F1088" s="66"/>
      <c r="G1088" s="149">
        <f t="shared" si="19"/>
        <v>0</v>
      </c>
    </row>
    <row r="1089" spans="1:7" ht="21.2" customHeight="1" x14ac:dyDescent="0.25">
      <c r="A1089" s="185">
        <v>9781803371368</v>
      </c>
      <c r="B1089" s="58" t="s">
        <v>480</v>
      </c>
      <c r="C1089" s="198" t="s">
        <v>349</v>
      </c>
      <c r="D1089" s="139"/>
      <c r="E1089" s="57">
        <v>9.25</v>
      </c>
      <c r="F1089" s="66"/>
      <c r="G1089" s="149">
        <f t="shared" si="19"/>
        <v>0</v>
      </c>
    </row>
    <row r="1090" spans="1:7" ht="21.2" customHeight="1" x14ac:dyDescent="0.25">
      <c r="A1090" s="185">
        <v>9781368053358</v>
      </c>
      <c r="B1090" s="58" t="s">
        <v>126</v>
      </c>
      <c r="C1090" s="198" t="s">
        <v>356</v>
      </c>
      <c r="D1090" s="217"/>
      <c r="E1090" s="57">
        <v>10</v>
      </c>
      <c r="F1090" s="66"/>
      <c r="G1090" s="149">
        <f t="shared" si="19"/>
        <v>0</v>
      </c>
    </row>
    <row r="1091" spans="1:7" ht="21.2" customHeight="1" x14ac:dyDescent="0.25">
      <c r="A1091" s="185">
        <v>9781443175746</v>
      </c>
      <c r="B1091" s="58" t="s">
        <v>1776</v>
      </c>
      <c r="C1091" s="198" t="s">
        <v>1292</v>
      </c>
      <c r="D1091" s="217" t="s">
        <v>7</v>
      </c>
      <c r="E1091" s="57">
        <v>5</v>
      </c>
      <c r="F1091" s="66"/>
      <c r="G1091" s="149">
        <f t="shared" si="19"/>
        <v>0</v>
      </c>
    </row>
    <row r="1092" spans="1:7" ht="21.2" customHeight="1" x14ac:dyDescent="0.25">
      <c r="A1092" s="185">
        <v>9781338722536</v>
      </c>
      <c r="B1092" s="58" t="s">
        <v>1777</v>
      </c>
      <c r="C1092" s="198" t="s">
        <v>1243</v>
      </c>
      <c r="D1092" s="217"/>
      <c r="E1092" s="57">
        <v>9</v>
      </c>
      <c r="F1092" s="66"/>
      <c r="G1092" s="149">
        <f t="shared" si="19"/>
        <v>0</v>
      </c>
    </row>
    <row r="1093" spans="1:7" ht="21.2" customHeight="1" x14ac:dyDescent="0.25">
      <c r="A1093" s="185">
        <v>9781338870343</v>
      </c>
      <c r="B1093" s="58" t="s">
        <v>826</v>
      </c>
      <c r="C1093" s="198" t="s">
        <v>350</v>
      </c>
      <c r="D1093" s="139"/>
      <c r="E1093" s="57">
        <v>10</v>
      </c>
      <c r="F1093" s="66"/>
      <c r="G1093" s="149">
        <f t="shared" si="19"/>
        <v>0</v>
      </c>
    </row>
    <row r="1094" spans="1:7" ht="21.2" customHeight="1" x14ac:dyDescent="0.25">
      <c r="A1094" s="185">
        <v>9781803371542</v>
      </c>
      <c r="B1094" s="58" t="s">
        <v>1016</v>
      </c>
      <c r="C1094" s="198" t="s">
        <v>1007</v>
      </c>
      <c r="D1094" s="139"/>
      <c r="E1094" s="57">
        <v>12.5</v>
      </c>
      <c r="F1094" s="66"/>
      <c r="G1094" s="149">
        <f t="shared" si="19"/>
        <v>0</v>
      </c>
    </row>
    <row r="1095" spans="1:7" ht="21.2" customHeight="1" x14ac:dyDescent="0.25">
      <c r="A1095" s="185">
        <v>9781338893250</v>
      </c>
      <c r="B1095" s="58" t="s">
        <v>1304</v>
      </c>
      <c r="C1095" s="198" t="s">
        <v>1292</v>
      </c>
      <c r="D1095" s="217"/>
      <c r="E1095" s="57">
        <v>10.5</v>
      </c>
      <c r="F1095" s="66"/>
      <c r="G1095" s="149">
        <f t="shared" si="19"/>
        <v>0</v>
      </c>
    </row>
    <row r="1096" spans="1:7" ht="21.2" customHeight="1" x14ac:dyDescent="0.25">
      <c r="A1096" s="185">
        <v>9781338877731</v>
      </c>
      <c r="B1096" s="58" t="s">
        <v>856</v>
      </c>
      <c r="C1096" s="198" t="s">
        <v>1311</v>
      </c>
      <c r="D1096" s="217"/>
      <c r="E1096" s="57">
        <v>16</v>
      </c>
      <c r="F1096" s="66"/>
      <c r="G1096" s="149">
        <f t="shared" si="19"/>
        <v>0</v>
      </c>
    </row>
    <row r="1097" spans="1:7" ht="21.2" customHeight="1" x14ac:dyDescent="0.25">
      <c r="A1097" s="185">
        <v>9781339039558</v>
      </c>
      <c r="B1097" s="58" t="s">
        <v>1778</v>
      </c>
      <c r="C1097" s="198" t="s">
        <v>1292</v>
      </c>
      <c r="D1097" s="217"/>
      <c r="E1097" s="57">
        <v>13</v>
      </c>
      <c r="F1097" s="66"/>
      <c r="G1097" s="149">
        <f t="shared" si="19"/>
        <v>0</v>
      </c>
    </row>
    <row r="1098" spans="1:7" ht="21.2" customHeight="1" x14ac:dyDescent="0.25">
      <c r="A1098" s="185">
        <v>9781443194037</v>
      </c>
      <c r="B1098" s="58" t="s">
        <v>1075</v>
      </c>
      <c r="C1098" s="198" t="s">
        <v>349</v>
      </c>
      <c r="D1098" s="139" t="s">
        <v>7</v>
      </c>
      <c r="E1098" s="57">
        <v>20</v>
      </c>
      <c r="F1098" s="66"/>
      <c r="G1098" s="149">
        <f t="shared" si="19"/>
        <v>0</v>
      </c>
    </row>
    <row r="1099" spans="1:7" ht="21.2" customHeight="1" x14ac:dyDescent="0.25">
      <c r="A1099" s="185">
        <v>9781338255751</v>
      </c>
      <c r="B1099" s="58" t="s">
        <v>864</v>
      </c>
      <c r="C1099" s="198" t="s">
        <v>925</v>
      </c>
      <c r="D1099" s="217"/>
      <c r="E1099" s="57">
        <v>14</v>
      </c>
      <c r="F1099" s="66"/>
      <c r="G1099" s="149">
        <f t="shared" si="19"/>
        <v>0</v>
      </c>
    </row>
    <row r="1100" spans="1:7" ht="21.2" customHeight="1" x14ac:dyDescent="0.25">
      <c r="A1100" s="185">
        <v>9781338668087</v>
      </c>
      <c r="B1100" s="58" t="s">
        <v>50</v>
      </c>
      <c r="C1100" s="198" t="s">
        <v>349</v>
      </c>
      <c r="D1100" s="217"/>
      <c r="E1100" s="57">
        <v>10</v>
      </c>
      <c r="F1100" s="66"/>
      <c r="G1100" s="149">
        <f t="shared" si="19"/>
        <v>0</v>
      </c>
    </row>
    <row r="1101" spans="1:7" ht="21.2" customHeight="1" x14ac:dyDescent="0.25">
      <c r="A1101" s="185">
        <v>9781443175883</v>
      </c>
      <c r="B1101" s="58" t="s">
        <v>127</v>
      </c>
      <c r="C1101" s="198" t="s">
        <v>349</v>
      </c>
      <c r="D1101" s="217" t="s">
        <v>7</v>
      </c>
      <c r="E1101" s="57">
        <v>16</v>
      </c>
      <c r="F1101" s="66"/>
      <c r="G1101" s="149">
        <f t="shared" si="19"/>
        <v>0</v>
      </c>
    </row>
    <row r="1102" spans="1:7" ht="21.2" customHeight="1" x14ac:dyDescent="0.25">
      <c r="A1102" s="185">
        <v>9781338847321</v>
      </c>
      <c r="B1102" s="58" t="s">
        <v>533</v>
      </c>
      <c r="C1102" s="198" t="s">
        <v>1092</v>
      </c>
      <c r="D1102" s="217"/>
      <c r="E1102" s="57">
        <v>7.25</v>
      </c>
      <c r="F1102" s="66"/>
      <c r="G1102" s="149">
        <f t="shared" si="19"/>
        <v>0</v>
      </c>
    </row>
    <row r="1103" spans="1:7" ht="21.2" customHeight="1" x14ac:dyDescent="0.25">
      <c r="A1103" s="185">
        <v>9781338666144</v>
      </c>
      <c r="B1103" s="58" t="s">
        <v>1779</v>
      </c>
      <c r="C1103" s="198" t="s">
        <v>1092</v>
      </c>
      <c r="D1103" s="217"/>
      <c r="E1103" s="57">
        <v>7</v>
      </c>
      <c r="F1103" s="66"/>
      <c r="G1103" s="149">
        <f t="shared" si="19"/>
        <v>0</v>
      </c>
    </row>
    <row r="1104" spans="1:7" ht="21.2" customHeight="1" x14ac:dyDescent="0.25">
      <c r="A1104" s="185">
        <v>9781338610659</v>
      </c>
      <c r="B1104" s="58" t="s">
        <v>344</v>
      </c>
      <c r="C1104" s="198" t="s">
        <v>1092</v>
      </c>
      <c r="D1104" s="139" t="s">
        <v>7</v>
      </c>
      <c r="E1104" s="57">
        <v>8</v>
      </c>
      <c r="F1104" s="66"/>
      <c r="G1104" s="149">
        <f t="shared" si="19"/>
        <v>0</v>
      </c>
    </row>
    <row r="1105" spans="1:7" ht="21.2" customHeight="1" x14ac:dyDescent="0.25">
      <c r="A1105" s="185">
        <v>9781787392786</v>
      </c>
      <c r="B1105" s="58" t="s">
        <v>128</v>
      </c>
      <c r="C1105" s="198" t="s">
        <v>350</v>
      </c>
      <c r="D1105" s="217"/>
      <c r="E1105" s="57">
        <v>10</v>
      </c>
      <c r="F1105" s="66"/>
      <c r="G1105" s="149">
        <f t="shared" si="19"/>
        <v>0</v>
      </c>
    </row>
    <row r="1106" spans="1:7" ht="21.2" customHeight="1" x14ac:dyDescent="0.25">
      <c r="A1106" s="185">
        <v>9781443175081</v>
      </c>
      <c r="B1106" s="58" t="s">
        <v>481</v>
      </c>
      <c r="C1106" s="198" t="s">
        <v>349</v>
      </c>
      <c r="D1106" s="217" t="s">
        <v>7</v>
      </c>
      <c r="E1106" s="57">
        <v>10</v>
      </c>
      <c r="F1106" s="66"/>
      <c r="G1106" s="149">
        <f t="shared" si="19"/>
        <v>0</v>
      </c>
    </row>
    <row r="1107" spans="1:7" ht="21.2" customHeight="1" x14ac:dyDescent="0.25">
      <c r="A1107" s="185">
        <v>9781338831184</v>
      </c>
      <c r="B1107" s="58" t="s">
        <v>1076</v>
      </c>
      <c r="C1107" s="198" t="s">
        <v>349</v>
      </c>
      <c r="D1107" s="217"/>
      <c r="E1107" s="57">
        <v>24</v>
      </c>
      <c r="F1107" s="66"/>
      <c r="G1107" s="149">
        <f t="shared" si="19"/>
        <v>0</v>
      </c>
    </row>
    <row r="1108" spans="1:7" ht="21.2" customHeight="1" x14ac:dyDescent="0.25">
      <c r="A1108" s="185">
        <v>9781339031200</v>
      </c>
      <c r="B1108" s="58" t="s">
        <v>1780</v>
      </c>
      <c r="C1108" s="198" t="s">
        <v>349</v>
      </c>
      <c r="D1108" s="217"/>
      <c r="E1108" s="57">
        <v>10.5</v>
      </c>
      <c r="F1108" s="66"/>
      <c r="G1108" s="149">
        <f t="shared" si="19"/>
        <v>0</v>
      </c>
    </row>
    <row r="1109" spans="1:7" ht="21.2" customHeight="1" x14ac:dyDescent="0.25">
      <c r="A1109" s="185">
        <v>9781039701977</v>
      </c>
      <c r="B1109" s="58" t="s">
        <v>1077</v>
      </c>
      <c r="C1109" s="198" t="s">
        <v>349</v>
      </c>
      <c r="D1109" s="217" t="s">
        <v>7</v>
      </c>
      <c r="E1109" s="57">
        <v>9.25</v>
      </c>
      <c r="F1109" s="66"/>
      <c r="G1109" s="149">
        <f t="shared" si="19"/>
        <v>0</v>
      </c>
    </row>
    <row r="1110" spans="1:7" ht="21.2" customHeight="1" x14ac:dyDescent="0.25">
      <c r="A1110" s="185">
        <v>9780593225707</v>
      </c>
      <c r="B1110" s="58" t="s">
        <v>801</v>
      </c>
      <c r="C1110" s="198" t="s">
        <v>135</v>
      </c>
      <c r="D1110" s="217"/>
      <c r="E1110" s="57">
        <v>7.25</v>
      </c>
      <c r="F1110" s="66"/>
      <c r="G1110" s="149">
        <f t="shared" si="19"/>
        <v>0</v>
      </c>
    </row>
    <row r="1111" spans="1:7" ht="21.2" customHeight="1" x14ac:dyDescent="0.25">
      <c r="A1111" s="185">
        <v>9781338841558</v>
      </c>
      <c r="B1111" s="58" t="s">
        <v>521</v>
      </c>
      <c r="C1111" s="198" t="s">
        <v>352</v>
      </c>
      <c r="D1111" s="217"/>
      <c r="E1111" s="57">
        <v>15</v>
      </c>
      <c r="F1111" s="66"/>
      <c r="G1111" s="149">
        <f t="shared" si="19"/>
        <v>0</v>
      </c>
    </row>
    <row r="1112" spans="1:7" ht="21.2" customHeight="1" x14ac:dyDescent="0.25">
      <c r="A1112" s="185">
        <v>9781338672206</v>
      </c>
      <c r="B1112" s="58" t="s">
        <v>1109</v>
      </c>
      <c r="C1112" s="198" t="s">
        <v>1092</v>
      </c>
      <c r="D1112" s="217"/>
      <c r="E1112" s="57">
        <v>8.25</v>
      </c>
      <c r="F1112" s="66"/>
      <c r="G1112" s="149">
        <f t="shared" si="19"/>
        <v>0</v>
      </c>
    </row>
    <row r="1113" spans="1:7" ht="21.2" customHeight="1" x14ac:dyDescent="0.25">
      <c r="A1113" s="185">
        <v>9781339011066</v>
      </c>
      <c r="B1113" s="58" t="s">
        <v>1781</v>
      </c>
      <c r="C1113" s="198" t="s">
        <v>1092</v>
      </c>
      <c r="D1113" s="217"/>
      <c r="E1113" s="57">
        <v>15.75</v>
      </c>
      <c r="F1113" s="66"/>
      <c r="G1113" s="149">
        <f t="shared" ref="G1113:G1127" si="20">+F1113*E1113</f>
        <v>0</v>
      </c>
    </row>
    <row r="1114" spans="1:7" ht="21.2" customHeight="1" x14ac:dyDescent="0.25">
      <c r="A1114" s="185">
        <v>9781772271492</v>
      </c>
      <c r="B1114" s="58" t="s">
        <v>482</v>
      </c>
      <c r="C1114" s="198" t="s">
        <v>349</v>
      </c>
      <c r="D1114" s="217" t="s">
        <v>7</v>
      </c>
      <c r="E1114" s="57">
        <v>13.75</v>
      </c>
      <c r="F1114" s="66"/>
      <c r="G1114" s="149">
        <f t="shared" si="20"/>
        <v>0</v>
      </c>
    </row>
    <row r="1115" spans="1:7" ht="21.2" customHeight="1" x14ac:dyDescent="0.25">
      <c r="A1115" s="185">
        <v>9781338831986</v>
      </c>
      <c r="B1115" s="58" t="s">
        <v>857</v>
      </c>
      <c r="C1115" s="198" t="s">
        <v>1311</v>
      </c>
      <c r="D1115" s="217"/>
      <c r="E1115" s="57">
        <v>10.25</v>
      </c>
      <c r="F1115" s="66"/>
      <c r="G1115" s="149">
        <f t="shared" si="20"/>
        <v>0</v>
      </c>
    </row>
    <row r="1116" spans="1:7" ht="21.2" customHeight="1" x14ac:dyDescent="0.25">
      <c r="A1116" s="185">
        <v>9781338634822</v>
      </c>
      <c r="B1116" s="58" t="s">
        <v>1287</v>
      </c>
      <c r="C1116" s="198" t="s">
        <v>135</v>
      </c>
      <c r="D1116" s="217"/>
      <c r="E1116" s="57">
        <v>36.75</v>
      </c>
      <c r="F1116" s="66"/>
      <c r="G1116" s="149">
        <f t="shared" si="20"/>
        <v>0</v>
      </c>
    </row>
    <row r="1117" spans="1:7" ht="21.2" customHeight="1" x14ac:dyDescent="0.25">
      <c r="A1117" s="185">
        <v>9781338730890</v>
      </c>
      <c r="B1117" s="58" t="s">
        <v>1266</v>
      </c>
      <c r="C1117" s="198" t="s">
        <v>134</v>
      </c>
      <c r="D1117" s="217"/>
      <c r="E1117" s="57">
        <v>17</v>
      </c>
      <c r="F1117" s="66"/>
      <c r="G1117" s="149">
        <f t="shared" si="20"/>
        <v>0</v>
      </c>
    </row>
    <row r="1118" spans="1:7" ht="21.2" customHeight="1" x14ac:dyDescent="0.25">
      <c r="A1118" s="185">
        <v>9781338732399</v>
      </c>
      <c r="B1118" s="58" t="s">
        <v>1288</v>
      </c>
      <c r="C1118" s="198" t="s">
        <v>135</v>
      </c>
      <c r="D1118" s="217"/>
      <c r="E1118" s="57">
        <v>9</v>
      </c>
      <c r="F1118" s="66"/>
      <c r="G1118" s="149">
        <f t="shared" si="20"/>
        <v>0</v>
      </c>
    </row>
    <row r="1119" spans="1:7" ht="21.2" customHeight="1" x14ac:dyDescent="0.25">
      <c r="A1119" s="185">
        <v>9781338831412</v>
      </c>
      <c r="B1119" s="58" t="s">
        <v>1323</v>
      </c>
      <c r="C1119" s="198" t="s">
        <v>1311</v>
      </c>
      <c r="D1119" s="217" t="s">
        <v>7</v>
      </c>
      <c r="E1119" s="57">
        <v>5</v>
      </c>
      <c r="F1119" s="66"/>
      <c r="G1119" s="149">
        <f t="shared" si="20"/>
        <v>0</v>
      </c>
    </row>
    <row r="1120" spans="1:7" ht="21.2" customHeight="1" x14ac:dyDescent="0.25">
      <c r="A1120" s="185">
        <v>9781338305890</v>
      </c>
      <c r="B1120" s="58" t="s">
        <v>129</v>
      </c>
      <c r="C1120" s="198" t="s">
        <v>349</v>
      </c>
      <c r="D1120" s="217"/>
      <c r="E1120" s="57">
        <v>10</v>
      </c>
      <c r="F1120" s="66"/>
      <c r="G1120" s="149">
        <f t="shared" si="20"/>
        <v>0</v>
      </c>
    </row>
    <row r="1121" spans="1:7" ht="21.2" customHeight="1" x14ac:dyDescent="0.25">
      <c r="A1121" s="185">
        <v>9781338745535</v>
      </c>
      <c r="B1121" s="58" t="s">
        <v>1324</v>
      </c>
      <c r="C1121" s="198" t="s">
        <v>1311</v>
      </c>
      <c r="D1121" s="217"/>
      <c r="E1121" s="57">
        <v>11.5</v>
      </c>
      <c r="F1121" s="66"/>
      <c r="G1121" s="149">
        <f t="shared" si="20"/>
        <v>0</v>
      </c>
    </row>
    <row r="1122" spans="1:7" ht="21.2" customHeight="1" x14ac:dyDescent="0.25">
      <c r="A1122" s="185">
        <v>9781338890815</v>
      </c>
      <c r="B1122" s="58" t="s">
        <v>1259</v>
      </c>
      <c r="C1122" s="198" t="s">
        <v>1247</v>
      </c>
      <c r="D1122" s="139"/>
      <c r="E1122" s="57">
        <v>22.75</v>
      </c>
      <c r="F1122" s="66"/>
      <c r="G1122" s="149">
        <f t="shared" si="20"/>
        <v>0</v>
      </c>
    </row>
    <row r="1123" spans="1:7" ht="21.2" customHeight="1" x14ac:dyDescent="0.25">
      <c r="A1123" s="185">
        <v>9781907083426</v>
      </c>
      <c r="B1123" s="58" t="s">
        <v>1078</v>
      </c>
      <c r="C1123" s="198" t="s">
        <v>349</v>
      </c>
      <c r="D1123" s="217"/>
      <c r="E1123" s="57">
        <v>14.5</v>
      </c>
      <c r="F1123" s="66"/>
      <c r="G1123" s="149">
        <f t="shared" si="20"/>
        <v>0</v>
      </c>
    </row>
    <row r="1124" spans="1:7" ht="21.2" customHeight="1" x14ac:dyDescent="0.25">
      <c r="A1124" s="185">
        <v>9781907083402</v>
      </c>
      <c r="B1124" s="58" t="s">
        <v>802</v>
      </c>
      <c r="C1124" s="198" t="s">
        <v>135</v>
      </c>
      <c r="D1124" s="217"/>
      <c r="E1124" s="57">
        <v>14.25</v>
      </c>
      <c r="F1124" s="66"/>
      <c r="G1124" s="149">
        <f t="shared" si="20"/>
        <v>0</v>
      </c>
    </row>
    <row r="1125" spans="1:7" ht="21.2" customHeight="1" x14ac:dyDescent="0.25">
      <c r="A1125" s="185">
        <v>9781338891065</v>
      </c>
      <c r="B1125" s="58" t="s">
        <v>1079</v>
      </c>
      <c r="C1125" s="198" t="s">
        <v>349</v>
      </c>
      <c r="D1125" s="217"/>
      <c r="E1125" s="57">
        <v>11.25</v>
      </c>
      <c r="F1125" s="66"/>
      <c r="G1125" s="149">
        <f t="shared" si="20"/>
        <v>0</v>
      </c>
    </row>
    <row r="1126" spans="1:7" ht="21.2" customHeight="1" x14ac:dyDescent="0.25">
      <c r="A1126" s="185">
        <v>9781338893779</v>
      </c>
      <c r="B1126" s="58" t="s">
        <v>1080</v>
      </c>
      <c r="C1126" s="198" t="s">
        <v>349</v>
      </c>
      <c r="D1126" s="139"/>
      <c r="E1126" s="57">
        <v>9.5</v>
      </c>
      <c r="F1126" s="66"/>
      <c r="G1126" s="149">
        <f t="shared" si="20"/>
        <v>0</v>
      </c>
    </row>
    <row r="1127" spans="1:7" ht="21.2" customHeight="1" x14ac:dyDescent="0.25">
      <c r="A1127" s="185">
        <v>9781339037370</v>
      </c>
      <c r="B1127" s="58" t="s">
        <v>1782</v>
      </c>
      <c r="C1127" s="198" t="s">
        <v>1292</v>
      </c>
      <c r="D1127" s="139"/>
      <c r="E1127" s="57">
        <v>12.5</v>
      </c>
      <c r="F1127" s="66"/>
      <c r="G1127" s="149">
        <f t="shared" si="20"/>
        <v>0</v>
      </c>
    </row>
    <row r="1128" spans="1:7" ht="21.2" customHeight="1" thickBot="1" x14ac:dyDescent="0.45">
      <c r="A1128" s="410" t="s">
        <v>905</v>
      </c>
      <c r="B1128" s="411"/>
      <c r="C1128" s="412"/>
      <c r="D1128" s="412"/>
      <c r="E1128" s="412"/>
      <c r="F1128" s="412"/>
      <c r="G1128" s="413"/>
    </row>
    <row r="1129" spans="1:7" ht="21.2" customHeight="1" thickTop="1" x14ac:dyDescent="0.25">
      <c r="A1129" s="185">
        <v>9781443199872</v>
      </c>
      <c r="B1129" s="58" t="s">
        <v>1506</v>
      </c>
      <c r="C1129" s="198" t="s">
        <v>1243</v>
      </c>
      <c r="D1129" s="139" t="s">
        <v>7</v>
      </c>
      <c r="E1129" s="57">
        <v>6.25</v>
      </c>
      <c r="F1129" s="66"/>
      <c r="G1129" s="149">
        <f>+F1129*E1129</f>
        <v>0</v>
      </c>
    </row>
    <row r="1130" spans="1:7" ht="21.2" customHeight="1" x14ac:dyDescent="0.25">
      <c r="A1130" s="185">
        <v>9781773881270</v>
      </c>
      <c r="B1130" s="58" t="s">
        <v>743</v>
      </c>
      <c r="C1130" s="198" t="s">
        <v>134</v>
      </c>
      <c r="D1130" s="139" t="s">
        <v>7</v>
      </c>
      <c r="E1130" s="57">
        <v>18.75</v>
      </c>
      <c r="F1130" s="66"/>
      <c r="G1130" s="149">
        <f t="shared" ref="G1130:G1452" si="21">+F1130*E1130</f>
        <v>0</v>
      </c>
    </row>
    <row r="1131" spans="1:7" ht="21.2" customHeight="1" x14ac:dyDescent="0.25">
      <c r="A1131" s="185">
        <v>9781474962247</v>
      </c>
      <c r="B1131" s="58" t="s">
        <v>187</v>
      </c>
      <c r="C1131" s="198" t="s">
        <v>134</v>
      </c>
      <c r="D1131" s="217"/>
      <c r="E1131" s="57">
        <v>22</v>
      </c>
      <c r="F1131" s="66"/>
      <c r="G1131" s="149">
        <f t="shared" si="21"/>
        <v>0</v>
      </c>
    </row>
    <row r="1132" spans="1:7" ht="21.2" customHeight="1" x14ac:dyDescent="0.25">
      <c r="A1132" s="185">
        <v>9781801318013</v>
      </c>
      <c r="B1132" s="58" t="s">
        <v>770</v>
      </c>
      <c r="C1132" s="198" t="s">
        <v>134</v>
      </c>
      <c r="D1132" s="217"/>
      <c r="E1132" s="57">
        <v>10</v>
      </c>
      <c r="F1132" s="66"/>
      <c r="G1132" s="149">
        <f t="shared" si="21"/>
        <v>0</v>
      </c>
    </row>
    <row r="1133" spans="1:7" ht="21.2" customHeight="1" x14ac:dyDescent="0.25">
      <c r="A1133" s="185">
        <v>9781801311472</v>
      </c>
      <c r="B1133" s="58" t="s">
        <v>771</v>
      </c>
      <c r="C1133" s="198" t="s">
        <v>134</v>
      </c>
      <c r="D1133" s="217"/>
      <c r="E1133" s="57">
        <v>17.5</v>
      </c>
      <c r="F1133" s="66"/>
      <c r="G1133" s="149">
        <f t="shared" si="21"/>
        <v>0</v>
      </c>
    </row>
    <row r="1134" spans="1:7" ht="21.2" customHeight="1" x14ac:dyDescent="0.25">
      <c r="A1134" s="185">
        <v>9781039702394</v>
      </c>
      <c r="B1134" s="58" t="s">
        <v>1344</v>
      </c>
      <c r="C1134" s="198" t="s">
        <v>941</v>
      </c>
      <c r="D1134" s="217"/>
      <c r="E1134" s="57">
        <v>14.5</v>
      </c>
      <c r="F1134" s="66"/>
      <c r="G1134" s="149">
        <f t="shared" si="21"/>
        <v>0</v>
      </c>
    </row>
    <row r="1135" spans="1:7" ht="21.2" customHeight="1" x14ac:dyDescent="0.25">
      <c r="A1135" s="185">
        <v>9781443196802</v>
      </c>
      <c r="B1135" s="58" t="s">
        <v>1359</v>
      </c>
      <c r="C1135" s="198" t="s">
        <v>349</v>
      </c>
      <c r="D1135" s="217"/>
      <c r="E1135" s="57">
        <v>17</v>
      </c>
      <c r="F1135" s="66"/>
      <c r="G1135" s="149">
        <f t="shared" si="21"/>
        <v>0</v>
      </c>
    </row>
    <row r="1136" spans="1:7" ht="21.2" customHeight="1" x14ac:dyDescent="0.25">
      <c r="A1136" s="185" t="s">
        <v>1783</v>
      </c>
      <c r="B1136" s="58" t="s">
        <v>1784</v>
      </c>
      <c r="C1136" s="198" t="s">
        <v>1333</v>
      </c>
      <c r="D1136" s="217"/>
      <c r="E1136" s="57">
        <v>6</v>
      </c>
      <c r="F1136" s="66"/>
      <c r="G1136" s="149">
        <f t="shared" si="21"/>
        <v>0</v>
      </c>
    </row>
    <row r="1137" spans="1:7" ht="21.2" customHeight="1" x14ac:dyDescent="0.25">
      <c r="A1137" s="185" t="s">
        <v>1785</v>
      </c>
      <c r="B1137" s="58" t="s">
        <v>1786</v>
      </c>
      <c r="C1137" s="198" t="s">
        <v>1333</v>
      </c>
      <c r="D1137" s="217"/>
      <c r="E1137" s="57">
        <v>6</v>
      </c>
      <c r="F1137" s="66"/>
      <c r="G1137" s="149">
        <f t="shared" si="21"/>
        <v>0</v>
      </c>
    </row>
    <row r="1138" spans="1:7" ht="21.2" customHeight="1" x14ac:dyDescent="0.25">
      <c r="A1138" s="185" t="s">
        <v>1787</v>
      </c>
      <c r="B1138" s="58" t="s">
        <v>1788</v>
      </c>
      <c r="C1138" s="198" t="s">
        <v>1333</v>
      </c>
      <c r="D1138" s="217"/>
      <c r="E1138" s="57">
        <v>6</v>
      </c>
      <c r="F1138" s="66"/>
      <c r="G1138" s="149">
        <f t="shared" si="21"/>
        <v>0</v>
      </c>
    </row>
    <row r="1139" spans="1:7" ht="21.2" customHeight="1" x14ac:dyDescent="0.25">
      <c r="A1139" s="185">
        <v>9781443199568</v>
      </c>
      <c r="B1139" s="58" t="s">
        <v>721</v>
      </c>
      <c r="C1139" s="198" t="s">
        <v>919</v>
      </c>
      <c r="D1139" s="217" t="s">
        <v>7</v>
      </c>
      <c r="E1139" s="57">
        <v>26.25</v>
      </c>
      <c r="F1139" s="66"/>
      <c r="G1139" s="149">
        <f t="shared" si="21"/>
        <v>0</v>
      </c>
    </row>
    <row r="1140" spans="1:7" ht="21.2" customHeight="1" x14ac:dyDescent="0.25">
      <c r="A1140" s="185">
        <v>9781443195713</v>
      </c>
      <c r="B1140" s="58" t="s">
        <v>772</v>
      </c>
      <c r="C1140" s="198" t="s">
        <v>134</v>
      </c>
      <c r="D1140" s="217"/>
      <c r="E1140" s="57">
        <v>17</v>
      </c>
      <c r="F1140" s="66"/>
      <c r="G1140" s="149">
        <f t="shared" si="21"/>
        <v>0</v>
      </c>
    </row>
    <row r="1141" spans="1:7" ht="21.2" customHeight="1" x14ac:dyDescent="0.25">
      <c r="A1141" s="185">
        <v>9781443129282</v>
      </c>
      <c r="B1141" s="58" t="s">
        <v>1452</v>
      </c>
      <c r="C1141" s="198" t="s">
        <v>352</v>
      </c>
      <c r="D1141" s="217" t="s">
        <v>7</v>
      </c>
      <c r="E1141" s="57">
        <v>10.5</v>
      </c>
      <c r="F1141" s="66"/>
      <c r="G1141" s="149">
        <f t="shared" si="21"/>
        <v>0</v>
      </c>
    </row>
    <row r="1142" spans="1:7" ht="21.2" customHeight="1" x14ac:dyDescent="0.25">
      <c r="A1142" s="185">
        <v>9781443180405</v>
      </c>
      <c r="B1142" s="58" t="s">
        <v>188</v>
      </c>
      <c r="C1142" s="198" t="s">
        <v>349</v>
      </c>
      <c r="D1142" s="217" t="s">
        <v>7</v>
      </c>
      <c r="E1142" s="57">
        <v>19</v>
      </c>
      <c r="F1142" s="66"/>
      <c r="G1142" s="149">
        <f t="shared" si="21"/>
        <v>0</v>
      </c>
    </row>
    <row r="1143" spans="1:7" ht="21.2" customHeight="1" x14ac:dyDescent="0.25">
      <c r="A1143" s="185">
        <v>9781443145404</v>
      </c>
      <c r="B1143" s="58" t="s">
        <v>1526</v>
      </c>
      <c r="C1143" s="198" t="s">
        <v>135</v>
      </c>
      <c r="D1143" s="217"/>
      <c r="E1143" s="57">
        <v>17.75</v>
      </c>
      <c r="F1143" s="66"/>
      <c r="G1143" s="149">
        <f t="shared" si="21"/>
        <v>0</v>
      </c>
    </row>
    <row r="1144" spans="1:7" ht="21.2" customHeight="1" x14ac:dyDescent="0.25">
      <c r="A1144" s="185">
        <v>9781443173131</v>
      </c>
      <c r="B1144" s="58" t="s">
        <v>1529</v>
      </c>
      <c r="C1144" s="198" t="s">
        <v>1306</v>
      </c>
      <c r="D1144" s="217"/>
      <c r="E1144" s="57">
        <v>10</v>
      </c>
      <c r="F1144" s="66"/>
      <c r="G1144" s="149">
        <f t="shared" si="21"/>
        <v>0</v>
      </c>
    </row>
    <row r="1145" spans="1:7" ht="21.2" customHeight="1" x14ac:dyDescent="0.25">
      <c r="A1145" s="185">
        <v>9781443193702</v>
      </c>
      <c r="B1145" s="58" t="s">
        <v>744</v>
      </c>
      <c r="C1145" s="198" t="s">
        <v>134</v>
      </c>
      <c r="D1145" s="217"/>
      <c r="E1145" s="57">
        <v>18.75</v>
      </c>
      <c r="F1145" s="66"/>
      <c r="G1145" s="149">
        <f t="shared" si="21"/>
        <v>0</v>
      </c>
    </row>
    <row r="1146" spans="1:7" ht="21.2" customHeight="1" x14ac:dyDescent="0.25">
      <c r="A1146" s="185">
        <v>9781443187183</v>
      </c>
      <c r="B1146" s="58" t="s">
        <v>189</v>
      </c>
      <c r="C1146" s="198" t="s">
        <v>134</v>
      </c>
      <c r="D1146" s="217"/>
      <c r="E1146" s="57">
        <v>18.5</v>
      </c>
      <c r="F1146" s="66"/>
      <c r="G1146" s="149">
        <f t="shared" si="21"/>
        <v>0</v>
      </c>
    </row>
    <row r="1147" spans="1:7" ht="21.2" customHeight="1" x14ac:dyDescent="0.25">
      <c r="A1147" s="185">
        <v>9781039701601</v>
      </c>
      <c r="B1147" s="58" t="s">
        <v>1789</v>
      </c>
      <c r="C1147" s="198" t="s">
        <v>134</v>
      </c>
      <c r="D1147" s="217"/>
      <c r="E1147" s="57">
        <v>18.75</v>
      </c>
      <c r="F1147" s="66"/>
      <c r="G1147" s="149">
        <f t="shared" si="21"/>
        <v>0</v>
      </c>
    </row>
    <row r="1148" spans="1:7" ht="21.2" customHeight="1" x14ac:dyDescent="0.25">
      <c r="A1148" s="185">
        <v>9781443169547</v>
      </c>
      <c r="B1148" s="58" t="s">
        <v>190</v>
      </c>
      <c r="C1148" s="198" t="s">
        <v>349</v>
      </c>
      <c r="D1148" s="217" t="s">
        <v>7</v>
      </c>
      <c r="E1148" s="57">
        <v>12.5</v>
      </c>
      <c r="F1148" s="66"/>
      <c r="G1148" s="149">
        <f t="shared" si="21"/>
        <v>0</v>
      </c>
    </row>
    <row r="1149" spans="1:7" ht="21.2" customHeight="1" x14ac:dyDescent="0.25">
      <c r="A1149" s="185">
        <v>9781039701434</v>
      </c>
      <c r="B1149" s="58" t="s">
        <v>1360</v>
      </c>
      <c r="C1149" s="198" t="s">
        <v>349</v>
      </c>
      <c r="D1149" s="217"/>
      <c r="E1149" s="57">
        <v>15.75</v>
      </c>
      <c r="F1149" s="66"/>
      <c r="G1149" s="149">
        <f t="shared" si="21"/>
        <v>0</v>
      </c>
    </row>
    <row r="1150" spans="1:7" ht="21.2" customHeight="1" x14ac:dyDescent="0.25">
      <c r="A1150" s="185">
        <v>9781039701243</v>
      </c>
      <c r="B1150" s="58" t="s">
        <v>1455</v>
      </c>
      <c r="C1150" s="198" t="s">
        <v>348</v>
      </c>
      <c r="D1150" s="217"/>
      <c r="E1150" s="57">
        <v>14.5</v>
      </c>
      <c r="F1150" s="66"/>
      <c r="G1150" s="149">
        <f t="shared" si="21"/>
        <v>0</v>
      </c>
    </row>
    <row r="1151" spans="1:7" ht="21.2" customHeight="1" x14ac:dyDescent="0.25">
      <c r="A1151" s="185">
        <v>9781443182478</v>
      </c>
      <c r="B1151" s="58" t="s">
        <v>384</v>
      </c>
      <c r="C1151" s="198" t="s">
        <v>941</v>
      </c>
      <c r="D1151" s="217"/>
      <c r="E1151" s="57">
        <v>10.25</v>
      </c>
      <c r="F1151" s="66"/>
      <c r="G1151" s="149">
        <f t="shared" si="21"/>
        <v>0</v>
      </c>
    </row>
    <row r="1152" spans="1:7" ht="21.2" customHeight="1" x14ac:dyDescent="0.25">
      <c r="A1152" s="185">
        <v>9781443189149</v>
      </c>
      <c r="B1152" s="58" t="s">
        <v>1345</v>
      </c>
      <c r="C1152" s="198" t="s">
        <v>349</v>
      </c>
      <c r="D1152" s="217"/>
      <c r="E1152" s="57">
        <v>15.8</v>
      </c>
      <c r="F1152" s="66"/>
      <c r="G1152" s="149">
        <f t="shared" si="21"/>
        <v>0</v>
      </c>
    </row>
    <row r="1153" spans="1:7" ht="21.2" customHeight="1" x14ac:dyDescent="0.25">
      <c r="A1153" s="185">
        <v>9781443189132</v>
      </c>
      <c r="B1153" s="58" t="s">
        <v>1345</v>
      </c>
      <c r="C1153" s="198" t="s">
        <v>941</v>
      </c>
      <c r="D1153" s="217"/>
      <c r="E1153" s="57">
        <v>15.8</v>
      </c>
      <c r="F1153" s="66"/>
      <c r="G1153" s="149">
        <f t="shared" si="21"/>
        <v>0</v>
      </c>
    </row>
    <row r="1154" spans="1:7" ht="21.2" customHeight="1" x14ac:dyDescent="0.25">
      <c r="A1154" s="185">
        <v>9781443199339</v>
      </c>
      <c r="B1154" s="58" t="s">
        <v>416</v>
      </c>
      <c r="C1154" s="198" t="s">
        <v>349</v>
      </c>
      <c r="D1154" s="217" t="s">
        <v>7</v>
      </c>
      <c r="E1154" s="57">
        <v>15.75</v>
      </c>
      <c r="F1154" s="66"/>
      <c r="G1154" s="149">
        <f t="shared" si="21"/>
        <v>0</v>
      </c>
    </row>
    <row r="1155" spans="1:7" ht="21.2" customHeight="1" x14ac:dyDescent="0.25">
      <c r="A1155" s="185">
        <v>9781443198967</v>
      </c>
      <c r="B1155" s="58" t="s">
        <v>620</v>
      </c>
      <c r="C1155" s="198" t="s">
        <v>348</v>
      </c>
      <c r="D1155" s="217" t="s">
        <v>7</v>
      </c>
      <c r="E1155" s="57">
        <v>15.75</v>
      </c>
      <c r="F1155" s="66"/>
      <c r="G1155" s="149">
        <f t="shared" si="21"/>
        <v>0</v>
      </c>
    </row>
    <row r="1156" spans="1:7" ht="21.2" customHeight="1" x14ac:dyDescent="0.25">
      <c r="A1156" s="185">
        <v>9781443191524</v>
      </c>
      <c r="B1156" s="58" t="s">
        <v>1790</v>
      </c>
      <c r="C1156" s="198" t="s">
        <v>349</v>
      </c>
      <c r="D1156" s="217"/>
      <c r="E1156" s="57">
        <v>9.25</v>
      </c>
      <c r="F1156" s="66"/>
      <c r="G1156" s="149">
        <f t="shared" si="21"/>
        <v>0</v>
      </c>
    </row>
    <row r="1157" spans="1:7" ht="21.2" customHeight="1" x14ac:dyDescent="0.25">
      <c r="A1157" s="185">
        <v>9781443181655</v>
      </c>
      <c r="B1157" s="58" t="s">
        <v>1791</v>
      </c>
      <c r="C1157" s="198" t="s">
        <v>349</v>
      </c>
      <c r="D1157" s="217"/>
      <c r="E1157" s="57">
        <v>11.5</v>
      </c>
      <c r="F1157" s="66"/>
      <c r="G1157" s="149">
        <f t="shared" si="21"/>
        <v>0</v>
      </c>
    </row>
    <row r="1158" spans="1:7" ht="21.2" customHeight="1" x14ac:dyDescent="0.25">
      <c r="A1158" s="185">
        <v>9781443176378</v>
      </c>
      <c r="B1158" s="58" t="s">
        <v>1361</v>
      </c>
      <c r="C1158" s="198" t="s">
        <v>349</v>
      </c>
      <c r="D1158" s="217"/>
      <c r="E1158" s="57">
        <v>11.5</v>
      </c>
      <c r="F1158" s="66"/>
      <c r="G1158" s="149">
        <f t="shared" si="21"/>
        <v>0</v>
      </c>
    </row>
    <row r="1159" spans="1:7" ht="21.2" customHeight="1" x14ac:dyDescent="0.25">
      <c r="A1159" s="185">
        <v>9781805316299</v>
      </c>
      <c r="B1159" s="58" t="s">
        <v>1362</v>
      </c>
      <c r="C1159" s="198" t="s">
        <v>349</v>
      </c>
      <c r="D1159" s="217"/>
      <c r="E1159" s="57">
        <v>11.5</v>
      </c>
      <c r="F1159" s="66"/>
      <c r="G1159" s="149">
        <f t="shared" si="21"/>
        <v>0</v>
      </c>
    </row>
    <row r="1160" spans="1:7" ht="21.2" customHeight="1" x14ac:dyDescent="0.25">
      <c r="A1160" s="185">
        <v>9781443191692</v>
      </c>
      <c r="B1160" s="58" t="s">
        <v>1363</v>
      </c>
      <c r="C1160" s="198" t="s">
        <v>349</v>
      </c>
      <c r="D1160" s="217" t="s">
        <v>7</v>
      </c>
      <c r="E1160" s="57">
        <v>21</v>
      </c>
      <c r="F1160" s="66"/>
      <c r="G1160" s="149">
        <f t="shared" si="21"/>
        <v>0</v>
      </c>
    </row>
    <row r="1161" spans="1:7" ht="21.2" customHeight="1" x14ac:dyDescent="0.25">
      <c r="A1161" s="185">
        <v>9781443193511</v>
      </c>
      <c r="B1161" s="58" t="s">
        <v>489</v>
      </c>
      <c r="C1161" s="198" t="s">
        <v>349</v>
      </c>
      <c r="D1161" s="217" t="s">
        <v>7</v>
      </c>
      <c r="E1161" s="57">
        <v>20</v>
      </c>
      <c r="F1161" s="66"/>
      <c r="G1161" s="149">
        <f t="shared" si="21"/>
        <v>0</v>
      </c>
    </row>
    <row r="1162" spans="1:7" ht="21.2" customHeight="1" x14ac:dyDescent="0.25">
      <c r="A1162" s="185">
        <v>9782897518905</v>
      </c>
      <c r="B1162" s="58" t="s">
        <v>1364</v>
      </c>
      <c r="C1162" s="198" t="s">
        <v>349</v>
      </c>
      <c r="D1162" s="217"/>
      <c r="E1162" s="57">
        <v>10</v>
      </c>
      <c r="F1162" s="66"/>
      <c r="G1162" s="149">
        <f t="shared" si="21"/>
        <v>0</v>
      </c>
    </row>
    <row r="1163" spans="1:7" ht="21.2" customHeight="1" x14ac:dyDescent="0.25">
      <c r="A1163" s="185">
        <v>9781443199865</v>
      </c>
      <c r="B1163" s="58" t="s">
        <v>621</v>
      </c>
      <c r="C1163" s="198" t="s">
        <v>348</v>
      </c>
      <c r="D1163" s="217"/>
      <c r="E1163" s="57">
        <v>15.75</v>
      </c>
      <c r="F1163" s="66"/>
      <c r="G1163" s="149">
        <f t="shared" si="21"/>
        <v>0</v>
      </c>
    </row>
    <row r="1164" spans="1:7" ht="21.2" customHeight="1" x14ac:dyDescent="0.25">
      <c r="A1164" s="185">
        <v>9781039702370</v>
      </c>
      <c r="B1164" s="58" t="s">
        <v>1456</v>
      </c>
      <c r="C1164" s="198" t="s">
        <v>348</v>
      </c>
      <c r="D1164" s="217"/>
      <c r="E1164" s="57">
        <v>17.75</v>
      </c>
      <c r="F1164" s="66"/>
      <c r="G1164" s="149">
        <f t="shared" si="21"/>
        <v>0</v>
      </c>
    </row>
    <row r="1165" spans="1:7" ht="21.2" customHeight="1" x14ac:dyDescent="0.25">
      <c r="A1165" s="185">
        <v>9791023514896</v>
      </c>
      <c r="B1165" s="58" t="s">
        <v>745</v>
      </c>
      <c r="C1165" s="198" t="s">
        <v>134</v>
      </c>
      <c r="D1165" s="217"/>
      <c r="E1165" s="57">
        <v>20.5</v>
      </c>
      <c r="F1165" s="66"/>
      <c r="G1165" s="149">
        <f t="shared" si="21"/>
        <v>0</v>
      </c>
    </row>
    <row r="1166" spans="1:7" ht="21.2" customHeight="1" x14ac:dyDescent="0.25">
      <c r="A1166" s="185">
        <v>9781443181266</v>
      </c>
      <c r="B1166" s="58" t="s">
        <v>644</v>
      </c>
      <c r="C1166" s="198" t="s">
        <v>348</v>
      </c>
      <c r="D1166" s="217"/>
      <c r="E1166" s="57">
        <v>17.5</v>
      </c>
      <c r="F1166" s="66"/>
      <c r="G1166" s="149">
        <f t="shared" si="21"/>
        <v>0</v>
      </c>
    </row>
    <row r="1167" spans="1:7" ht="21.2" customHeight="1" x14ac:dyDescent="0.25">
      <c r="A1167" s="185">
        <v>9781443191401</v>
      </c>
      <c r="B1167" s="58" t="s">
        <v>645</v>
      </c>
      <c r="C1167" s="198" t="s">
        <v>348</v>
      </c>
      <c r="D1167" s="217"/>
      <c r="E1167" s="57">
        <v>17.5</v>
      </c>
      <c r="F1167" s="66"/>
      <c r="G1167" s="149">
        <f t="shared" si="21"/>
        <v>0</v>
      </c>
    </row>
    <row r="1168" spans="1:7" ht="21.2" customHeight="1" x14ac:dyDescent="0.25">
      <c r="A1168" s="185">
        <v>9781443194907</v>
      </c>
      <c r="B1168" s="58" t="s">
        <v>695</v>
      </c>
      <c r="C1168" s="198" t="s">
        <v>1185</v>
      </c>
      <c r="D1168" s="217"/>
      <c r="E1168" s="57">
        <v>17.75</v>
      </c>
      <c r="F1168" s="66"/>
      <c r="G1168" s="149">
        <f t="shared" si="21"/>
        <v>0</v>
      </c>
    </row>
    <row r="1169" spans="1:7" ht="21.2" customHeight="1" x14ac:dyDescent="0.25">
      <c r="A1169" s="185">
        <v>9781039703674</v>
      </c>
      <c r="B1169" s="58" t="s">
        <v>1497</v>
      </c>
      <c r="C1169" s="198" t="s">
        <v>1185</v>
      </c>
      <c r="D1169" s="217"/>
      <c r="E1169" s="57">
        <v>17.75</v>
      </c>
      <c r="F1169" s="66"/>
      <c r="G1169" s="149">
        <f t="shared" si="21"/>
        <v>0</v>
      </c>
    </row>
    <row r="1170" spans="1:7" ht="21.2" customHeight="1" x14ac:dyDescent="0.25">
      <c r="A1170" s="185">
        <v>9781443195348</v>
      </c>
      <c r="B1170" s="58" t="s">
        <v>690</v>
      </c>
      <c r="C1170" s="198" t="s">
        <v>1185</v>
      </c>
      <c r="D1170" s="217"/>
      <c r="E1170" s="57">
        <v>15.5</v>
      </c>
      <c r="F1170" s="66"/>
      <c r="G1170" s="149">
        <f t="shared" si="21"/>
        <v>0</v>
      </c>
    </row>
    <row r="1171" spans="1:7" ht="21.2" customHeight="1" x14ac:dyDescent="0.25">
      <c r="A1171" s="185">
        <v>9781443198158</v>
      </c>
      <c r="B1171" s="58" t="s">
        <v>1365</v>
      </c>
      <c r="C1171" s="198" t="s">
        <v>349</v>
      </c>
      <c r="D1171" s="217" t="s">
        <v>7</v>
      </c>
      <c r="E1171" s="57">
        <v>13.5</v>
      </c>
      <c r="F1171" s="66"/>
      <c r="G1171" s="149">
        <f t="shared" si="21"/>
        <v>0</v>
      </c>
    </row>
    <row r="1172" spans="1:7" ht="21.2" customHeight="1" x14ac:dyDescent="0.25">
      <c r="A1172" s="185">
        <v>9781443190800</v>
      </c>
      <c r="B1172" s="58" t="s">
        <v>385</v>
      </c>
      <c r="C1172" s="198" t="s">
        <v>941</v>
      </c>
      <c r="D1172" s="217"/>
      <c r="E1172" s="57">
        <v>5</v>
      </c>
      <c r="F1172" s="66"/>
      <c r="G1172" s="149">
        <f t="shared" si="21"/>
        <v>0</v>
      </c>
    </row>
    <row r="1173" spans="1:7" ht="21.2" customHeight="1" x14ac:dyDescent="0.25">
      <c r="A1173" s="185">
        <v>9781443196048</v>
      </c>
      <c r="B1173" s="58" t="s">
        <v>1346</v>
      </c>
      <c r="C1173" s="198" t="s">
        <v>941</v>
      </c>
      <c r="D1173" s="217" t="s">
        <v>7</v>
      </c>
      <c r="E1173" s="57">
        <v>15.75</v>
      </c>
      <c r="F1173" s="66"/>
      <c r="G1173" s="149">
        <f t="shared" si="21"/>
        <v>0</v>
      </c>
    </row>
    <row r="1174" spans="1:7" ht="21.2" customHeight="1" x14ac:dyDescent="0.25">
      <c r="A1174" s="185">
        <v>9781443189491</v>
      </c>
      <c r="B1174" s="58" t="s">
        <v>386</v>
      </c>
      <c r="C1174" s="198" t="s">
        <v>941</v>
      </c>
      <c r="D1174" s="217"/>
      <c r="E1174" s="57">
        <v>11.5</v>
      </c>
      <c r="F1174" s="66"/>
      <c r="G1174" s="149">
        <f t="shared" si="21"/>
        <v>0</v>
      </c>
    </row>
    <row r="1175" spans="1:7" ht="21.2" customHeight="1" x14ac:dyDescent="0.25">
      <c r="A1175" s="185">
        <v>9782897623456</v>
      </c>
      <c r="B1175" s="58" t="s">
        <v>646</v>
      </c>
      <c r="C1175" s="198" t="s">
        <v>348</v>
      </c>
      <c r="D1175" s="217" t="s">
        <v>7</v>
      </c>
      <c r="E1175" s="57">
        <v>10</v>
      </c>
      <c r="F1175" s="66"/>
      <c r="G1175" s="149">
        <f t="shared" si="21"/>
        <v>0</v>
      </c>
    </row>
    <row r="1176" spans="1:7" ht="21.2" customHeight="1" x14ac:dyDescent="0.25">
      <c r="A1176" s="185">
        <v>9781443195072</v>
      </c>
      <c r="B1176" s="58" t="s">
        <v>417</v>
      </c>
      <c r="C1176" s="198" t="s">
        <v>349</v>
      </c>
      <c r="D1176" s="217"/>
      <c r="E1176" s="57">
        <v>13.5</v>
      </c>
      <c r="F1176" s="66"/>
      <c r="G1176" s="149">
        <f t="shared" si="21"/>
        <v>0</v>
      </c>
    </row>
    <row r="1177" spans="1:7" ht="21.2" customHeight="1" x14ac:dyDescent="0.25">
      <c r="A1177" s="185">
        <v>9781443196093</v>
      </c>
      <c r="B1177" s="58" t="s">
        <v>1457</v>
      </c>
      <c r="C1177" s="198" t="s">
        <v>348</v>
      </c>
      <c r="D1177" s="217" t="s">
        <v>7</v>
      </c>
      <c r="E1177" s="57">
        <v>12.5</v>
      </c>
      <c r="F1177" s="66"/>
      <c r="G1177" s="149">
        <f t="shared" si="21"/>
        <v>0</v>
      </c>
    </row>
    <row r="1178" spans="1:7" ht="21.2" customHeight="1" x14ac:dyDescent="0.25">
      <c r="A1178" s="185">
        <v>9781443190633</v>
      </c>
      <c r="B1178" s="58" t="s">
        <v>622</v>
      </c>
      <c r="C1178" s="198" t="s">
        <v>348</v>
      </c>
      <c r="D1178" s="217" t="s">
        <v>7</v>
      </c>
      <c r="E1178" s="57">
        <v>11.5</v>
      </c>
      <c r="F1178" s="66"/>
      <c r="G1178" s="149">
        <f t="shared" si="21"/>
        <v>0</v>
      </c>
    </row>
    <row r="1179" spans="1:7" ht="21.2" customHeight="1" x14ac:dyDescent="0.25">
      <c r="A1179" s="185">
        <v>9781443182096</v>
      </c>
      <c r="B1179" s="58" t="s">
        <v>1458</v>
      </c>
      <c r="C1179" s="198" t="s">
        <v>348</v>
      </c>
      <c r="D1179" s="217" t="s">
        <v>7</v>
      </c>
      <c r="E1179" s="57">
        <v>11.5</v>
      </c>
      <c r="F1179" s="66"/>
      <c r="G1179" s="149">
        <f t="shared" si="21"/>
        <v>0</v>
      </c>
    </row>
    <row r="1180" spans="1:7" ht="21.2" customHeight="1" x14ac:dyDescent="0.25">
      <c r="A1180" s="185">
        <v>9781443196574</v>
      </c>
      <c r="B1180" s="58" t="s">
        <v>773</v>
      </c>
      <c r="C1180" s="198" t="s">
        <v>134</v>
      </c>
      <c r="D1180" s="217" t="s">
        <v>7</v>
      </c>
      <c r="E1180" s="57">
        <v>12.5</v>
      </c>
      <c r="F1180" s="66"/>
      <c r="G1180" s="149">
        <f t="shared" si="21"/>
        <v>0</v>
      </c>
    </row>
    <row r="1181" spans="1:7" ht="21.2" customHeight="1" x14ac:dyDescent="0.25">
      <c r="A1181" s="185">
        <v>9781039701175</v>
      </c>
      <c r="B1181" s="58" t="s">
        <v>1792</v>
      </c>
      <c r="C1181" s="198" t="s">
        <v>349</v>
      </c>
      <c r="D1181" s="217"/>
      <c r="E1181" s="57">
        <v>13.5</v>
      </c>
      <c r="F1181" s="66"/>
      <c r="G1181" s="149">
        <f t="shared" si="21"/>
        <v>0</v>
      </c>
    </row>
    <row r="1182" spans="1:7" ht="21.2" customHeight="1" x14ac:dyDescent="0.25">
      <c r="A1182" s="185">
        <v>9781443160964</v>
      </c>
      <c r="B1182" s="58" t="s">
        <v>1347</v>
      </c>
      <c r="C1182" s="198" t="s">
        <v>941</v>
      </c>
      <c r="D1182" s="217"/>
      <c r="E1182" s="57">
        <v>17.75</v>
      </c>
      <c r="F1182" s="66"/>
      <c r="G1182" s="149">
        <f t="shared" si="21"/>
        <v>0</v>
      </c>
    </row>
    <row r="1183" spans="1:7" ht="21.2" customHeight="1" x14ac:dyDescent="0.25">
      <c r="A1183" s="185">
        <v>9781443160971</v>
      </c>
      <c r="B1183" s="58" t="s">
        <v>1459</v>
      </c>
      <c r="C1183" s="198" t="s">
        <v>348</v>
      </c>
      <c r="D1183" s="217"/>
      <c r="E1183" s="57">
        <v>12.5</v>
      </c>
      <c r="F1183" s="66"/>
      <c r="G1183" s="149">
        <f t="shared" si="21"/>
        <v>0</v>
      </c>
    </row>
    <row r="1184" spans="1:7" ht="21.2" customHeight="1" x14ac:dyDescent="0.25">
      <c r="A1184" s="185">
        <v>9781443174572</v>
      </c>
      <c r="B1184" s="58" t="s">
        <v>191</v>
      </c>
      <c r="C1184" s="198" t="s">
        <v>348</v>
      </c>
      <c r="D1184" s="217" t="s">
        <v>7</v>
      </c>
      <c r="E1184" s="57">
        <v>12.5</v>
      </c>
      <c r="F1184" s="66"/>
      <c r="G1184" s="149">
        <f t="shared" si="21"/>
        <v>0</v>
      </c>
    </row>
    <row r="1185" spans="1:7" ht="21.2" customHeight="1" x14ac:dyDescent="0.25">
      <c r="A1185" s="185">
        <v>9781443180696</v>
      </c>
      <c r="B1185" s="58" t="s">
        <v>192</v>
      </c>
      <c r="C1185" s="198" t="s">
        <v>349</v>
      </c>
      <c r="D1185" s="217" t="s">
        <v>7</v>
      </c>
      <c r="E1185" s="57">
        <v>10</v>
      </c>
      <c r="F1185" s="66"/>
      <c r="G1185" s="149">
        <f t="shared" si="21"/>
        <v>0</v>
      </c>
    </row>
    <row r="1186" spans="1:7" ht="21.2" customHeight="1" x14ac:dyDescent="0.25">
      <c r="A1186" s="185">
        <v>9781443194709</v>
      </c>
      <c r="B1186" s="58" t="s">
        <v>490</v>
      </c>
      <c r="C1186" s="198" t="s">
        <v>349</v>
      </c>
      <c r="D1186" s="217"/>
      <c r="E1186" s="57">
        <v>13.5</v>
      </c>
      <c r="F1186" s="66"/>
      <c r="G1186" s="149">
        <f t="shared" si="21"/>
        <v>0</v>
      </c>
    </row>
    <row r="1187" spans="1:7" ht="21.2" customHeight="1" x14ac:dyDescent="0.25">
      <c r="A1187" s="185">
        <v>9781443195997</v>
      </c>
      <c r="B1187" s="58" t="s">
        <v>1366</v>
      </c>
      <c r="C1187" s="198" t="s">
        <v>349</v>
      </c>
      <c r="D1187" s="217" t="s">
        <v>7</v>
      </c>
      <c r="E1187" s="57">
        <v>11.5</v>
      </c>
      <c r="F1187" s="66"/>
      <c r="G1187" s="149">
        <f t="shared" si="21"/>
        <v>0</v>
      </c>
    </row>
    <row r="1188" spans="1:7" ht="21.2" customHeight="1" x14ac:dyDescent="0.25">
      <c r="A1188" s="185">
        <v>9781039701823</v>
      </c>
      <c r="B1188" s="58" t="s">
        <v>1793</v>
      </c>
      <c r="C1188" s="198" t="s">
        <v>349</v>
      </c>
      <c r="D1188" s="217"/>
      <c r="E1188" s="57">
        <v>13.5</v>
      </c>
      <c r="F1188" s="66"/>
      <c r="G1188" s="149">
        <f t="shared" si="21"/>
        <v>0</v>
      </c>
    </row>
    <row r="1189" spans="1:7" ht="21.2" customHeight="1" x14ac:dyDescent="0.25">
      <c r="A1189" s="185">
        <v>9781039701625</v>
      </c>
      <c r="B1189" s="58" t="s">
        <v>1448</v>
      </c>
      <c r="C1189" s="198" t="s">
        <v>352</v>
      </c>
      <c r="D1189" s="217"/>
      <c r="E1189" s="57">
        <v>9.25</v>
      </c>
      <c r="F1189" s="66"/>
      <c r="G1189" s="149">
        <f t="shared" si="21"/>
        <v>0</v>
      </c>
    </row>
    <row r="1190" spans="1:7" ht="21.2" customHeight="1" x14ac:dyDescent="0.25">
      <c r="A1190" s="185">
        <v>9780439961257</v>
      </c>
      <c r="B1190" s="58" t="s">
        <v>1367</v>
      </c>
      <c r="C1190" s="198" t="s">
        <v>349</v>
      </c>
      <c r="D1190" s="217" t="s">
        <v>7</v>
      </c>
      <c r="E1190" s="57">
        <v>9.5</v>
      </c>
      <c r="F1190" s="66"/>
      <c r="G1190" s="149">
        <f t="shared" si="21"/>
        <v>0</v>
      </c>
    </row>
    <row r="1191" spans="1:7" ht="21.2" customHeight="1" x14ac:dyDescent="0.25">
      <c r="A1191" s="185">
        <v>9781443175531</v>
      </c>
      <c r="B1191" s="58" t="s">
        <v>193</v>
      </c>
      <c r="C1191" s="198" t="s">
        <v>941</v>
      </c>
      <c r="D1191" s="217" t="s">
        <v>7</v>
      </c>
      <c r="E1191" s="57">
        <v>15</v>
      </c>
      <c r="F1191" s="66"/>
      <c r="G1191" s="149">
        <f t="shared" si="21"/>
        <v>0</v>
      </c>
    </row>
    <row r="1192" spans="1:7" ht="21.2" customHeight="1" x14ac:dyDescent="0.25">
      <c r="A1192" s="185">
        <v>9781443187404</v>
      </c>
      <c r="B1192" s="58" t="s">
        <v>1368</v>
      </c>
      <c r="C1192" s="198" t="s">
        <v>349</v>
      </c>
      <c r="D1192" s="217"/>
      <c r="E1192" s="57">
        <v>13.5</v>
      </c>
      <c r="F1192" s="66"/>
      <c r="G1192" s="149">
        <f t="shared" si="21"/>
        <v>0</v>
      </c>
    </row>
    <row r="1193" spans="1:7" ht="21.2" customHeight="1" x14ac:dyDescent="0.25">
      <c r="A1193" s="185">
        <v>9781443170093</v>
      </c>
      <c r="B1193" s="58" t="s">
        <v>390</v>
      </c>
      <c r="C1193" s="198" t="s">
        <v>349</v>
      </c>
      <c r="D1193" s="217" t="s">
        <v>7</v>
      </c>
      <c r="E1193" s="57">
        <v>10.25</v>
      </c>
      <c r="F1193" s="66"/>
      <c r="G1193" s="149">
        <f t="shared" si="21"/>
        <v>0</v>
      </c>
    </row>
    <row r="1194" spans="1:7" ht="21.2" customHeight="1" x14ac:dyDescent="0.25">
      <c r="A1194" s="185">
        <v>9781803702056</v>
      </c>
      <c r="B1194" s="58" t="s">
        <v>623</v>
      </c>
      <c r="C1194" s="198" t="s">
        <v>348</v>
      </c>
      <c r="D1194" s="217"/>
      <c r="E1194" s="57">
        <v>19.75</v>
      </c>
      <c r="F1194" s="66"/>
      <c r="G1194" s="149">
        <f t="shared" si="21"/>
        <v>0</v>
      </c>
    </row>
    <row r="1195" spans="1:7" ht="21.2" customHeight="1" x14ac:dyDescent="0.25">
      <c r="A1195" s="185">
        <v>9781474962070</v>
      </c>
      <c r="B1195" s="58" t="s">
        <v>194</v>
      </c>
      <c r="C1195" s="198" t="s">
        <v>134</v>
      </c>
      <c r="D1195" s="217"/>
      <c r="E1195" s="57">
        <v>5</v>
      </c>
      <c r="F1195" s="66"/>
      <c r="G1195" s="149">
        <f t="shared" si="21"/>
        <v>0</v>
      </c>
    </row>
    <row r="1196" spans="1:7" ht="21.2" customHeight="1" x14ac:dyDescent="0.25">
      <c r="A1196" s="185">
        <v>9781443185219</v>
      </c>
      <c r="B1196" s="58" t="s">
        <v>195</v>
      </c>
      <c r="C1196" s="198" t="s">
        <v>348</v>
      </c>
      <c r="D1196" s="217"/>
      <c r="E1196" s="57">
        <v>17.5</v>
      </c>
      <c r="F1196" s="66"/>
      <c r="G1196" s="149">
        <f t="shared" si="21"/>
        <v>0</v>
      </c>
    </row>
    <row r="1197" spans="1:7" ht="21.2" customHeight="1" x14ac:dyDescent="0.25">
      <c r="A1197" s="185">
        <v>9781443195331</v>
      </c>
      <c r="B1197" s="58" t="s">
        <v>696</v>
      </c>
      <c r="C1197" s="198" t="s">
        <v>1185</v>
      </c>
      <c r="D1197" s="217"/>
      <c r="E1197" s="57">
        <v>17.75</v>
      </c>
      <c r="F1197" s="66"/>
      <c r="G1197" s="149">
        <f t="shared" si="21"/>
        <v>0</v>
      </c>
    </row>
    <row r="1198" spans="1:7" ht="21.2" customHeight="1" x14ac:dyDescent="0.25">
      <c r="A1198" s="185">
        <v>9780439948463</v>
      </c>
      <c r="B1198" s="58" t="s">
        <v>1460</v>
      </c>
      <c r="C1198" s="198" t="s">
        <v>348</v>
      </c>
      <c r="D1198" s="217"/>
      <c r="E1198" s="57">
        <v>9</v>
      </c>
      <c r="F1198" s="66"/>
      <c r="G1198" s="149">
        <f t="shared" si="21"/>
        <v>0</v>
      </c>
    </row>
    <row r="1199" spans="1:7" ht="21.2" customHeight="1" x14ac:dyDescent="0.25">
      <c r="A1199" s="185">
        <v>9781443189699</v>
      </c>
      <c r="B1199" s="58" t="s">
        <v>1461</v>
      </c>
      <c r="C1199" s="198" t="s">
        <v>348</v>
      </c>
      <c r="D1199" s="217"/>
      <c r="E1199" s="57">
        <v>17.5</v>
      </c>
      <c r="F1199" s="66"/>
      <c r="G1199" s="149">
        <f t="shared" si="21"/>
        <v>0</v>
      </c>
    </row>
    <row r="1200" spans="1:7" ht="21.2" customHeight="1" x14ac:dyDescent="0.25">
      <c r="A1200" s="185">
        <v>9781443191364</v>
      </c>
      <c r="B1200" s="58" t="s">
        <v>1462</v>
      </c>
      <c r="C1200" s="198" t="s">
        <v>348</v>
      </c>
      <c r="D1200" s="217"/>
      <c r="E1200" s="57">
        <v>17.5</v>
      </c>
      <c r="F1200" s="66"/>
      <c r="G1200" s="149">
        <f t="shared" si="21"/>
        <v>0</v>
      </c>
    </row>
    <row r="1201" spans="1:7" ht="21.2" customHeight="1" x14ac:dyDescent="0.25">
      <c r="A1201" s="185">
        <v>9781039700833</v>
      </c>
      <c r="B1201" s="58" t="s">
        <v>1498</v>
      </c>
      <c r="C1201" s="198" t="s">
        <v>1185</v>
      </c>
      <c r="D1201" s="217"/>
      <c r="E1201" s="57">
        <v>19.75</v>
      </c>
      <c r="F1201" s="66"/>
      <c r="G1201" s="149">
        <f t="shared" si="21"/>
        <v>0</v>
      </c>
    </row>
    <row r="1202" spans="1:7" ht="21.2" customHeight="1" x14ac:dyDescent="0.25">
      <c r="A1202" s="185">
        <v>9781443157520</v>
      </c>
      <c r="B1202" s="58" t="s">
        <v>1348</v>
      </c>
      <c r="C1202" s="198" t="s">
        <v>941</v>
      </c>
      <c r="D1202" s="217" t="s">
        <v>7</v>
      </c>
      <c r="E1202" s="57">
        <v>10.5</v>
      </c>
      <c r="F1202" s="66"/>
      <c r="G1202" s="149">
        <f t="shared" si="21"/>
        <v>0</v>
      </c>
    </row>
    <row r="1203" spans="1:7" ht="21.2" customHeight="1" x14ac:dyDescent="0.25">
      <c r="A1203" s="185">
        <v>9781443189217</v>
      </c>
      <c r="B1203" s="58" t="s">
        <v>1369</v>
      </c>
      <c r="C1203" s="198" t="s">
        <v>349</v>
      </c>
      <c r="D1203" s="217"/>
      <c r="E1203" s="57">
        <v>11.5</v>
      </c>
      <c r="F1203" s="66"/>
      <c r="G1203" s="149">
        <f t="shared" si="21"/>
        <v>0</v>
      </c>
    </row>
    <row r="1204" spans="1:7" ht="21.2" customHeight="1" x14ac:dyDescent="0.25">
      <c r="A1204" s="185">
        <v>9781443154000</v>
      </c>
      <c r="B1204" s="58" t="s">
        <v>1370</v>
      </c>
      <c r="C1204" s="198" t="s">
        <v>349</v>
      </c>
      <c r="D1204" s="217"/>
      <c r="E1204" s="57">
        <v>7</v>
      </c>
      <c r="F1204" s="66"/>
      <c r="G1204" s="149">
        <f t="shared" si="21"/>
        <v>0</v>
      </c>
    </row>
    <row r="1205" spans="1:7" ht="21.2" customHeight="1" x14ac:dyDescent="0.25">
      <c r="A1205" s="185">
        <v>9781443111584</v>
      </c>
      <c r="B1205" s="58" t="s">
        <v>1371</v>
      </c>
      <c r="C1205" s="198" t="s">
        <v>349</v>
      </c>
      <c r="D1205" s="217" t="s">
        <v>7</v>
      </c>
      <c r="E1205" s="57">
        <v>12.5</v>
      </c>
      <c r="F1205" s="66"/>
      <c r="G1205" s="149">
        <f t="shared" si="21"/>
        <v>0</v>
      </c>
    </row>
    <row r="1206" spans="1:7" ht="21.2" customHeight="1" x14ac:dyDescent="0.25">
      <c r="A1206" s="185">
        <v>9781443174855</v>
      </c>
      <c r="B1206" s="58" t="s">
        <v>1349</v>
      </c>
      <c r="C1206" s="198" t="s">
        <v>941</v>
      </c>
      <c r="D1206" s="217" t="s">
        <v>7</v>
      </c>
      <c r="E1206" s="57">
        <v>15</v>
      </c>
      <c r="F1206" s="66"/>
      <c r="G1206" s="149">
        <f t="shared" si="21"/>
        <v>0</v>
      </c>
    </row>
    <row r="1207" spans="1:7" ht="21.2" customHeight="1" x14ac:dyDescent="0.25">
      <c r="A1207" s="185">
        <v>9782896704613</v>
      </c>
      <c r="B1207" s="58" t="s">
        <v>647</v>
      </c>
      <c r="C1207" s="198" t="s">
        <v>348</v>
      </c>
      <c r="D1207" s="217" t="s">
        <v>7</v>
      </c>
      <c r="E1207" s="57">
        <v>15.5</v>
      </c>
      <c r="F1207" s="66"/>
      <c r="G1207" s="149">
        <f t="shared" si="21"/>
        <v>0</v>
      </c>
    </row>
    <row r="1208" spans="1:7" ht="21.2" customHeight="1" x14ac:dyDescent="0.25">
      <c r="A1208" s="185">
        <v>9781443190794</v>
      </c>
      <c r="B1208" s="58" t="s">
        <v>1372</v>
      </c>
      <c r="C1208" s="198" t="s">
        <v>349</v>
      </c>
      <c r="D1208" s="217"/>
      <c r="E1208" s="57">
        <v>21</v>
      </c>
      <c r="F1208" s="66"/>
      <c r="G1208" s="149">
        <f t="shared" si="21"/>
        <v>0</v>
      </c>
    </row>
    <row r="1209" spans="1:7" ht="21.2" customHeight="1" x14ac:dyDescent="0.25">
      <c r="A1209" s="185">
        <v>9781443177177</v>
      </c>
      <c r="B1209" s="58" t="s">
        <v>1373</v>
      </c>
      <c r="C1209" s="198" t="s">
        <v>349</v>
      </c>
      <c r="D1209" s="217"/>
      <c r="E1209" s="57">
        <v>21</v>
      </c>
      <c r="F1209" s="66"/>
      <c r="G1209" s="149">
        <f t="shared" si="21"/>
        <v>0</v>
      </c>
    </row>
    <row r="1210" spans="1:7" ht="21.2" customHeight="1" x14ac:dyDescent="0.25">
      <c r="A1210" s="185">
        <v>9781443191173</v>
      </c>
      <c r="B1210" s="58" t="s">
        <v>418</v>
      </c>
      <c r="C1210" s="198" t="s">
        <v>349</v>
      </c>
      <c r="D1210" s="217" t="s">
        <v>7</v>
      </c>
      <c r="E1210" s="57">
        <v>12.5</v>
      </c>
      <c r="F1210" s="66"/>
      <c r="G1210" s="149">
        <f t="shared" si="21"/>
        <v>0</v>
      </c>
    </row>
    <row r="1211" spans="1:7" ht="21.2" customHeight="1" x14ac:dyDescent="0.25">
      <c r="A1211" s="185">
        <v>9781443196499</v>
      </c>
      <c r="B1211" s="58" t="s">
        <v>1374</v>
      </c>
      <c r="C1211" s="198" t="s">
        <v>349</v>
      </c>
      <c r="D1211" s="217" t="s">
        <v>7</v>
      </c>
      <c r="E1211" s="57">
        <v>17</v>
      </c>
      <c r="F1211" s="66"/>
      <c r="G1211" s="149">
        <f t="shared" si="21"/>
        <v>0</v>
      </c>
    </row>
    <row r="1212" spans="1:7" ht="21.2" customHeight="1" x14ac:dyDescent="0.25">
      <c r="A1212" s="185">
        <v>9781443193887</v>
      </c>
      <c r="B1212" s="58" t="s">
        <v>1375</v>
      </c>
      <c r="C1212" s="198" t="s">
        <v>349</v>
      </c>
      <c r="D1212" s="217"/>
      <c r="E1212" s="57">
        <v>11.5</v>
      </c>
      <c r="F1212" s="66"/>
      <c r="G1212" s="149">
        <f t="shared" si="21"/>
        <v>0</v>
      </c>
    </row>
    <row r="1213" spans="1:7" ht="21.2" customHeight="1" x14ac:dyDescent="0.25">
      <c r="A1213" s="185">
        <v>9781039701311</v>
      </c>
      <c r="B1213" s="58" t="s">
        <v>1449</v>
      </c>
      <c r="C1213" s="198" t="s">
        <v>352</v>
      </c>
      <c r="D1213" s="217" t="s">
        <v>7</v>
      </c>
      <c r="E1213" s="57">
        <v>16.75</v>
      </c>
      <c r="F1213" s="66"/>
      <c r="G1213" s="149">
        <f t="shared" si="21"/>
        <v>0</v>
      </c>
    </row>
    <row r="1214" spans="1:7" ht="21.2" customHeight="1" x14ac:dyDescent="0.25">
      <c r="A1214" s="185">
        <v>9781443193955</v>
      </c>
      <c r="B1214" s="58" t="s">
        <v>648</v>
      </c>
      <c r="C1214" s="198" t="s">
        <v>1185</v>
      </c>
      <c r="D1214" s="217"/>
      <c r="E1214" s="57">
        <v>13.5</v>
      </c>
      <c r="F1214" s="66"/>
      <c r="G1214" s="149">
        <f t="shared" si="21"/>
        <v>0</v>
      </c>
    </row>
    <row r="1215" spans="1:7" ht="21.2" customHeight="1" x14ac:dyDescent="0.25">
      <c r="A1215" s="185">
        <v>9781443194365</v>
      </c>
      <c r="B1215" s="58" t="s">
        <v>691</v>
      </c>
      <c r="C1215" s="198" t="s">
        <v>1185</v>
      </c>
      <c r="D1215" s="217"/>
      <c r="E1215" s="57">
        <v>13.5</v>
      </c>
      <c r="F1215" s="66"/>
      <c r="G1215" s="149">
        <f t="shared" si="21"/>
        <v>0</v>
      </c>
    </row>
    <row r="1216" spans="1:7" ht="21.2" customHeight="1" x14ac:dyDescent="0.25">
      <c r="A1216" s="185">
        <v>9781039701236</v>
      </c>
      <c r="B1216" s="58" t="s">
        <v>1450</v>
      </c>
      <c r="C1216" s="198" t="s">
        <v>352</v>
      </c>
      <c r="D1216" s="217"/>
      <c r="E1216" s="57">
        <v>14.5</v>
      </c>
      <c r="F1216" s="66"/>
      <c r="G1216" s="149">
        <f t="shared" si="21"/>
        <v>0</v>
      </c>
    </row>
    <row r="1217" spans="1:7" ht="21.2" customHeight="1" x14ac:dyDescent="0.25">
      <c r="A1217" s="185">
        <v>9781443197991</v>
      </c>
      <c r="B1217" s="58" t="s">
        <v>1350</v>
      </c>
      <c r="C1217" s="198" t="s">
        <v>941</v>
      </c>
      <c r="D1217" s="217" t="s">
        <v>7</v>
      </c>
      <c r="E1217" s="57">
        <v>13.5</v>
      </c>
      <c r="F1217" s="66"/>
      <c r="G1217" s="149">
        <f t="shared" si="21"/>
        <v>0</v>
      </c>
    </row>
    <row r="1218" spans="1:7" ht="21.2" customHeight="1" x14ac:dyDescent="0.25">
      <c r="A1218" s="185">
        <v>9781443156004</v>
      </c>
      <c r="B1218" s="58" t="s">
        <v>746</v>
      </c>
      <c r="C1218" s="198" t="s">
        <v>134</v>
      </c>
      <c r="D1218" s="217" t="s">
        <v>7</v>
      </c>
      <c r="E1218" s="57">
        <v>19</v>
      </c>
      <c r="F1218" s="66"/>
      <c r="G1218" s="149">
        <f t="shared" si="21"/>
        <v>0</v>
      </c>
    </row>
    <row r="1219" spans="1:7" ht="21.2" customHeight="1" x14ac:dyDescent="0.25">
      <c r="A1219" s="185">
        <v>9781773883113</v>
      </c>
      <c r="B1219" s="58" t="s">
        <v>1351</v>
      </c>
      <c r="C1219" s="198" t="s">
        <v>941</v>
      </c>
      <c r="D1219" s="217" t="s">
        <v>7</v>
      </c>
      <c r="E1219" s="57">
        <v>17.75</v>
      </c>
      <c r="F1219" s="66"/>
      <c r="G1219" s="149">
        <f t="shared" si="21"/>
        <v>0</v>
      </c>
    </row>
    <row r="1220" spans="1:7" ht="21.2" customHeight="1" x14ac:dyDescent="0.25">
      <c r="A1220" s="185">
        <v>9781773883014</v>
      </c>
      <c r="B1220" s="58" t="s">
        <v>387</v>
      </c>
      <c r="C1220" s="198" t="s">
        <v>941</v>
      </c>
      <c r="D1220" s="217" t="s">
        <v>7</v>
      </c>
      <c r="E1220" s="57">
        <v>17.75</v>
      </c>
      <c r="F1220" s="66"/>
      <c r="G1220" s="149">
        <f t="shared" si="21"/>
        <v>0</v>
      </c>
    </row>
    <row r="1221" spans="1:7" ht="21.2" customHeight="1" x14ac:dyDescent="0.25">
      <c r="A1221" s="185">
        <v>9781443181945</v>
      </c>
      <c r="B1221" s="58" t="s">
        <v>196</v>
      </c>
      <c r="C1221" s="198" t="s">
        <v>349</v>
      </c>
      <c r="D1221" s="217"/>
      <c r="E1221" s="57">
        <v>12.5</v>
      </c>
      <c r="F1221" s="66"/>
      <c r="G1221" s="149">
        <f t="shared" si="21"/>
        <v>0</v>
      </c>
    </row>
    <row r="1222" spans="1:7" ht="21.2" customHeight="1" x14ac:dyDescent="0.25">
      <c r="A1222" s="185">
        <v>9781443193160</v>
      </c>
      <c r="B1222" s="58" t="s">
        <v>492</v>
      </c>
      <c r="C1222" s="198" t="s">
        <v>349</v>
      </c>
      <c r="D1222" s="217"/>
      <c r="E1222" s="57">
        <v>13.5</v>
      </c>
      <c r="F1222" s="66"/>
      <c r="G1222" s="149">
        <f t="shared" si="21"/>
        <v>0</v>
      </c>
    </row>
    <row r="1223" spans="1:7" ht="21.2" customHeight="1" x14ac:dyDescent="0.25">
      <c r="A1223" s="185">
        <v>9781443191159</v>
      </c>
      <c r="B1223" s="58" t="s">
        <v>197</v>
      </c>
      <c r="C1223" s="198" t="s">
        <v>134</v>
      </c>
      <c r="D1223" s="217"/>
      <c r="E1223" s="57">
        <v>17</v>
      </c>
      <c r="F1223" s="66"/>
      <c r="G1223" s="149">
        <f t="shared" si="21"/>
        <v>0</v>
      </c>
    </row>
    <row r="1224" spans="1:7" ht="21.2" customHeight="1" x14ac:dyDescent="0.25">
      <c r="A1224" s="185">
        <v>9781443195355</v>
      </c>
      <c r="B1224" s="58" t="s">
        <v>774</v>
      </c>
      <c r="C1224" s="198" t="s">
        <v>134</v>
      </c>
      <c r="D1224" s="217"/>
      <c r="E1224" s="57">
        <v>18.75</v>
      </c>
      <c r="F1224" s="66"/>
      <c r="G1224" s="149">
        <f t="shared" si="21"/>
        <v>0</v>
      </c>
    </row>
    <row r="1225" spans="1:7" ht="21.2" customHeight="1" x14ac:dyDescent="0.25">
      <c r="A1225" s="185">
        <v>9781443198189</v>
      </c>
      <c r="B1225" s="58" t="s">
        <v>1794</v>
      </c>
      <c r="C1225" s="198" t="s">
        <v>134</v>
      </c>
      <c r="D1225" s="217"/>
      <c r="E1225" s="57">
        <v>18.75</v>
      </c>
      <c r="F1225" s="66"/>
      <c r="G1225" s="149">
        <f t="shared" si="21"/>
        <v>0</v>
      </c>
    </row>
    <row r="1226" spans="1:7" ht="21.2" customHeight="1" x14ac:dyDescent="0.25">
      <c r="A1226" s="185">
        <v>9781443195157</v>
      </c>
      <c r="B1226" s="58" t="s">
        <v>1376</v>
      </c>
      <c r="C1226" s="198" t="s">
        <v>349</v>
      </c>
      <c r="D1226" s="217"/>
      <c r="E1226" s="57">
        <v>7.5</v>
      </c>
      <c r="F1226" s="66"/>
      <c r="G1226" s="149">
        <f t="shared" si="21"/>
        <v>0</v>
      </c>
    </row>
    <row r="1227" spans="1:7" ht="21.2" customHeight="1" x14ac:dyDescent="0.25">
      <c r="A1227" s="185">
        <v>9781443195164</v>
      </c>
      <c r="B1227" s="58" t="s">
        <v>1377</v>
      </c>
      <c r="C1227" s="198" t="s">
        <v>349</v>
      </c>
      <c r="D1227" s="217"/>
      <c r="E1227" s="57">
        <v>7.5</v>
      </c>
      <c r="F1227" s="66"/>
      <c r="G1227" s="149">
        <f t="shared" si="21"/>
        <v>0</v>
      </c>
    </row>
    <row r="1228" spans="1:7" ht="21.2" customHeight="1" x14ac:dyDescent="0.25">
      <c r="A1228" s="185">
        <v>9781443194464</v>
      </c>
      <c r="B1228" s="58" t="s">
        <v>1463</v>
      </c>
      <c r="C1228" s="198" t="s">
        <v>348</v>
      </c>
      <c r="D1228" s="217"/>
      <c r="E1228" s="57">
        <v>16</v>
      </c>
      <c r="F1228" s="66"/>
      <c r="G1228" s="149">
        <f t="shared" si="21"/>
        <v>0</v>
      </c>
    </row>
    <row r="1229" spans="1:7" ht="21.2" customHeight="1" x14ac:dyDescent="0.25">
      <c r="A1229" s="185">
        <v>9781039701649</v>
      </c>
      <c r="B1229" s="58" t="s">
        <v>1795</v>
      </c>
      <c r="C1229" s="198" t="s">
        <v>348</v>
      </c>
      <c r="D1229" s="217"/>
      <c r="E1229" s="57">
        <v>18.75</v>
      </c>
      <c r="F1229" s="66"/>
      <c r="G1229" s="149">
        <f t="shared" si="21"/>
        <v>0</v>
      </c>
    </row>
    <row r="1230" spans="1:7" ht="21.2" customHeight="1" x14ac:dyDescent="0.25">
      <c r="A1230" s="185">
        <v>9781443193078</v>
      </c>
      <c r="B1230" s="58" t="s">
        <v>747</v>
      </c>
      <c r="C1230" s="198" t="s">
        <v>134</v>
      </c>
      <c r="D1230" s="217"/>
      <c r="E1230" s="57">
        <v>17.75</v>
      </c>
      <c r="F1230" s="66"/>
      <c r="G1230" s="149">
        <f t="shared" si="21"/>
        <v>0</v>
      </c>
    </row>
    <row r="1231" spans="1:7" ht="21.2" customHeight="1" x14ac:dyDescent="0.25">
      <c r="A1231" s="185">
        <v>9781443196956</v>
      </c>
      <c r="B1231" s="58" t="s">
        <v>732</v>
      </c>
      <c r="C1231" s="198" t="s">
        <v>1247</v>
      </c>
      <c r="D1231" s="217"/>
      <c r="E1231" s="57">
        <v>17.75</v>
      </c>
      <c r="F1231" s="66"/>
      <c r="G1231" s="149">
        <f t="shared" si="21"/>
        <v>0</v>
      </c>
    </row>
    <row r="1232" spans="1:7" ht="21.2" customHeight="1" x14ac:dyDescent="0.25">
      <c r="A1232" s="185">
        <v>9781443199599</v>
      </c>
      <c r="B1232" s="58" t="s">
        <v>1796</v>
      </c>
      <c r="C1232" s="198" t="s">
        <v>1245</v>
      </c>
      <c r="D1232" s="217"/>
      <c r="E1232" s="57">
        <v>17.75</v>
      </c>
      <c r="F1232" s="66"/>
      <c r="G1232" s="149">
        <f t="shared" si="21"/>
        <v>0</v>
      </c>
    </row>
    <row r="1233" spans="1:7" ht="21.2" customHeight="1" x14ac:dyDescent="0.25">
      <c r="A1233" s="185">
        <v>9781443151719</v>
      </c>
      <c r="B1233" s="58" t="s">
        <v>1464</v>
      </c>
      <c r="C1233" s="198" t="s">
        <v>348</v>
      </c>
      <c r="D1233" s="217" t="s">
        <v>7</v>
      </c>
      <c r="E1233" s="57">
        <v>17.75</v>
      </c>
      <c r="F1233" s="66"/>
      <c r="G1233" s="149">
        <f t="shared" si="21"/>
        <v>0</v>
      </c>
    </row>
    <row r="1234" spans="1:7" ht="21.2" customHeight="1" x14ac:dyDescent="0.25">
      <c r="A1234" s="185">
        <v>9781443153331</v>
      </c>
      <c r="B1234" s="58" t="s">
        <v>1465</v>
      </c>
      <c r="C1234" s="198" t="s">
        <v>348</v>
      </c>
      <c r="D1234" s="217"/>
      <c r="E1234" s="57">
        <v>17.75</v>
      </c>
      <c r="F1234" s="66"/>
      <c r="G1234" s="149">
        <f t="shared" si="21"/>
        <v>0</v>
      </c>
    </row>
    <row r="1235" spans="1:7" ht="21.2" customHeight="1" x14ac:dyDescent="0.25">
      <c r="A1235" s="185">
        <v>9781443185622</v>
      </c>
      <c r="B1235" s="58" t="s">
        <v>198</v>
      </c>
      <c r="C1235" s="198" t="s">
        <v>348</v>
      </c>
      <c r="D1235" s="217"/>
      <c r="E1235" s="57">
        <v>17.5</v>
      </c>
      <c r="F1235" s="66"/>
      <c r="G1235" s="149">
        <f t="shared" si="21"/>
        <v>0</v>
      </c>
    </row>
    <row r="1236" spans="1:7" ht="21.2" customHeight="1" x14ac:dyDescent="0.25">
      <c r="A1236" s="185">
        <v>9781443189668</v>
      </c>
      <c r="B1236" s="58" t="s">
        <v>199</v>
      </c>
      <c r="C1236" s="198" t="s">
        <v>348</v>
      </c>
      <c r="D1236" s="217"/>
      <c r="E1236" s="57">
        <v>17.5</v>
      </c>
      <c r="F1236" s="66"/>
      <c r="G1236" s="149">
        <f t="shared" si="21"/>
        <v>0</v>
      </c>
    </row>
    <row r="1237" spans="1:7" ht="21.2" customHeight="1" x14ac:dyDescent="0.25">
      <c r="A1237" s="185">
        <v>9781773883175</v>
      </c>
      <c r="B1237" s="58" t="s">
        <v>1505</v>
      </c>
      <c r="C1237" s="198" t="s">
        <v>919</v>
      </c>
      <c r="D1237" s="217" t="s">
        <v>7</v>
      </c>
      <c r="E1237" s="57">
        <v>31.5</v>
      </c>
      <c r="F1237" s="66"/>
      <c r="G1237" s="149">
        <f t="shared" si="21"/>
        <v>0</v>
      </c>
    </row>
    <row r="1238" spans="1:7" ht="21.2" customHeight="1" x14ac:dyDescent="0.25">
      <c r="A1238" s="185">
        <v>9781039701618</v>
      </c>
      <c r="B1238" s="58" t="s">
        <v>1797</v>
      </c>
      <c r="C1238" s="198" t="s">
        <v>134</v>
      </c>
      <c r="D1238" s="217"/>
      <c r="E1238" s="57">
        <v>19.75</v>
      </c>
      <c r="F1238" s="66"/>
      <c r="G1238" s="149">
        <f t="shared" si="21"/>
        <v>0</v>
      </c>
    </row>
    <row r="1239" spans="1:7" ht="21.2" customHeight="1" x14ac:dyDescent="0.25">
      <c r="A1239" s="185">
        <v>9781039701830</v>
      </c>
      <c r="B1239" s="58" t="s">
        <v>1378</v>
      </c>
      <c r="C1239" s="198" t="s">
        <v>349</v>
      </c>
      <c r="D1239" s="217" t="s">
        <v>7</v>
      </c>
      <c r="E1239" s="57">
        <v>13.5</v>
      </c>
      <c r="F1239" s="66"/>
      <c r="G1239" s="149">
        <f t="shared" si="21"/>
        <v>0</v>
      </c>
    </row>
    <row r="1240" spans="1:7" ht="21.2" customHeight="1" x14ac:dyDescent="0.25">
      <c r="A1240" s="185">
        <v>9781443191265</v>
      </c>
      <c r="B1240" s="58" t="s">
        <v>1379</v>
      </c>
      <c r="C1240" s="198" t="s">
        <v>349</v>
      </c>
      <c r="D1240" s="217"/>
      <c r="E1240" s="57">
        <v>11.5</v>
      </c>
      <c r="F1240" s="66"/>
      <c r="G1240" s="149">
        <f t="shared" si="21"/>
        <v>0</v>
      </c>
    </row>
    <row r="1241" spans="1:7" ht="21.2" customHeight="1" x14ac:dyDescent="0.25">
      <c r="A1241" s="185">
        <v>9781443169233</v>
      </c>
      <c r="B1241" s="58" t="s">
        <v>1380</v>
      </c>
      <c r="C1241" s="198" t="s">
        <v>349</v>
      </c>
      <c r="D1241" s="217"/>
      <c r="E1241" s="57">
        <v>11.5</v>
      </c>
      <c r="F1241" s="66"/>
      <c r="G1241" s="149">
        <f t="shared" si="21"/>
        <v>0</v>
      </c>
    </row>
    <row r="1242" spans="1:7" ht="21.2" customHeight="1" x14ac:dyDescent="0.25">
      <c r="A1242" s="185">
        <v>9781039701571</v>
      </c>
      <c r="B1242" s="58" t="s">
        <v>1381</v>
      </c>
      <c r="C1242" s="198" t="s">
        <v>349</v>
      </c>
      <c r="D1242" s="217"/>
      <c r="E1242" s="57">
        <v>11.5</v>
      </c>
      <c r="F1242" s="66"/>
      <c r="G1242" s="149">
        <f t="shared" si="21"/>
        <v>0</v>
      </c>
    </row>
    <row r="1243" spans="1:7" ht="21.2" customHeight="1" x14ac:dyDescent="0.25">
      <c r="A1243" s="185">
        <v>9781443186131</v>
      </c>
      <c r="B1243" s="58" t="s">
        <v>419</v>
      </c>
      <c r="C1243" s="198" t="s">
        <v>349</v>
      </c>
      <c r="D1243" s="217"/>
      <c r="E1243" s="57">
        <v>11.5</v>
      </c>
      <c r="F1243" s="66"/>
      <c r="G1243" s="149">
        <f t="shared" si="21"/>
        <v>0</v>
      </c>
    </row>
    <row r="1244" spans="1:7" ht="21.2" customHeight="1" x14ac:dyDescent="0.25">
      <c r="A1244" s="185">
        <v>9781039701564</v>
      </c>
      <c r="B1244" s="58" t="s">
        <v>1382</v>
      </c>
      <c r="C1244" s="198" t="s">
        <v>349</v>
      </c>
      <c r="D1244" s="217"/>
      <c r="E1244" s="57">
        <v>11.5</v>
      </c>
      <c r="F1244" s="66"/>
      <c r="G1244" s="149">
        <f t="shared" si="21"/>
        <v>0</v>
      </c>
    </row>
    <row r="1245" spans="1:7" ht="21.2" customHeight="1" x14ac:dyDescent="0.25">
      <c r="A1245" s="185">
        <v>9781039702677</v>
      </c>
      <c r="B1245" s="58" t="s">
        <v>1383</v>
      </c>
      <c r="C1245" s="198" t="s">
        <v>349</v>
      </c>
      <c r="D1245" s="217" t="s">
        <v>7</v>
      </c>
      <c r="E1245" s="57">
        <v>27.25</v>
      </c>
      <c r="F1245" s="66"/>
      <c r="G1245" s="149">
        <f t="shared" si="21"/>
        <v>0</v>
      </c>
    </row>
    <row r="1246" spans="1:7" ht="21.2" customHeight="1" x14ac:dyDescent="0.25">
      <c r="A1246" s="185">
        <v>9781039701717</v>
      </c>
      <c r="B1246" s="58" t="s">
        <v>1798</v>
      </c>
      <c r="C1246" s="198" t="s">
        <v>348</v>
      </c>
      <c r="D1246" s="217"/>
      <c r="E1246" s="57">
        <v>11.5</v>
      </c>
      <c r="F1246" s="66"/>
      <c r="G1246" s="149">
        <f t="shared" si="21"/>
        <v>0</v>
      </c>
    </row>
    <row r="1247" spans="1:7" ht="21.2" customHeight="1" x14ac:dyDescent="0.25">
      <c r="A1247" s="185">
        <v>9781443174343</v>
      </c>
      <c r="B1247" s="58" t="s">
        <v>1352</v>
      </c>
      <c r="C1247" s="198" t="s">
        <v>941</v>
      </c>
      <c r="D1247" s="217" t="s">
        <v>7</v>
      </c>
      <c r="E1247" s="57">
        <v>15.5</v>
      </c>
      <c r="F1247" s="66"/>
      <c r="G1247" s="149">
        <f t="shared" si="21"/>
        <v>0</v>
      </c>
    </row>
    <row r="1248" spans="1:7" ht="21.2" customHeight="1" x14ac:dyDescent="0.25">
      <c r="A1248" s="185">
        <v>9781443181341</v>
      </c>
      <c r="B1248" s="58" t="s">
        <v>200</v>
      </c>
      <c r="C1248" s="198" t="s">
        <v>941</v>
      </c>
      <c r="D1248" s="217" t="s">
        <v>7</v>
      </c>
      <c r="E1248" s="57">
        <v>11.5</v>
      </c>
      <c r="F1248" s="66"/>
      <c r="G1248" s="149">
        <f t="shared" si="21"/>
        <v>0</v>
      </c>
    </row>
    <row r="1249" spans="1:7" ht="21.2" customHeight="1" x14ac:dyDescent="0.25">
      <c r="A1249" s="185">
        <v>9781474962292</v>
      </c>
      <c r="B1249" s="58" t="s">
        <v>1384</v>
      </c>
      <c r="C1249" s="198" t="s">
        <v>349</v>
      </c>
      <c r="D1249" s="217"/>
      <c r="E1249" s="57">
        <v>23</v>
      </c>
      <c r="F1249" s="66"/>
      <c r="G1249" s="149">
        <f t="shared" si="21"/>
        <v>0</v>
      </c>
    </row>
    <row r="1250" spans="1:7" ht="21.2" customHeight="1" x14ac:dyDescent="0.25">
      <c r="A1250" s="185">
        <v>9781805313410</v>
      </c>
      <c r="B1250" s="58" t="s">
        <v>1335</v>
      </c>
      <c r="C1250" s="198" t="s">
        <v>356</v>
      </c>
      <c r="D1250" s="217"/>
      <c r="E1250" s="57">
        <v>15.5</v>
      </c>
      <c r="F1250" s="66"/>
      <c r="G1250" s="149">
        <f t="shared" si="21"/>
        <v>0</v>
      </c>
    </row>
    <row r="1251" spans="1:7" ht="21.2" customHeight="1" x14ac:dyDescent="0.25">
      <c r="A1251" s="185">
        <v>9781773883168</v>
      </c>
      <c r="B1251" s="58" t="s">
        <v>1336</v>
      </c>
      <c r="C1251" s="198" t="s">
        <v>356</v>
      </c>
      <c r="D1251" s="217" t="s">
        <v>7</v>
      </c>
      <c r="E1251" s="57">
        <v>17.75</v>
      </c>
      <c r="F1251" s="66"/>
      <c r="G1251" s="149">
        <f t="shared" si="21"/>
        <v>0</v>
      </c>
    </row>
    <row r="1252" spans="1:7" ht="21.2" customHeight="1" x14ac:dyDescent="0.25">
      <c r="A1252" s="185">
        <v>9781443187572</v>
      </c>
      <c r="B1252" s="58" t="s">
        <v>202</v>
      </c>
      <c r="C1252" s="198" t="s">
        <v>941</v>
      </c>
      <c r="D1252" s="217" t="s">
        <v>7</v>
      </c>
      <c r="E1252" s="57">
        <v>5</v>
      </c>
      <c r="F1252" s="66"/>
      <c r="G1252" s="149">
        <f t="shared" si="21"/>
        <v>0</v>
      </c>
    </row>
    <row r="1253" spans="1:7" ht="21.2" customHeight="1" x14ac:dyDescent="0.25">
      <c r="A1253" s="185">
        <v>9781443197168</v>
      </c>
      <c r="B1253" s="58" t="s">
        <v>493</v>
      </c>
      <c r="C1253" s="198" t="s">
        <v>349</v>
      </c>
      <c r="D1253" s="217"/>
      <c r="E1253" s="57">
        <v>9</v>
      </c>
      <c r="F1253" s="66"/>
      <c r="G1253" s="149">
        <f t="shared" si="21"/>
        <v>0</v>
      </c>
    </row>
    <row r="1254" spans="1:7" ht="21.2" customHeight="1" x14ac:dyDescent="0.25">
      <c r="A1254" s="185">
        <v>9781443198790</v>
      </c>
      <c r="B1254" s="58" t="s">
        <v>1799</v>
      </c>
      <c r="C1254" s="198" t="s">
        <v>349</v>
      </c>
      <c r="D1254" s="217"/>
      <c r="E1254" s="57">
        <v>9.25</v>
      </c>
      <c r="F1254" s="66"/>
      <c r="G1254" s="149">
        <f t="shared" si="21"/>
        <v>0</v>
      </c>
    </row>
    <row r="1255" spans="1:7" ht="21.2" customHeight="1" x14ac:dyDescent="0.25">
      <c r="A1255" s="185">
        <v>521733</v>
      </c>
      <c r="B1255" s="58" t="s">
        <v>1539</v>
      </c>
      <c r="C1255" s="198" t="s">
        <v>1333</v>
      </c>
      <c r="D1255" s="217"/>
      <c r="E1255" s="57">
        <v>3.25</v>
      </c>
      <c r="F1255" s="66"/>
      <c r="G1255" s="149">
        <f t="shared" si="21"/>
        <v>0</v>
      </c>
    </row>
    <row r="1256" spans="1:7" ht="21.2" customHeight="1" x14ac:dyDescent="0.25">
      <c r="A1256" s="185">
        <v>9782896547265</v>
      </c>
      <c r="B1256" s="58" t="s">
        <v>624</v>
      </c>
      <c r="C1256" s="198" t="s">
        <v>348</v>
      </c>
      <c r="D1256" s="217" t="s">
        <v>7</v>
      </c>
      <c r="E1256" s="57">
        <v>15.5</v>
      </c>
      <c r="F1256" s="66"/>
      <c r="G1256" s="149">
        <f t="shared" si="21"/>
        <v>0</v>
      </c>
    </row>
    <row r="1257" spans="1:7" ht="21.2" customHeight="1" x14ac:dyDescent="0.25">
      <c r="A1257" s="185">
        <v>9781039702745</v>
      </c>
      <c r="B1257" s="58" t="s">
        <v>1527</v>
      </c>
      <c r="C1257" s="198" t="s">
        <v>1292</v>
      </c>
      <c r="D1257" s="217" t="s">
        <v>7</v>
      </c>
      <c r="E1257" s="57">
        <v>21</v>
      </c>
      <c r="F1257" s="66"/>
      <c r="G1257" s="149">
        <f t="shared" si="21"/>
        <v>0</v>
      </c>
    </row>
    <row r="1258" spans="1:7" ht="21.2" customHeight="1" x14ac:dyDescent="0.25">
      <c r="A1258" s="185">
        <v>9781801312721</v>
      </c>
      <c r="B1258" s="58" t="s">
        <v>518</v>
      </c>
      <c r="C1258" s="198" t="s">
        <v>352</v>
      </c>
      <c r="D1258" s="217"/>
      <c r="E1258" s="57">
        <v>25</v>
      </c>
      <c r="F1258" s="66"/>
      <c r="G1258" s="149">
        <f t="shared" si="21"/>
        <v>0</v>
      </c>
    </row>
    <row r="1259" spans="1:7" ht="21.2" customHeight="1" x14ac:dyDescent="0.25">
      <c r="A1259" s="185">
        <v>9781474987523</v>
      </c>
      <c r="B1259" s="58" t="s">
        <v>203</v>
      </c>
      <c r="C1259" s="198" t="s">
        <v>349</v>
      </c>
      <c r="D1259" s="217"/>
      <c r="E1259" s="57">
        <v>18.5</v>
      </c>
      <c r="F1259" s="66"/>
      <c r="G1259" s="149">
        <f t="shared" si="21"/>
        <v>0</v>
      </c>
    </row>
    <row r="1260" spans="1:7" ht="21.2" customHeight="1" x14ac:dyDescent="0.25">
      <c r="A1260" s="185">
        <v>9781443177450</v>
      </c>
      <c r="B1260" s="58" t="s">
        <v>1385</v>
      </c>
      <c r="C1260" s="198" t="s">
        <v>349</v>
      </c>
      <c r="D1260" s="217"/>
      <c r="E1260" s="57">
        <v>10.5</v>
      </c>
      <c r="F1260" s="66"/>
      <c r="G1260" s="149">
        <f t="shared" si="21"/>
        <v>0</v>
      </c>
    </row>
    <row r="1261" spans="1:7" ht="21.2" customHeight="1" x14ac:dyDescent="0.25">
      <c r="A1261" s="185">
        <v>9781474987844</v>
      </c>
      <c r="B1261" s="58" t="s">
        <v>205</v>
      </c>
      <c r="C1261" s="198" t="s">
        <v>348</v>
      </c>
      <c r="D1261" s="217"/>
      <c r="E1261" s="57">
        <v>10</v>
      </c>
      <c r="F1261" s="66"/>
      <c r="G1261" s="149">
        <f t="shared" si="21"/>
        <v>0</v>
      </c>
    </row>
    <row r="1262" spans="1:7" ht="21.2" customHeight="1" x14ac:dyDescent="0.25">
      <c r="A1262" s="185">
        <v>9781443189941</v>
      </c>
      <c r="B1262" s="58" t="s">
        <v>1386</v>
      </c>
      <c r="C1262" s="198" t="s">
        <v>349</v>
      </c>
      <c r="D1262" s="217"/>
      <c r="E1262" s="57">
        <v>13.5</v>
      </c>
      <c r="F1262" s="66"/>
      <c r="G1262" s="149">
        <f t="shared" si="21"/>
        <v>0</v>
      </c>
    </row>
    <row r="1263" spans="1:7" ht="21.2" customHeight="1" x14ac:dyDescent="0.25">
      <c r="A1263" s="185">
        <v>9781443170192</v>
      </c>
      <c r="B1263" s="58" t="s">
        <v>206</v>
      </c>
      <c r="C1263" s="198" t="s">
        <v>349</v>
      </c>
      <c r="D1263" s="217" t="s">
        <v>7</v>
      </c>
      <c r="E1263" s="57">
        <v>5</v>
      </c>
      <c r="F1263" s="66"/>
      <c r="G1263" s="149">
        <f t="shared" si="21"/>
        <v>0</v>
      </c>
    </row>
    <row r="1264" spans="1:7" ht="21.2" customHeight="1" x14ac:dyDescent="0.25">
      <c r="A1264" s="185">
        <v>9781443199100</v>
      </c>
      <c r="B1264" s="58" t="s">
        <v>1387</v>
      </c>
      <c r="C1264" s="198" t="s">
        <v>349</v>
      </c>
      <c r="D1264" s="217"/>
      <c r="E1264" s="57">
        <v>13.5</v>
      </c>
      <c r="F1264" s="66"/>
      <c r="G1264" s="149">
        <f t="shared" si="21"/>
        <v>0</v>
      </c>
    </row>
    <row r="1265" spans="1:7" ht="21.2" customHeight="1" x14ac:dyDescent="0.25">
      <c r="A1265" s="185">
        <v>9782897624910</v>
      </c>
      <c r="B1265" s="58" t="s">
        <v>207</v>
      </c>
      <c r="C1265" s="198" t="s">
        <v>348</v>
      </c>
      <c r="D1265" s="217" t="s">
        <v>7</v>
      </c>
      <c r="E1265" s="57">
        <v>17.5</v>
      </c>
      <c r="F1265" s="66"/>
      <c r="G1265" s="149">
        <f t="shared" si="21"/>
        <v>0</v>
      </c>
    </row>
    <row r="1266" spans="1:7" ht="21.2" customHeight="1" x14ac:dyDescent="0.25">
      <c r="A1266" s="185">
        <v>9781443191029</v>
      </c>
      <c r="B1266" s="58" t="s">
        <v>1358</v>
      </c>
      <c r="C1266" s="198" t="s">
        <v>1034</v>
      </c>
      <c r="D1266" s="217"/>
      <c r="E1266" s="57">
        <v>12.5</v>
      </c>
      <c r="F1266" s="66"/>
      <c r="G1266" s="149">
        <f t="shared" si="21"/>
        <v>0</v>
      </c>
    </row>
    <row r="1267" spans="1:7" ht="21.2" customHeight="1" x14ac:dyDescent="0.25">
      <c r="A1267" s="185">
        <v>9781443168564</v>
      </c>
      <c r="B1267" s="58" t="s">
        <v>1466</v>
      </c>
      <c r="C1267" s="198" t="s">
        <v>348</v>
      </c>
      <c r="D1267" s="217" t="s">
        <v>7</v>
      </c>
      <c r="E1267" s="57">
        <v>13.5</v>
      </c>
      <c r="F1267" s="66"/>
      <c r="G1267" s="149">
        <f t="shared" si="21"/>
        <v>0</v>
      </c>
    </row>
    <row r="1268" spans="1:7" ht="21.2" customHeight="1" x14ac:dyDescent="0.25">
      <c r="A1268" s="185">
        <v>9781443168908</v>
      </c>
      <c r="B1268" s="58" t="s">
        <v>1467</v>
      </c>
      <c r="C1268" s="198" t="s">
        <v>348</v>
      </c>
      <c r="D1268" s="217" t="s">
        <v>7</v>
      </c>
      <c r="E1268" s="57">
        <v>10</v>
      </c>
      <c r="F1268" s="66"/>
      <c r="G1268" s="149">
        <f t="shared" si="21"/>
        <v>0</v>
      </c>
    </row>
    <row r="1269" spans="1:7" ht="21.2" customHeight="1" x14ac:dyDescent="0.25">
      <c r="A1269" s="185">
        <v>9781443190756</v>
      </c>
      <c r="B1269" s="58" t="s">
        <v>208</v>
      </c>
      <c r="C1269" s="198" t="s">
        <v>134</v>
      </c>
      <c r="D1269" s="217"/>
      <c r="E1269" s="57">
        <v>10</v>
      </c>
      <c r="F1269" s="66"/>
      <c r="G1269" s="149">
        <f t="shared" si="21"/>
        <v>0</v>
      </c>
    </row>
    <row r="1270" spans="1:7" ht="21.2" customHeight="1" x14ac:dyDescent="0.25">
      <c r="A1270" s="185">
        <v>9781443195782</v>
      </c>
      <c r="B1270" s="58" t="s">
        <v>729</v>
      </c>
      <c r="C1270" s="198" t="s">
        <v>1245</v>
      </c>
      <c r="D1270" s="217"/>
      <c r="E1270" s="57">
        <v>5</v>
      </c>
      <c r="F1270" s="66"/>
      <c r="G1270" s="149">
        <f t="shared" si="21"/>
        <v>0</v>
      </c>
    </row>
    <row r="1271" spans="1:7" ht="21.2" customHeight="1" x14ac:dyDescent="0.25">
      <c r="A1271" s="185">
        <v>9781039702905</v>
      </c>
      <c r="B1271" s="58" t="s">
        <v>1468</v>
      </c>
      <c r="C1271" s="198" t="s">
        <v>348</v>
      </c>
      <c r="D1271" s="217"/>
      <c r="E1271" s="57">
        <v>10.5</v>
      </c>
      <c r="F1271" s="66"/>
      <c r="G1271" s="149">
        <f t="shared" si="21"/>
        <v>0</v>
      </c>
    </row>
    <row r="1272" spans="1:7" ht="21.2" customHeight="1" x14ac:dyDescent="0.25">
      <c r="A1272" s="185">
        <v>9781443160827</v>
      </c>
      <c r="B1272" s="58" t="s">
        <v>1388</v>
      </c>
      <c r="C1272" s="198" t="s">
        <v>349</v>
      </c>
      <c r="D1272" s="217" t="s">
        <v>7</v>
      </c>
      <c r="E1272" s="57">
        <v>11.5</v>
      </c>
      <c r="F1272" s="66"/>
      <c r="G1272" s="149">
        <f t="shared" si="21"/>
        <v>0</v>
      </c>
    </row>
    <row r="1273" spans="1:7" ht="21.2" customHeight="1" x14ac:dyDescent="0.25">
      <c r="A1273" s="185">
        <v>9781443173490</v>
      </c>
      <c r="B1273" s="58" t="s">
        <v>209</v>
      </c>
      <c r="C1273" s="198" t="s">
        <v>349</v>
      </c>
      <c r="D1273" s="217" t="s">
        <v>7</v>
      </c>
      <c r="E1273" s="57">
        <v>11</v>
      </c>
      <c r="F1273" s="66"/>
      <c r="G1273" s="149">
        <f t="shared" si="21"/>
        <v>0</v>
      </c>
    </row>
    <row r="1274" spans="1:7" ht="21.2" customHeight="1" x14ac:dyDescent="0.25">
      <c r="A1274" s="185">
        <v>9781443191272</v>
      </c>
      <c r="B1274" s="58" t="s">
        <v>211</v>
      </c>
      <c r="C1274" s="198" t="s">
        <v>349</v>
      </c>
      <c r="D1274" s="217"/>
      <c r="E1274" s="57">
        <v>12.5</v>
      </c>
      <c r="F1274" s="66"/>
      <c r="G1274" s="149">
        <f t="shared" si="21"/>
        <v>0</v>
      </c>
    </row>
    <row r="1275" spans="1:7" ht="21.2" customHeight="1" x14ac:dyDescent="0.25">
      <c r="A1275" s="185">
        <v>9781443198264</v>
      </c>
      <c r="B1275" s="58" t="s">
        <v>420</v>
      </c>
      <c r="C1275" s="198" t="s">
        <v>349</v>
      </c>
      <c r="D1275" s="217"/>
      <c r="E1275" s="57">
        <v>12.5</v>
      </c>
      <c r="F1275" s="66"/>
      <c r="G1275" s="149">
        <f t="shared" si="21"/>
        <v>0</v>
      </c>
    </row>
    <row r="1276" spans="1:7" ht="21.2" customHeight="1" x14ac:dyDescent="0.25">
      <c r="A1276" s="185">
        <v>9781443164085</v>
      </c>
      <c r="B1276" s="58" t="s">
        <v>1800</v>
      </c>
      <c r="C1276" s="198" t="s">
        <v>349</v>
      </c>
      <c r="D1276" s="217"/>
      <c r="E1276" s="57">
        <v>12.5</v>
      </c>
      <c r="F1276" s="66"/>
      <c r="G1276" s="149">
        <f t="shared" si="21"/>
        <v>0</v>
      </c>
    </row>
    <row r="1277" spans="1:7" ht="21.2" customHeight="1" x14ac:dyDescent="0.25">
      <c r="A1277" s="185">
        <v>9781443164092</v>
      </c>
      <c r="B1277" s="58" t="s">
        <v>1389</v>
      </c>
      <c r="C1277" s="198" t="s">
        <v>349</v>
      </c>
      <c r="D1277" s="217"/>
      <c r="E1277" s="57">
        <v>10</v>
      </c>
      <c r="F1277" s="66"/>
      <c r="G1277" s="149">
        <f t="shared" si="21"/>
        <v>0</v>
      </c>
    </row>
    <row r="1278" spans="1:7" ht="21.2" customHeight="1" x14ac:dyDescent="0.25">
      <c r="A1278" s="185">
        <v>9781443174930</v>
      </c>
      <c r="B1278" s="58" t="s">
        <v>212</v>
      </c>
      <c r="C1278" s="198" t="s">
        <v>349</v>
      </c>
      <c r="D1278" s="217" t="s">
        <v>7</v>
      </c>
      <c r="E1278" s="57">
        <v>11</v>
      </c>
      <c r="F1278" s="66"/>
      <c r="G1278" s="149">
        <f t="shared" si="21"/>
        <v>0</v>
      </c>
    </row>
    <row r="1279" spans="1:7" ht="21.2" customHeight="1" x14ac:dyDescent="0.25">
      <c r="A1279" s="185">
        <v>9781443181297</v>
      </c>
      <c r="B1279" s="58" t="s">
        <v>213</v>
      </c>
      <c r="C1279" s="198" t="s">
        <v>349</v>
      </c>
      <c r="D1279" s="217"/>
      <c r="E1279" s="57">
        <v>12.5</v>
      </c>
      <c r="F1279" s="66"/>
      <c r="G1279" s="149">
        <f t="shared" si="21"/>
        <v>0</v>
      </c>
    </row>
    <row r="1280" spans="1:7" ht="21.2" customHeight="1" x14ac:dyDescent="0.25">
      <c r="A1280" s="185">
        <v>9781443174923</v>
      </c>
      <c r="B1280" s="58" t="s">
        <v>1390</v>
      </c>
      <c r="C1280" s="198" t="s">
        <v>349</v>
      </c>
      <c r="D1280" s="217"/>
      <c r="E1280" s="57">
        <v>11</v>
      </c>
      <c r="F1280" s="66"/>
      <c r="G1280" s="149">
        <f t="shared" si="21"/>
        <v>0</v>
      </c>
    </row>
    <row r="1281" spans="1:7" ht="21.2" customHeight="1" x14ac:dyDescent="0.25">
      <c r="A1281" s="185">
        <v>9781443164047</v>
      </c>
      <c r="B1281" s="58" t="s">
        <v>1391</v>
      </c>
      <c r="C1281" s="198" t="s">
        <v>349</v>
      </c>
      <c r="D1281" s="217"/>
      <c r="E1281" s="57">
        <v>12.5</v>
      </c>
      <c r="F1281" s="66"/>
      <c r="G1281" s="149">
        <f t="shared" si="21"/>
        <v>0</v>
      </c>
    </row>
    <row r="1282" spans="1:7" ht="21.2" customHeight="1" x14ac:dyDescent="0.25">
      <c r="A1282" s="185">
        <v>9781443195393</v>
      </c>
      <c r="B1282" s="58" t="s">
        <v>421</v>
      </c>
      <c r="C1282" s="198" t="s">
        <v>349</v>
      </c>
      <c r="D1282" s="217" t="s">
        <v>7</v>
      </c>
      <c r="E1282" s="57">
        <v>13.5</v>
      </c>
      <c r="F1282" s="66"/>
      <c r="G1282" s="149">
        <f t="shared" si="21"/>
        <v>0</v>
      </c>
    </row>
    <row r="1283" spans="1:7" ht="21.2" customHeight="1" x14ac:dyDescent="0.25">
      <c r="A1283" s="185">
        <v>9781039702998</v>
      </c>
      <c r="B1283" s="58" t="s">
        <v>1801</v>
      </c>
      <c r="C1283" s="198" t="s">
        <v>348</v>
      </c>
      <c r="D1283" s="217"/>
      <c r="E1283" s="57">
        <v>15.75</v>
      </c>
      <c r="F1283" s="66"/>
      <c r="G1283" s="149">
        <f t="shared" si="21"/>
        <v>0</v>
      </c>
    </row>
    <row r="1284" spans="1:7" ht="21.2" customHeight="1" x14ac:dyDescent="0.25">
      <c r="A1284" s="185">
        <v>9781443189712</v>
      </c>
      <c r="B1284" s="58" t="s">
        <v>1515</v>
      </c>
      <c r="C1284" s="198" t="s">
        <v>134</v>
      </c>
      <c r="D1284" s="217"/>
      <c r="E1284" s="57">
        <v>17.75</v>
      </c>
      <c r="F1284" s="66"/>
      <c r="G1284" s="149">
        <f t="shared" si="21"/>
        <v>0</v>
      </c>
    </row>
    <row r="1285" spans="1:7" ht="21.2" customHeight="1" x14ac:dyDescent="0.25">
      <c r="A1285" s="185">
        <v>9781443176552</v>
      </c>
      <c r="B1285" s="58" t="s">
        <v>214</v>
      </c>
      <c r="C1285" s="198" t="s">
        <v>348</v>
      </c>
      <c r="D1285" s="217"/>
      <c r="E1285" s="57">
        <v>12.5</v>
      </c>
      <c r="F1285" s="66"/>
      <c r="G1285" s="149">
        <f t="shared" si="21"/>
        <v>0</v>
      </c>
    </row>
    <row r="1286" spans="1:7" ht="21.2" customHeight="1" x14ac:dyDescent="0.25">
      <c r="A1286" s="185">
        <v>9781443189323</v>
      </c>
      <c r="B1286" s="58" t="s">
        <v>1453</v>
      </c>
      <c r="C1286" s="198" t="s">
        <v>1092</v>
      </c>
      <c r="D1286" s="217"/>
      <c r="E1286" s="57">
        <v>12.5</v>
      </c>
      <c r="F1286" s="66"/>
      <c r="G1286" s="149">
        <f t="shared" si="21"/>
        <v>0</v>
      </c>
    </row>
    <row r="1287" spans="1:7" ht="21.2" customHeight="1" x14ac:dyDescent="0.25">
      <c r="A1287" s="185">
        <v>9781039703353</v>
      </c>
      <c r="B1287" s="58" t="s">
        <v>1469</v>
      </c>
      <c r="C1287" s="198" t="s">
        <v>348</v>
      </c>
      <c r="D1287" s="217"/>
      <c r="E1287" s="57">
        <v>13.5</v>
      </c>
      <c r="F1287" s="66"/>
      <c r="G1287" s="149">
        <f t="shared" si="21"/>
        <v>0</v>
      </c>
    </row>
    <row r="1288" spans="1:7" ht="21.2" customHeight="1" x14ac:dyDescent="0.25">
      <c r="A1288" s="185">
        <v>9781443176569</v>
      </c>
      <c r="B1288" s="58" t="s">
        <v>215</v>
      </c>
      <c r="C1288" s="198" t="s">
        <v>348</v>
      </c>
      <c r="D1288" s="217"/>
      <c r="E1288" s="57">
        <v>12.5</v>
      </c>
      <c r="F1288" s="66"/>
      <c r="G1288" s="149">
        <f t="shared" si="21"/>
        <v>0</v>
      </c>
    </row>
    <row r="1289" spans="1:7" ht="21.2" customHeight="1" x14ac:dyDescent="0.25">
      <c r="A1289" s="185">
        <v>9781443176576</v>
      </c>
      <c r="B1289" s="58" t="s">
        <v>216</v>
      </c>
      <c r="C1289" s="198" t="s">
        <v>348</v>
      </c>
      <c r="D1289" s="217"/>
      <c r="E1289" s="57">
        <v>12.5</v>
      </c>
      <c r="F1289" s="66"/>
      <c r="G1289" s="149">
        <f t="shared" si="21"/>
        <v>0</v>
      </c>
    </row>
    <row r="1290" spans="1:7" ht="21.2" customHeight="1" x14ac:dyDescent="0.25">
      <c r="A1290" s="185">
        <v>9781443176583</v>
      </c>
      <c r="B1290" s="58" t="s">
        <v>217</v>
      </c>
      <c r="C1290" s="198" t="s">
        <v>348</v>
      </c>
      <c r="D1290" s="217"/>
      <c r="E1290" s="57">
        <v>12.5</v>
      </c>
      <c r="F1290" s="66"/>
      <c r="G1290" s="149">
        <f t="shared" si="21"/>
        <v>0</v>
      </c>
    </row>
    <row r="1291" spans="1:7" ht="21.2" customHeight="1" x14ac:dyDescent="0.25">
      <c r="A1291" s="185">
        <v>9781443199391</v>
      </c>
      <c r="B1291" s="58" t="s">
        <v>1392</v>
      </c>
      <c r="C1291" s="198" t="s">
        <v>349</v>
      </c>
      <c r="D1291" s="217"/>
      <c r="E1291" s="57">
        <v>15.75</v>
      </c>
      <c r="F1291" s="66"/>
      <c r="G1291" s="149">
        <f t="shared" si="21"/>
        <v>0</v>
      </c>
    </row>
    <row r="1292" spans="1:7" ht="21.2" customHeight="1" x14ac:dyDescent="0.25">
      <c r="A1292" s="185">
        <v>9781039701656</v>
      </c>
      <c r="B1292" s="58" t="s">
        <v>1393</v>
      </c>
      <c r="C1292" s="198" t="s">
        <v>349</v>
      </c>
      <c r="D1292" s="217"/>
      <c r="E1292" s="57">
        <v>13.5</v>
      </c>
      <c r="F1292" s="66"/>
      <c r="G1292" s="149">
        <f t="shared" si="21"/>
        <v>0</v>
      </c>
    </row>
    <row r="1293" spans="1:7" ht="21.2" customHeight="1" x14ac:dyDescent="0.25">
      <c r="A1293" s="185">
        <v>9781443157872</v>
      </c>
      <c r="B1293" s="58" t="s">
        <v>1516</v>
      </c>
      <c r="C1293" s="198" t="s">
        <v>134</v>
      </c>
      <c r="D1293" s="217" t="s">
        <v>7</v>
      </c>
      <c r="E1293" s="57">
        <v>17</v>
      </c>
      <c r="F1293" s="66"/>
      <c r="G1293" s="149">
        <f t="shared" si="21"/>
        <v>0</v>
      </c>
    </row>
    <row r="1294" spans="1:7" ht="21.2" customHeight="1" x14ac:dyDescent="0.25">
      <c r="A1294" s="185">
        <v>9781039700802</v>
      </c>
      <c r="B1294" s="58" t="s">
        <v>1470</v>
      </c>
      <c r="C1294" s="198" t="s">
        <v>348</v>
      </c>
      <c r="D1294" s="217"/>
      <c r="E1294" s="57">
        <v>13.5</v>
      </c>
      <c r="F1294" s="66"/>
      <c r="G1294" s="149">
        <f t="shared" si="21"/>
        <v>0</v>
      </c>
    </row>
    <row r="1295" spans="1:7" ht="21.2" customHeight="1" x14ac:dyDescent="0.25">
      <c r="A1295" s="185">
        <v>9781443195706</v>
      </c>
      <c r="B1295" s="58" t="s">
        <v>494</v>
      </c>
      <c r="C1295" s="198" t="s">
        <v>349</v>
      </c>
      <c r="D1295" s="217"/>
      <c r="E1295" s="57">
        <v>12.5</v>
      </c>
      <c r="F1295" s="66"/>
      <c r="G1295" s="149">
        <f t="shared" si="21"/>
        <v>0</v>
      </c>
    </row>
    <row r="1296" spans="1:7" ht="21.2" customHeight="1" x14ac:dyDescent="0.25">
      <c r="A1296" s="185">
        <v>9782897518981</v>
      </c>
      <c r="B1296" s="58" t="s">
        <v>649</v>
      </c>
      <c r="C1296" s="198" t="s">
        <v>348</v>
      </c>
      <c r="D1296" s="217" t="s">
        <v>7</v>
      </c>
      <c r="E1296" s="57">
        <v>15.5</v>
      </c>
      <c r="F1296" s="66"/>
      <c r="G1296" s="149">
        <f t="shared" si="21"/>
        <v>0</v>
      </c>
    </row>
    <row r="1297" spans="1:7" ht="21.2" customHeight="1" x14ac:dyDescent="0.25">
      <c r="A1297" s="185">
        <v>9781443177603</v>
      </c>
      <c r="B1297" s="58" t="s">
        <v>1394</v>
      </c>
      <c r="C1297" s="198" t="s">
        <v>349</v>
      </c>
      <c r="D1297" s="217"/>
      <c r="E1297" s="57">
        <v>11.5</v>
      </c>
      <c r="F1297" s="66"/>
      <c r="G1297" s="149">
        <f t="shared" si="21"/>
        <v>0</v>
      </c>
    </row>
    <row r="1298" spans="1:7" ht="21.2" customHeight="1" x14ac:dyDescent="0.25">
      <c r="A1298" s="185">
        <v>9782898105722</v>
      </c>
      <c r="B1298" s="58" t="s">
        <v>422</v>
      </c>
      <c r="C1298" s="198" t="s">
        <v>349</v>
      </c>
      <c r="D1298" s="217" t="s">
        <v>7</v>
      </c>
      <c r="E1298" s="57">
        <v>17.5</v>
      </c>
      <c r="F1298" s="66"/>
      <c r="G1298" s="149">
        <f t="shared" si="21"/>
        <v>0</v>
      </c>
    </row>
    <row r="1299" spans="1:7" ht="21.2" customHeight="1" x14ac:dyDescent="0.25">
      <c r="A1299" s="185">
        <v>9781443180658</v>
      </c>
      <c r="B1299" s="58" t="s">
        <v>1395</v>
      </c>
      <c r="C1299" s="198" t="s">
        <v>349</v>
      </c>
      <c r="D1299" s="217" t="s">
        <v>7</v>
      </c>
      <c r="E1299" s="57">
        <v>22</v>
      </c>
      <c r="F1299" s="66"/>
      <c r="G1299" s="149">
        <f t="shared" si="21"/>
        <v>0</v>
      </c>
    </row>
    <row r="1300" spans="1:7" ht="21.2" customHeight="1" x14ac:dyDescent="0.25">
      <c r="A1300" s="185">
        <v>9781443154437</v>
      </c>
      <c r="B1300" s="58" t="s">
        <v>1507</v>
      </c>
      <c r="C1300" s="198" t="s">
        <v>1243</v>
      </c>
      <c r="D1300" s="217" t="s">
        <v>7</v>
      </c>
      <c r="E1300" s="57">
        <v>18.75</v>
      </c>
      <c r="F1300" s="66"/>
      <c r="G1300" s="149">
        <f t="shared" si="21"/>
        <v>0</v>
      </c>
    </row>
    <row r="1301" spans="1:7" ht="21.2" customHeight="1" x14ac:dyDescent="0.25">
      <c r="A1301" s="185">
        <v>9781773885001</v>
      </c>
      <c r="B1301" s="58" t="s">
        <v>1802</v>
      </c>
      <c r="C1301" s="198" t="s">
        <v>1185</v>
      </c>
      <c r="D1301" s="217" t="s">
        <v>7</v>
      </c>
      <c r="E1301" s="57">
        <v>31.25</v>
      </c>
      <c r="F1301" s="66"/>
      <c r="G1301" s="149">
        <f t="shared" si="21"/>
        <v>0</v>
      </c>
    </row>
    <row r="1302" spans="1:7" ht="21.2" customHeight="1" x14ac:dyDescent="0.25">
      <c r="A1302" s="185">
        <v>9781443174077</v>
      </c>
      <c r="B1302" s="58" t="s">
        <v>1471</v>
      </c>
      <c r="C1302" s="198" t="s">
        <v>348</v>
      </c>
      <c r="D1302" s="217"/>
      <c r="E1302" s="57">
        <v>10</v>
      </c>
      <c r="F1302" s="66"/>
      <c r="G1302" s="149">
        <f t="shared" si="21"/>
        <v>0</v>
      </c>
    </row>
    <row r="1303" spans="1:7" ht="21.2" customHeight="1" x14ac:dyDescent="0.25">
      <c r="A1303" s="185">
        <v>9781443180313</v>
      </c>
      <c r="B1303" s="58" t="s">
        <v>1396</v>
      </c>
      <c r="C1303" s="198" t="s">
        <v>349</v>
      </c>
      <c r="D1303" s="217" t="s">
        <v>7</v>
      </c>
      <c r="E1303" s="57">
        <v>13.5</v>
      </c>
      <c r="F1303" s="66"/>
      <c r="G1303" s="149">
        <f t="shared" si="21"/>
        <v>0</v>
      </c>
    </row>
    <row r="1304" spans="1:7" ht="21.2" customHeight="1" x14ac:dyDescent="0.25">
      <c r="A1304" s="185">
        <v>9782896076222</v>
      </c>
      <c r="B1304" s="58" t="s">
        <v>697</v>
      </c>
      <c r="C1304" s="198" t="s">
        <v>1185</v>
      </c>
      <c r="D1304" s="217" t="s">
        <v>7</v>
      </c>
      <c r="E1304" s="57">
        <v>12.5</v>
      </c>
      <c r="F1304" s="66"/>
      <c r="G1304" s="149">
        <f t="shared" si="21"/>
        <v>0</v>
      </c>
    </row>
    <row r="1305" spans="1:7" ht="21.2" customHeight="1" x14ac:dyDescent="0.25">
      <c r="A1305" s="185">
        <v>9781443193658</v>
      </c>
      <c r="B1305" s="58" t="s">
        <v>1530</v>
      </c>
      <c r="C1305" s="198" t="s">
        <v>1306</v>
      </c>
      <c r="D1305" s="217"/>
      <c r="E1305" s="57">
        <v>19.75</v>
      </c>
      <c r="F1305" s="66"/>
      <c r="G1305" s="149">
        <f t="shared" si="21"/>
        <v>0</v>
      </c>
    </row>
    <row r="1306" spans="1:7" ht="21.2" customHeight="1" x14ac:dyDescent="0.25">
      <c r="A1306" s="185">
        <v>9781443198769</v>
      </c>
      <c r="B1306" s="58" t="s">
        <v>1472</v>
      </c>
      <c r="C1306" s="198" t="s">
        <v>348</v>
      </c>
      <c r="D1306" s="217"/>
      <c r="E1306" s="57">
        <v>12.5</v>
      </c>
      <c r="F1306" s="66"/>
      <c r="G1306" s="149">
        <f t="shared" si="21"/>
        <v>0</v>
      </c>
    </row>
    <row r="1307" spans="1:7" ht="21.2" customHeight="1" x14ac:dyDescent="0.25">
      <c r="A1307" s="185">
        <v>9781443192736</v>
      </c>
      <c r="B1307" s="58" t="s">
        <v>1499</v>
      </c>
      <c r="C1307" s="198" t="s">
        <v>1185</v>
      </c>
      <c r="D1307" s="217"/>
      <c r="E1307" s="57">
        <v>12.5</v>
      </c>
      <c r="F1307" s="66"/>
      <c r="G1307" s="149">
        <f t="shared" si="21"/>
        <v>0</v>
      </c>
    </row>
    <row r="1308" spans="1:7" ht="21.2" customHeight="1" x14ac:dyDescent="0.25">
      <c r="A1308" s="185">
        <v>9781039701632</v>
      </c>
      <c r="B1308" s="58" t="s">
        <v>1803</v>
      </c>
      <c r="C1308" s="198" t="s">
        <v>1243</v>
      </c>
      <c r="D1308" s="217"/>
      <c r="E1308" s="57">
        <v>12.5</v>
      </c>
      <c r="F1308" s="66"/>
      <c r="G1308" s="149">
        <f t="shared" si="21"/>
        <v>0</v>
      </c>
    </row>
    <row r="1309" spans="1:7" ht="21.2" customHeight="1" x14ac:dyDescent="0.25">
      <c r="A1309" s="185">
        <v>9781443185875</v>
      </c>
      <c r="B1309" s="58" t="s">
        <v>219</v>
      </c>
      <c r="C1309" s="198" t="s">
        <v>348</v>
      </c>
      <c r="D1309" s="217"/>
      <c r="E1309" s="57">
        <v>12.5</v>
      </c>
      <c r="F1309" s="66"/>
      <c r="G1309" s="149">
        <f t="shared" si="21"/>
        <v>0</v>
      </c>
    </row>
    <row r="1310" spans="1:7" ht="21.2" customHeight="1" x14ac:dyDescent="0.25">
      <c r="A1310" s="185">
        <v>9781039702356</v>
      </c>
      <c r="B1310" s="58" t="s">
        <v>1804</v>
      </c>
      <c r="C1310" s="198" t="s">
        <v>352</v>
      </c>
      <c r="D1310" s="217" t="s">
        <v>7</v>
      </c>
      <c r="E1310" s="57">
        <v>20.5</v>
      </c>
      <c r="F1310" s="66"/>
      <c r="G1310" s="149">
        <f t="shared" si="21"/>
        <v>0</v>
      </c>
    </row>
    <row r="1311" spans="1:7" ht="21.2" customHeight="1" x14ac:dyDescent="0.25">
      <c r="A1311" s="185">
        <v>9781443189842</v>
      </c>
      <c r="B1311" s="58" t="s">
        <v>220</v>
      </c>
      <c r="C1311" s="198" t="s">
        <v>349</v>
      </c>
      <c r="D1311" s="217" t="s">
        <v>7</v>
      </c>
      <c r="E1311" s="57">
        <v>20</v>
      </c>
      <c r="F1311" s="66"/>
      <c r="G1311" s="149">
        <f t="shared" si="21"/>
        <v>0</v>
      </c>
    </row>
    <row r="1312" spans="1:7" ht="21.2" customHeight="1" x14ac:dyDescent="0.25">
      <c r="A1312" s="185">
        <v>9781443194358</v>
      </c>
      <c r="B1312" s="58" t="s">
        <v>1397</v>
      </c>
      <c r="C1312" s="198" t="s">
        <v>349</v>
      </c>
      <c r="D1312" s="217" t="s">
        <v>7</v>
      </c>
      <c r="E1312" s="57">
        <v>19</v>
      </c>
      <c r="F1312" s="66"/>
      <c r="G1312" s="149">
        <f t="shared" si="21"/>
        <v>0</v>
      </c>
    </row>
    <row r="1313" spans="1:7" ht="21.2" customHeight="1" x14ac:dyDescent="0.25">
      <c r="A1313" s="185">
        <v>9781443196529</v>
      </c>
      <c r="B1313" s="58" t="s">
        <v>423</v>
      </c>
      <c r="C1313" s="198" t="s">
        <v>349</v>
      </c>
      <c r="D1313" s="217"/>
      <c r="E1313" s="57">
        <v>10.25</v>
      </c>
      <c r="F1313" s="66"/>
      <c r="G1313" s="149">
        <f t="shared" si="21"/>
        <v>0</v>
      </c>
    </row>
    <row r="1314" spans="1:7" ht="21.2" customHeight="1" x14ac:dyDescent="0.25">
      <c r="A1314" s="185">
        <v>9781039701298</v>
      </c>
      <c r="B1314" s="58" t="s">
        <v>1805</v>
      </c>
      <c r="C1314" s="198" t="s">
        <v>349</v>
      </c>
      <c r="D1314" s="217"/>
      <c r="E1314" s="57">
        <v>10</v>
      </c>
      <c r="F1314" s="66"/>
      <c r="G1314" s="149">
        <f t="shared" si="21"/>
        <v>0</v>
      </c>
    </row>
    <row r="1315" spans="1:7" ht="21.2" customHeight="1" x14ac:dyDescent="0.25">
      <c r="A1315" s="185">
        <v>9782896578658</v>
      </c>
      <c r="B1315" s="58" t="s">
        <v>221</v>
      </c>
      <c r="C1315" s="198" t="s">
        <v>134</v>
      </c>
      <c r="D1315" s="217" t="s">
        <v>7</v>
      </c>
      <c r="E1315" s="57">
        <v>15.5</v>
      </c>
      <c r="F1315" s="66"/>
      <c r="G1315" s="149">
        <f t="shared" si="21"/>
        <v>0</v>
      </c>
    </row>
    <row r="1316" spans="1:7" ht="21.2" customHeight="1" x14ac:dyDescent="0.25">
      <c r="A1316" s="185">
        <v>9782898101175</v>
      </c>
      <c r="B1316" s="58" t="s">
        <v>1531</v>
      </c>
      <c r="C1316" s="198" t="s">
        <v>1306</v>
      </c>
      <c r="D1316" s="217" t="s">
        <v>7</v>
      </c>
      <c r="E1316" s="57">
        <v>15.5</v>
      </c>
      <c r="F1316" s="66"/>
      <c r="G1316" s="149">
        <f t="shared" si="21"/>
        <v>0</v>
      </c>
    </row>
    <row r="1317" spans="1:7" ht="21.2" customHeight="1" x14ac:dyDescent="0.25">
      <c r="A1317" s="185">
        <v>9782895914044</v>
      </c>
      <c r="B1317" s="58" t="s">
        <v>222</v>
      </c>
      <c r="C1317" s="198" t="s">
        <v>134</v>
      </c>
      <c r="D1317" s="217" t="s">
        <v>7</v>
      </c>
      <c r="E1317" s="57">
        <v>11.5</v>
      </c>
      <c r="F1317" s="66"/>
      <c r="G1317" s="149">
        <f t="shared" si="21"/>
        <v>0</v>
      </c>
    </row>
    <row r="1318" spans="1:7" ht="21.2" customHeight="1" x14ac:dyDescent="0.25">
      <c r="A1318" s="185">
        <v>9782895914372</v>
      </c>
      <c r="B1318" s="58" t="s">
        <v>748</v>
      </c>
      <c r="C1318" s="198" t="s">
        <v>134</v>
      </c>
      <c r="D1318" s="217" t="s">
        <v>7</v>
      </c>
      <c r="E1318" s="57">
        <v>13.5</v>
      </c>
      <c r="F1318" s="66"/>
      <c r="G1318" s="149">
        <f t="shared" ref="G1318:G1379" si="22">+F1318*E1318</f>
        <v>0</v>
      </c>
    </row>
    <row r="1319" spans="1:7" ht="21.2" customHeight="1" x14ac:dyDescent="0.25">
      <c r="A1319" s="185">
        <v>9782895915591</v>
      </c>
      <c r="B1319" s="58" t="s">
        <v>749</v>
      </c>
      <c r="C1319" s="198" t="s">
        <v>134</v>
      </c>
      <c r="D1319" s="217" t="s">
        <v>7</v>
      </c>
      <c r="E1319" s="57">
        <v>13.5</v>
      </c>
      <c r="F1319" s="66"/>
      <c r="G1319" s="149">
        <f t="shared" si="22"/>
        <v>0</v>
      </c>
    </row>
    <row r="1320" spans="1:7" ht="21.2" customHeight="1" x14ac:dyDescent="0.25">
      <c r="A1320" s="185">
        <v>9782896607914</v>
      </c>
      <c r="B1320" s="58" t="s">
        <v>1512</v>
      </c>
      <c r="C1320" s="198" t="s">
        <v>1247</v>
      </c>
      <c r="D1320" s="217"/>
      <c r="E1320" s="57">
        <v>13.5</v>
      </c>
      <c r="F1320" s="66"/>
      <c r="G1320" s="149">
        <f t="shared" si="22"/>
        <v>0</v>
      </c>
    </row>
    <row r="1321" spans="1:7" ht="21.2" customHeight="1" x14ac:dyDescent="0.25">
      <c r="A1321" s="185">
        <v>9781039700826</v>
      </c>
      <c r="B1321" s="58" t="s">
        <v>1398</v>
      </c>
      <c r="C1321" s="198" t="s">
        <v>349</v>
      </c>
      <c r="D1321" s="217"/>
      <c r="E1321" s="57">
        <v>13.5</v>
      </c>
      <c r="F1321" s="66"/>
      <c r="G1321" s="149">
        <f t="shared" si="22"/>
        <v>0</v>
      </c>
    </row>
    <row r="1322" spans="1:7" ht="21.2" customHeight="1" x14ac:dyDescent="0.25">
      <c r="A1322" s="185">
        <v>9781443190732</v>
      </c>
      <c r="B1322" s="58" t="s">
        <v>1473</v>
      </c>
      <c r="C1322" s="198" t="s">
        <v>348</v>
      </c>
      <c r="D1322" s="217"/>
      <c r="E1322" s="57">
        <v>18</v>
      </c>
      <c r="F1322" s="66"/>
      <c r="G1322" s="149">
        <f t="shared" si="22"/>
        <v>0</v>
      </c>
    </row>
    <row r="1323" spans="1:7" ht="21.2" customHeight="1" x14ac:dyDescent="0.25">
      <c r="A1323" s="185">
        <v>9781443190749</v>
      </c>
      <c r="B1323" s="58" t="s">
        <v>651</v>
      </c>
      <c r="C1323" s="198" t="s">
        <v>348</v>
      </c>
      <c r="D1323" s="217"/>
      <c r="E1323" s="57">
        <v>18</v>
      </c>
      <c r="F1323" s="66"/>
      <c r="G1323" s="149">
        <f t="shared" si="22"/>
        <v>0</v>
      </c>
    </row>
    <row r="1324" spans="1:7" ht="21.2" customHeight="1" x14ac:dyDescent="0.25">
      <c r="A1324" s="185">
        <v>9781803706313</v>
      </c>
      <c r="B1324" s="58" t="s">
        <v>1806</v>
      </c>
      <c r="C1324" s="198" t="s">
        <v>1185</v>
      </c>
      <c r="D1324" s="217"/>
      <c r="E1324" s="57">
        <v>18.75</v>
      </c>
      <c r="F1324" s="66"/>
      <c r="G1324" s="149">
        <f t="shared" si="22"/>
        <v>0</v>
      </c>
    </row>
    <row r="1325" spans="1:7" ht="21.2" customHeight="1" x14ac:dyDescent="0.25">
      <c r="A1325" s="185">
        <v>9781443181280</v>
      </c>
      <c r="B1325" s="58" t="s">
        <v>223</v>
      </c>
      <c r="C1325" s="198" t="s">
        <v>349</v>
      </c>
      <c r="D1325" s="217"/>
      <c r="E1325" s="57">
        <v>12.5</v>
      </c>
      <c r="F1325" s="66"/>
      <c r="G1325" s="149">
        <f t="shared" si="22"/>
        <v>0</v>
      </c>
    </row>
    <row r="1326" spans="1:7" ht="21.2" customHeight="1" x14ac:dyDescent="0.25">
      <c r="A1326" s="185">
        <v>9782898105579</v>
      </c>
      <c r="B1326" s="58" t="s">
        <v>424</v>
      </c>
      <c r="C1326" s="198" t="s">
        <v>349</v>
      </c>
      <c r="D1326" s="217" t="s">
        <v>7</v>
      </c>
      <c r="E1326" s="57">
        <v>20.5</v>
      </c>
      <c r="F1326" s="66"/>
      <c r="G1326" s="149">
        <f t="shared" si="22"/>
        <v>0</v>
      </c>
    </row>
    <row r="1327" spans="1:7" ht="21.2" customHeight="1" x14ac:dyDescent="0.25">
      <c r="A1327" s="185">
        <v>9781443191807</v>
      </c>
      <c r="B1327" s="58" t="s">
        <v>224</v>
      </c>
      <c r="C1327" s="198" t="s">
        <v>941</v>
      </c>
      <c r="D1327" s="217"/>
      <c r="E1327" s="57">
        <v>22</v>
      </c>
      <c r="F1327" s="66"/>
      <c r="G1327" s="149">
        <f t="shared" si="22"/>
        <v>0</v>
      </c>
    </row>
    <row r="1328" spans="1:7" ht="21.2" customHeight="1" x14ac:dyDescent="0.25">
      <c r="A1328" s="185">
        <v>9781443195232</v>
      </c>
      <c r="B1328" s="58" t="s">
        <v>425</v>
      </c>
      <c r="C1328" s="198" t="s">
        <v>349</v>
      </c>
      <c r="D1328" s="217"/>
      <c r="E1328" s="57">
        <v>13.5</v>
      </c>
      <c r="F1328" s="66"/>
      <c r="G1328" s="149">
        <f t="shared" si="22"/>
        <v>0</v>
      </c>
    </row>
    <row r="1329" spans="1:7" ht="21.2" customHeight="1" x14ac:dyDescent="0.25">
      <c r="A1329" s="185">
        <v>9781443185646</v>
      </c>
      <c r="B1329" s="58" t="s">
        <v>225</v>
      </c>
      <c r="C1329" s="198" t="s">
        <v>349</v>
      </c>
      <c r="D1329" s="217"/>
      <c r="E1329" s="57">
        <v>5</v>
      </c>
      <c r="F1329" s="66"/>
      <c r="G1329" s="149">
        <f t="shared" si="22"/>
        <v>0</v>
      </c>
    </row>
    <row r="1330" spans="1:7" ht="21.2" customHeight="1" x14ac:dyDescent="0.25">
      <c r="A1330" s="185">
        <v>9781039701366</v>
      </c>
      <c r="B1330" s="58" t="s">
        <v>1399</v>
      </c>
      <c r="C1330" s="198" t="s">
        <v>349</v>
      </c>
      <c r="D1330" s="217"/>
      <c r="E1330" s="57">
        <v>13.5</v>
      </c>
      <c r="F1330" s="66"/>
      <c r="G1330" s="149">
        <f t="shared" si="22"/>
        <v>0</v>
      </c>
    </row>
    <row r="1331" spans="1:7" ht="21.2" customHeight="1" x14ac:dyDescent="0.25">
      <c r="A1331" s="185">
        <v>9781443199575</v>
      </c>
      <c r="B1331" s="58" t="s">
        <v>625</v>
      </c>
      <c r="C1331" s="198" t="s">
        <v>348</v>
      </c>
      <c r="D1331" s="217"/>
      <c r="E1331" s="57">
        <v>15.75</v>
      </c>
      <c r="F1331" s="66"/>
      <c r="G1331" s="149">
        <f t="shared" si="22"/>
        <v>0</v>
      </c>
    </row>
    <row r="1332" spans="1:7" ht="21.2" customHeight="1" x14ac:dyDescent="0.25">
      <c r="A1332" s="185">
        <v>9781039703933</v>
      </c>
      <c r="B1332" s="58" t="s">
        <v>1504</v>
      </c>
      <c r="C1332" s="198" t="s">
        <v>1200</v>
      </c>
      <c r="D1332" s="217"/>
      <c r="E1332" s="57">
        <v>29.25</v>
      </c>
      <c r="F1332" s="66"/>
      <c r="G1332" s="149">
        <f t="shared" si="22"/>
        <v>0</v>
      </c>
    </row>
    <row r="1333" spans="1:7" ht="21.2" customHeight="1" x14ac:dyDescent="0.25">
      <c r="A1333" s="185">
        <v>9781443185349</v>
      </c>
      <c r="B1333" s="58" t="s">
        <v>226</v>
      </c>
      <c r="C1333" s="198" t="s">
        <v>134</v>
      </c>
      <c r="D1333" s="217" t="s">
        <v>7</v>
      </c>
      <c r="E1333" s="57">
        <v>12.5</v>
      </c>
      <c r="F1333" s="66"/>
      <c r="G1333" s="149">
        <f t="shared" si="22"/>
        <v>0</v>
      </c>
    </row>
    <row r="1334" spans="1:7" ht="21.2" customHeight="1" x14ac:dyDescent="0.25">
      <c r="A1334" s="185">
        <v>9782895913672</v>
      </c>
      <c r="B1334" s="58" t="s">
        <v>1517</v>
      </c>
      <c r="C1334" s="198" t="s">
        <v>134</v>
      </c>
      <c r="D1334" s="217" t="s">
        <v>7</v>
      </c>
      <c r="E1334" s="57">
        <v>10</v>
      </c>
      <c r="F1334" s="66"/>
      <c r="G1334" s="149">
        <f t="shared" si="22"/>
        <v>0</v>
      </c>
    </row>
    <row r="1335" spans="1:7" ht="21.2" customHeight="1" x14ac:dyDescent="0.25">
      <c r="A1335" s="185">
        <v>9781443185974</v>
      </c>
      <c r="B1335" s="58" t="s">
        <v>227</v>
      </c>
      <c r="C1335" s="198" t="s">
        <v>349</v>
      </c>
      <c r="D1335" s="217"/>
      <c r="E1335" s="57">
        <v>5</v>
      </c>
      <c r="F1335" s="66"/>
      <c r="G1335" s="149">
        <f t="shared" si="22"/>
        <v>0</v>
      </c>
    </row>
    <row r="1336" spans="1:7" ht="21.2" customHeight="1" x14ac:dyDescent="0.25">
      <c r="A1336" s="185">
        <v>9781443198776</v>
      </c>
      <c r="B1336" s="58" t="s">
        <v>1807</v>
      </c>
      <c r="C1336" s="198" t="s">
        <v>349</v>
      </c>
      <c r="D1336" s="217"/>
      <c r="E1336" s="57">
        <v>5</v>
      </c>
      <c r="F1336" s="66"/>
      <c r="G1336" s="149">
        <f t="shared" si="22"/>
        <v>0</v>
      </c>
    </row>
    <row r="1337" spans="1:7" ht="21.2" customHeight="1" x14ac:dyDescent="0.25">
      <c r="A1337" s="185">
        <v>9781443192774</v>
      </c>
      <c r="B1337" s="58" t="s">
        <v>652</v>
      </c>
      <c r="C1337" s="198" t="s">
        <v>348</v>
      </c>
      <c r="D1337" s="217"/>
      <c r="E1337" s="57">
        <v>10</v>
      </c>
      <c r="F1337" s="66"/>
      <c r="G1337" s="149">
        <f t="shared" si="22"/>
        <v>0</v>
      </c>
    </row>
    <row r="1338" spans="1:7" ht="21.2" customHeight="1" x14ac:dyDescent="0.25">
      <c r="A1338" s="185">
        <v>9781443194884</v>
      </c>
      <c r="B1338" s="58" t="s">
        <v>653</v>
      </c>
      <c r="C1338" s="198" t="s">
        <v>348</v>
      </c>
      <c r="D1338" s="217"/>
      <c r="E1338" s="57">
        <v>10</v>
      </c>
      <c r="F1338" s="66"/>
      <c r="G1338" s="149">
        <f t="shared" si="22"/>
        <v>0</v>
      </c>
    </row>
    <row r="1339" spans="1:7" ht="21.2" customHeight="1" x14ac:dyDescent="0.25">
      <c r="A1339" s="185">
        <v>9781443173537</v>
      </c>
      <c r="B1339" s="58" t="s">
        <v>228</v>
      </c>
      <c r="C1339" s="198" t="s">
        <v>348</v>
      </c>
      <c r="D1339" s="217" t="s">
        <v>7</v>
      </c>
      <c r="E1339" s="57">
        <v>10</v>
      </c>
      <c r="F1339" s="66"/>
      <c r="G1339" s="149">
        <f t="shared" si="22"/>
        <v>0</v>
      </c>
    </row>
    <row r="1340" spans="1:7" ht="21.2" customHeight="1" x14ac:dyDescent="0.25">
      <c r="A1340" s="185">
        <v>9781039700758</v>
      </c>
      <c r="B1340" s="58" t="s">
        <v>1808</v>
      </c>
      <c r="C1340" s="198" t="s">
        <v>348</v>
      </c>
      <c r="D1340" s="217"/>
      <c r="E1340" s="57">
        <v>10</v>
      </c>
      <c r="F1340" s="66"/>
      <c r="G1340" s="149">
        <f t="shared" si="22"/>
        <v>0</v>
      </c>
    </row>
    <row r="1341" spans="1:7" ht="21.2" customHeight="1" x14ac:dyDescent="0.25">
      <c r="A1341" s="185">
        <v>9781443173957</v>
      </c>
      <c r="B1341" s="58" t="s">
        <v>611</v>
      </c>
      <c r="C1341" s="198" t="s">
        <v>348</v>
      </c>
      <c r="D1341" s="217"/>
      <c r="E1341" s="57">
        <v>10.25</v>
      </c>
      <c r="F1341" s="66"/>
      <c r="G1341" s="149">
        <f t="shared" si="22"/>
        <v>0</v>
      </c>
    </row>
    <row r="1342" spans="1:7" ht="21.2" customHeight="1" x14ac:dyDescent="0.25">
      <c r="A1342" s="185">
        <v>9781443176101</v>
      </c>
      <c r="B1342" s="58" t="s">
        <v>612</v>
      </c>
      <c r="C1342" s="198" t="s">
        <v>348</v>
      </c>
      <c r="D1342" s="217"/>
      <c r="E1342" s="57">
        <v>10.25</v>
      </c>
      <c r="F1342" s="66"/>
      <c r="G1342" s="149">
        <f t="shared" si="22"/>
        <v>0</v>
      </c>
    </row>
    <row r="1343" spans="1:7" ht="21.2" customHeight="1" x14ac:dyDescent="0.25">
      <c r="A1343" s="185">
        <v>9781443177955</v>
      </c>
      <c r="B1343" s="58" t="s">
        <v>613</v>
      </c>
      <c r="C1343" s="198" t="s">
        <v>348</v>
      </c>
      <c r="D1343" s="217"/>
      <c r="E1343" s="57">
        <v>10.25</v>
      </c>
      <c r="F1343" s="66"/>
      <c r="G1343" s="149">
        <f t="shared" si="22"/>
        <v>0</v>
      </c>
    </row>
    <row r="1344" spans="1:7" ht="21.2" customHeight="1" x14ac:dyDescent="0.25">
      <c r="A1344" s="185">
        <v>9781443197694</v>
      </c>
      <c r="B1344" s="58" t="s">
        <v>820</v>
      </c>
      <c r="C1344" s="198" t="s">
        <v>1292</v>
      </c>
      <c r="D1344" s="217" t="s">
        <v>7</v>
      </c>
      <c r="E1344" s="57">
        <v>20</v>
      </c>
      <c r="F1344" s="66"/>
      <c r="G1344" s="149">
        <f t="shared" si="22"/>
        <v>0</v>
      </c>
    </row>
    <row r="1345" spans="1:7" ht="21.2" customHeight="1" x14ac:dyDescent="0.25">
      <c r="A1345" s="185">
        <v>9782897514754</v>
      </c>
      <c r="B1345" s="58" t="s">
        <v>229</v>
      </c>
      <c r="C1345" s="198" t="s">
        <v>349</v>
      </c>
      <c r="D1345" s="217" t="s">
        <v>7</v>
      </c>
      <c r="E1345" s="57">
        <v>5</v>
      </c>
      <c r="F1345" s="66"/>
      <c r="G1345" s="149">
        <f t="shared" si="22"/>
        <v>0</v>
      </c>
    </row>
    <row r="1346" spans="1:7" ht="21.2" customHeight="1" x14ac:dyDescent="0.25">
      <c r="A1346" s="185">
        <v>9782897519568</v>
      </c>
      <c r="B1346" s="58" t="s">
        <v>1809</v>
      </c>
      <c r="C1346" s="198" t="s">
        <v>1092</v>
      </c>
      <c r="D1346" s="217" t="s">
        <v>7</v>
      </c>
      <c r="E1346" s="57">
        <v>10.25</v>
      </c>
      <c r="F1346" s="66"/>
      <c r="G1346" s="149">
        <f t="shared" si="22"/>
        <v>0</v>
      </c>
    </row>
    <row r="1347" spans="1:7" ht="21.2" customHeight="1" x14ac:dyDescent="0.25">
      <c r="A1347" s="185">
        <v>9781443128902</v>
      </c>
      <c r="B1347" s="58" t="s">
        <v>230</v>
      </c>
      <c r="C1347" s="198" t="s">
        <v>348</v>
      </c>
      <c r="D1347" s="217" t="s">
        <v>7</v>
      </c>
      <c r="E1347" s="57">
        <v>5</v>
      </c>
      <c r="F1347" s="66"/>
      <c r="G1347" s="149">
        <f t="shared" si="22"/>
        <v>0</v>
      </c>
    </row>
    <row r="1348" spans="1:7" ht="21.2" customHeight="1" x14ac:dyDescent="0.25">
      <c r="A1348" s="185">
        <v>9781443106382</v>
      </c>
      <c r="B1348" s="58" t="s">
        <v>1474</v>
      </c>
      <c r="C1348" s="198" t="s">
        <v>348</v>
      </c>
      <c r="D1348" s="217" t="s">
        <v>7</v>
      </c>
      <c r="E1348" s="57">
        <v>4</v>
      </c>
      <c r="F1348" s="66"/>
      <c r="G1348" s="149">
        <f t="shared" si="22"/>
        <v>0</v>
      </c>
    </row>
    <row r="1349" spans="1:7" ht="21.2" customHeight="1" x14ac:dyDescent="0.25">
      <c r="A1349" s="185">
        <v>9781443149051</v>
      </c>
      <c r="B1349" s="58" t="s">
        <v>1475</v>
      </c>
      <c r="C1349" s="198" t="s">
        <v>348</v>
      </c>
      <c r="D1349" s="217" t="s">
        <v>7</v>
      </c>
      <c r="E1349" s="57">
        <v>9</v>
      </c>
      <c r="F1349" s="66"/>
      <c r="G1349" s="149">
        <f t="shared" si="22"/>
        <v>0</v>
      </c>
    </row>
    <row r="1350" spans="1:7" ht="21.2" customHeight="1" x14ac:dyDescent="0.25">
      <c r="A1350" s="185">
        <v>9781039702172</v>
      </c>
      <c r="B1350" s="58" t="s">
        <v>1810</v>
      </c>
      <c r="C1350" s="198" t="s">
        <v>1185</v>
      </c>
      <c r="D1350" s="217" t="s">
        <v>7</v>
      </c>
      <c r="E1350" s="57">
        <v>12.5</v>
      </c>
      <c r="F1350" s="66"/>
      <c r="G1350" s="149">
        <f t="shared" si="22"/>
        <v>0</v>
      </c>
    </row>
    <row r="1351" spans="1:7" ht="21.2" customHeight="1" x14ac:dyDescent="0.25">
      <c r="A1351" s="185">
        <v>9781474965378</v>
      </c>
      <c r="B1351" s="58" t="s">
        <v>231</v>
      </c>
      <c r="C1351" s="198" t="s">
        <v>349</v>
      </c>
      <c r="D1351" s="217"/>
      <c r="E1351" s="57">
        <v>19</v>
      </c>
      <c r="F1351" s="66"/>
      <c r="G1351" s="149">
        <f t="shared" si="22"/>
        <v>0</v>
      </c>
    </row>
    <row r="1352" spans="1:7" ht="21.2" customHeight="1" x14ac:dyDescent="0.25">
      <c r="A1352" s="185">
        <v>9781039700048</v>
      </c>
      <c r="B1352" s="58" t="s">
        <v>1337</v>
      </c>
      <c r="C1352" s="198" t="s">
        <v>356</v>
      </c>
      <c r="D1352" s="217" t="s">
        <v>7</v>
      </c>
      <c r="E1352" s="57">
        <v>12.5</v>
      </c>
      <c r="F1352" s="66"/>
      <c r="G1352" s="149">
        <f t="shared" si="22"/>
        <v>0</v>
      </c>
    </row>
    <row r="1353" spans="1:7" ht="21.2" customHeight="1" x14ac:dyDescent="0.25">
      <c r="A1353" s="185">
        <v>9781443194457</v>
      </c>
      <c r="B1353" s="58" t="s">
        <v>1532</v>
      </c>
      <c r="C1353" s="198" t="s">
        <v>1306</v>
      </c>
      <c r="D1353" s="217" t="s">
        <v>7</v>
      </c>
      <c r="E1353" s="57">
        <v>18</v>
      </c>
      <c r="F1353" s="66"/>
      <c r="G1353" s="149">
        <f t="shared" si="22"/>
        <v>0</v>
      </c>
    </row>
    <row r="1354" spans="1:7" ht="21.2" customHeight="1" x14ac:dyDescent="0.25">
      <c r="A1354" s="185">
        <v>9781443186254</v>
      </c>
      <c r="B1354" s="58" t="s">
        <v>232</v>
      </c>
      <c r="C1354" s="198" t="s">
        <v>349</v>
      </c>
      <c r="D1354" s="217"/>
      <c r="E1354" s="57">
        <v>15.5</v>
      </c>
      <c r="F1354" s="66"/>
      <c r="G1354" s="149">
        <f t="shared" si="22"/>
        <v>0</v>
      </c>
    </row>
    <row r="1355" spans="1:7" ht="21.2" customHeight="1" x14ac:dyDescent="0.25">
      <c r="A1355" s="185">
        <v>9782896074396</v>
      </c>
      <c r="B1355" s="58" t="s">
        <v>233</v>
      </c>
      <c r="C1355" s="198" t="s">
        <v>134</v>
      </c>
      <c r="D1355" s="217" t="s">
        <v>7</v>
      </c>
      <c r="E1355" s="57">
        <v>5</v>
      </c>
      <c r="F1355" s="66"/>
      <c r="G1355" s="149">
        <f t="shared" si="22"/>
        <v>0</v>
      </c>
    </row>
    <row r="1356" spans="1:7" ht="21.2" customHeight="1" x14ac:dyDescent="0.25">
      <c r="A1356" s="185">
        <v>9781039702363</v>
      </c>
      <c r="B1356" s="58" t="s">
        <v>1400</v>
      </c>
      <c r="C1356" s="198" t="s">
        <v>349</v>
      </c>
      <c r="D1356" s="217" t="s">
        <v>7</v>
      </c>
      <c r="E1356" s="57">
        <v>24</v>
      </c>
      <c r="F1356" s="66"/>
      <c r="G1356" s="149">
        <f t="shared" si="22"/>
        <v>0</v>
      </c>
    </row>
    <row r="1357" spans="1:7" ht="21.2" customHeight="1" x14ac:dyDescent="0.25">
      <c r="A1357" s="185">
        <v>9781039701595</v>
      </c>
      <c r="B1357" s="58" t="s">
        <v>1401</v>
      </c>
      <c r="C1357" s="198" t="s">
        <v>349</v>
      </c>
      <c r="D1357" s="217"/>
      <c r="E1357" s="57">
        <v>15.75</v>
      </c>
      <c r="F1357" s="66"/>
      <c r="G1357" s="149">
        <f t="shared" si="22"/>
        <v>0</v>
      </c>
    </row>
    <row r="1358" spans="1:7" ht="21.2" customHeight="1" x14ac:dyDescent="0.25">
      <c r="A1358" s="185">
        <v>9781443189453</v>
      </c>
      <c r="B1358" s="58" t="s">
        <v>1402</v>
      </c>
      <c r="C1358" s="198" t="s">
        <v>349</v>
      </c>
      <c r="D1358" s="217" t="s">
        <v>7</v>
      </c>
      <c r="E1358" s="57">
        <v>11.5</v>
      </c>
      <c r="F1358" s="66"/>
      <c r="G1358" s="149">
        <f t="shared" si="22"/>
        <v>0</v>
      </c>
    </row>
    <row r="1359" spans="1:7" ht="21.2" customHeight="1" x14ac:dyDescent="0.25">
      <c r="A1359" s="185">
        <v>9781443199414</v>
      </c>
      <c r="B1359" s="58" t="s">
        <v>391</v>
      </c>
      <c r="C1359" s="198" t="s">
        <v>349</v>
      </c>
      <c r="D1359" s="217"/>
      <c r="E1359" s="57">
        <v>9.25</v>
      </c>
      <c r="F1359" s="66"/>
      <c r="G1359" s="149">
        <f t="shared" si="22"/>
        <v>0</v>
      </c>
    </row>
    <row r="1360" spans="1:7" ht="21.2" customHeight="1" x14ac:dyDescent="0.25">
      <c r="A1360" s="185">
        <v>9781443168205</v>
      </c>
      <c r="B1360" s="58" t="s">
        <v>1811</v>
      </c>
      <c r="C1360" s="198" t="s">
        <v>349</v>
      </c>
      <c r="D1360" s="217"/>
      <c r="E1360" s="57">
        <v>8.25</v>
      </c>
      <c r="F1360" s="66"/>
      <c r="G1360" s="149">
        <f t="shared" si="22"/>
        <v>0</v>
      </c>
    </row>
    <row r="1361" spans="1:7" ht="21.2" customHeight="1" x14ac:dyDescent="0.25">
      <c r="A1361" s="185">
        <v>9781039702141</v>
      </c>
      <c r="B1361" s="58" t="s">
        <v>1403</v>
      </c>
      <c r="C1361" s="198" t="s">
        <v>349</v>
      </c>
      <c r="D1361" s="217"/>
      <c r="E1361" s="57">
        <v>13.5</v>
      </c>
      <c r="F1361" s="66"/>
      <c r="G1361" s="149">
        <f t="shared" si="22"/>
        <v>0</v>
      </c>
    </row>
    <row r="1362" spans="1:7" ht="21.2" customHeight="1" x14ac:dyDescent="0.25">
      <c r="A1362" s="185">
        <v>9781443155700</v>
      </c>
      <c r="B1362" s="58" t="s">
        <v>1476</v>
      </c>
      <c r="C1362" s="198" t="s">
        <v>348</v>
      </c>
      <c r="D1362" s="217"/>
      <c r="E1362" s="57">
        <v>11.5</v>
      </c>
      <c r="F1362" s="66"/>
      <c r="G1362" s="149">
        <f t="shared" si="22"/>
        <v>0</v>
      </c>
    </row>
    <row r="1363" spans="1:7" ht="21.2" customHeight="1" x14ac:dyDescent="0.25">
      <c r="A1363" s="185">
        <v>9782896578887</v>
      </c>
      <c r="B1363" s="58" t="s">
        <v>235</v>
      </c>
      <c r="C1363" s="198" t="s">
        <v>348</v>
      </c>
      <c r="D1363" s="217" t="s">
        <v>7</v>
      </c>
      <c r="E1363" s="57">
        <v>10</v>
      </c>
      <c r="F1363" s="66"/>
      <c r="G1363" s="149">
        <f t="shared" si="22"/>
        <v>0</v>
      </c>
    </row>
    <row r="1364" spans="1:7" ht="21.2" customHeight="1" x14ac:dyDescent="0.25">
      <c r="A1364" s="185">
        <v>9781443193177</v>
      </c>
      <c r="B1364" s="58" t="s">
        <v>495</v>
      </c>
      <c r="C1364" s="198" t="s">
        <v>349</v>
      </c>
      <c r="D1364" s="217" t="s">
        <v>7</v>
      </c>
      <c r="E1364" s="57">
        <v>19.5</v>
      </c>
      <c r="F1364" s="66"/>
      <c r="G1364" s="149">
        <f t="shared" si="22"/>
        <v>0</v>
      </c>
    </row>
    <row r="1365" spans="1:7" ht="21.2" customHeight="1" x14ac:dyDescent="0.25">
      <c r="A1365" s="185">
        <v>9781039701328</v>
      </c>
      <c r="B1365" s="58" t="s">
        <v>1404</v>
      </c>
      <c r="C1365" s="198" t="s">
        <v>349</v>
      </c>
      <c r="D1365" s="217"/>
      <c r="E1365" s="57">
        <v>21</v>
      </c>
      <c r="F1365" s="66"/>
      <c r="G1365" s="149">
        <f t="shared" si="22"/>
        <v>0</v>
      </c>
    </row>
    <row r="1366" spans="1:7" ht="21.2" customHeight="1" x14ac:dyDescent="0.25">
      <c r="A1366" s="185">
        <v>9781443186186</v>
      </c>
      <c r="B1366" s="58" t="s">
        <v>236</v>
      </c>
      <c r="C1366" s="198" t="s">
        <v>349</v>
      </c>
      <c r="D1366" s="217"/>
      <c r="E1366" s="57">
        <v>19</v>
      </c>
      <c r="F1366" s="66"/>
      <c r="G1366" s="149">
        <f t="shared" si="22"/>
        <v>0</v>
      </c>
    </row>
    <row r="1367" spans="1:7" ht="21.2" customHeight="1" x14ac:dyDescent="0.25">
      <c r="A1367" s="185">
        <v>9781039700819</v>
      </c>
      <c r="B1367" s="58" t="s">
        <v>1405</v>
      </c>
      <c r="C1367" s="198" t="s">
        <v>349</v>
      </c>
      <c r="D1367" s="217"/>
      <c r="E1367" s="57">
        <v>13.5</v>
      </c>
      <c r="F1367" s="66"/>
      <c r="G1367" s="149">
        <f t="shared" si="22"/>
        <v>0</v>
      </c>
    </row>
    <row r="1368" spans="1:7" ht="21.2" customHeight="1" x14ac:dyDescent="0.25">
      <c r="A1368" s="185">
        <v>9780545982030</v>
      </c>
      <c r="B1368" s="58" t="s">
        <v>1338</v>
      </c>
      <c r="C1368" s="198" t="s">
        <v>356</v>
      </c>
      <c r="D1368" s="217"/>
      <c r="E1368" s="57">
        <v>12.5</v>
      </c>
      <c r="F1368" s="66"/>
      <c r="G1368" s="149">
        <f t="shared" si="22"/>
        <v>0</v>
      </c>
    </row>
    <row r="1369" spans="1:7" ht="21.2" customHeight="1" x14ac:dyDescent="0.25">
      <c r="A1369" s="185">
        <v>9781443192255</v>
      </c>
      <c r="B1369" s="58" t="s">
        <v>654</v>
      </c>
      <c r="C1369" s="198" t="s">
        <v>349</v>
      </c>
      <c r="D1369" s="217"/>
      <c r="E1369" s="57">
        <v>20</v>
      </c>
      <c r="F1369" s="66"/>
      <c r="G1369" s="149">
        <f t="shared" si="22"/>
        <v>0</v>
      </c>
    </row>
    <row r="1370" spans="1:7" ht="21.2" customHeight="1" x14ac:dyDescent="0.25">
      <c r="A1370" s="185">
        <v>9781443199117</v>
      </c>
      <c r="B1370" s="58" t="s">
        <v>1406</v>
      </c>
      <c r="C1370" s="198" t="s">
        <v>349</v>
      </c>
      <c r="D1370" s="217"/>
      <c r="E1370" s="57">
        <v>13.5</v>
      </c>
      <c r="F1370" s="66"/>
      <c r="G1370" s="149">
        <f t="shared" si="22"/>
        <v>0</v>
      </c>
    </row>
    <row r="1371" spans="1:7" ht="21.2" customHeight="1" x14ac:dyDescent="0.25">
      <c r="A1371" s="185">
        <v>9781443195416</v>
      </c>
      <c r="B1371" s="58" t="s">
        <v>426</v>
      </c>
      <c r="C1371" s="198" t="s">
        <v>349</v>
      </c>
      <c r="D1371" s="217" t="s">
        <v>7</v>
      </c>
      <c r="E1371" s="57">
        <v>12.5</v>
      </c>
      <c r="F1371" s="66"/>
      <c r="G1371" s="149">
        <f t="shared" si="22"/>
        <v>0</v>
      </c>
    </row>
    <row r="1372" spans="1:7" ht="21.2" customHeight="1" x14ac:dyDescent="0.25">
      <c r="A1372" s="185">
        <v>9781805311676</v>
      </c>
      <c r="B1372" s="58" t="s">
        <v>496</v>
      </c>
      <c r="C1372" s="198" t="s">
        <v>349</v>
      </c>
      <c r="D1372" s="217"/>
      <c r="E1372" s="57">
        <v>12.25</v>
      </c>
      <c r="F1372" s="66"/>
      <c r="G1372" s="149">
        <f t="shared" si="22"/>
        <v>0</v>
      </c>
    </row>
    <row r="1373" spans="1:7" ht="21.2" customHeight="1" x14ac:dyDescent="0.25">
      <c r="A1373" s="185">
        <v>9781443138673</v>
      </c>
      <c r="B1373" s="58" t="s">
        <v>1513</v>
      </c>
      <c r="C1373" s="198" t="s">
        <v>1247</v>
      </c>
      <c r="D1373" s="217" t="s">
        <v>7</v>
      </c>
      <c r="E1373" s="57">
        <v>17.5</v>
      </c>
      <c r="F1373" s="66"/>
      <c r="G1373" s="149">
        <f t="shared" si="22"/>
        <v>0</v>
      </c>
    </row>
    <row r="1374" spans="1:7" ht="21.2" customHeight="1" x14ac:dyDescent="0.25">
      <c r="A1374" s="185" t="s">
        <v>237</v>
      </c>
      <c r="B1374" s="58" t="s">
        <v>238</v>
      </c>
      <c r="C1374" s="198" t="s">
        <v>349</v>
      </c>
      <c r="D1374" s="217" t="s">
        <v>7</v>
      </c>
      <c r="E1374" s="57">
        <v>14.5</v>
      </c>
      <c r="F1374" s="66"/>
      <c r="G1374" s="149">
        <f t="shared" si="22"/>
        <v>0</v>
      </c>
    </row>
    <row r="1375" spans="1:7" ht="21.2" customHeight="1" x14ac:dyDescent="0.25">
      <c r="A1375" s="185">
        <v>9781773883267</v>
      </c>
      <c r="B1375" s="58" t="s">
        <v>1407</v>
      </c>
      <c r="C1375" s="198" t="s">
        <v>349</v>
      </c>
      <c r="D1375" s="217" t="s">
        <v>7</v>
      </c>
      <c r="E1375" s="57">
        <v>18.75</v>
      </c>
      <c r="F1375" s="66"/>
      <c r="G1375" s="149">
        <f t="shared" si="22"/>
        <v>0</v>
      </c>
    </row>
    <row r="1376" spans="1:7" ht="21.2" customHeight="1" x14ac:dyDescent="0.25">
      <c r="A1376" s="185">
        <v>9781773883502</v>
      </c>
      <c r="B1376" s="58" t="s">
        <v>1408</v>
      </c>
      <c r="C1376" s="198" t="s">
        <v>349</v>
      </c>
      <c r="D1376" s="217" t="s">
        <v>7</v>
      </c>
      <c r="E1376" s="57">
        <v>18.75</v>
      </c>
      <c r="F1376" s="66"/>
      <c r="G1376" s="149">
        <f t="shared" si="22"/>
        <v>0</v>
      </c>
    </row>
    <row r="1377" spans="1:7" ht="21.2" customHeight="1" x14ac:dyDescent="0.25">
      <c r="A1377" s="185">
        <v>9781443185073</v>
      </c>
      <c r="B1377" s="58" t="s">
        <v>239</v>
      </c>
      <c r="C1377" s="198" t="s">
        <v>348</v>
      </c>
      <c r="D1377" s="217"/>
      <c r="E1377" s="57">
        <v>10</v>
      </c>
      <c r="F1377" s="66"/>
      <c r="G1377" s="149">
        <f t="shared" si="22"/>
        <v>0</v>
      </c>
    </row>
    <row r="1378" spans="1:7" ht="21.2" customHeight="1" x14ac:dyDescent="0.25">
      <c r="A1378" s="185">
        <v>9781443187343</v>
      </c>
      <c r="B1378" s="58" t="s">
        <v>240</v>
      </c>
      <c r="C1378" s="198" t="s">
        <v>348</v>
      </c>
      <c r="D1378" s="217"/>
      <c r="E1378" s="57">
        <v>10</v>
      </c>
      <c r="F1378" s="66"/>
      <c r="G1378" s="149">
        <f t="shared" si="22"/>
        <v>0</v>
      </c>
    </row>
    <row r="1379" spans="1:7" ht="21.2" customHeight="1" x14ac:dyDescent="0.25">
      <c r="A1379" s="185">
        <v>9781443192767</v>
      </c>
      <c r="B1379" s="58" t="s">
        <v>1477</v>
      </c>
      <c r="C1379" s="198" t="s">
        <v>348</v>
      </c>
      <c r="D1379" s="217"/>
      <c r="E1379" s="57">
        <v>8.5</v>
      </c>
      <c r="F1379" s="66"/>
      <c r="G1379" s="149">
        <f t="shared" si="22"/>
        <v>0</v>
      </c>
    </row>
    <row r="1380" spans="1:7" ht="21.2" customHeight="1" x14ac:dyDescent="0.25">
      <c r="A1380" s="185">
        <v>9781443197816</v>
      </c>
      <c r="B1380" s="58" t="s">
        <v>626</v>
      </c>
      <c r="C1380" s="198" t="s">
        <v>348</v>
      </c>
      <c r="D1380" s="217"/>
      <c r="E1380" s="57">
        <v>10.5</v>
      </c>
      <c r="F1380" s="66"/>
      <c r="G1380" s="149">
        <f t="shared" ref="G1380:G1390" si="23">+F1380*E1380</f>
        <v>0</v>
      </c>
    </row>
    <row r="1381" spans="1:7" ht="21.2" customHeight="1" x14ac:dyDescent="0.25">
      <c r="A1381" s="185">
        <v>9781443185233</v>
      </c>
      <c r="B1381" s="58" t="s">
        <v>241</v>
      </c>
      <c r="C1381" s="198" t="s">
        <v>348</v>
      </c>
      <c r="D1381" s="217"/>
      <c r="E1381" s="57">
        <v>10</v>
      </c>
      <c r="F1381" s="66"/>
      <c r="G1381" s="149">
        <f t="shared" si="23"/>
        <v>0</v>
      </c>
    </row>
    <row r="1382" spans="1:7" ht="21.2" customHeight="1" x14ac:dyDescent="0.25">
      <c r="A1382" s="185">
        <v>9781443194891</v>
      </c>
      <c r="B1382" s="58" t="s">
        <v>1478</v>
      </c>
      <c r="C1382" s="198" t="s">
        <v>348</v>
      </c>
      <c r="D1382" s="217"/>
      <c r="E1382" s="57">
        <v>8.5</v>
      </c>
      <c r="F1382" s="66"/>
      <c r="G1382" s="149">
        <f t="shared" si="23"/>
        <v>0</v>
      </c>
    </row>
    <row r="1383" spans="1:7" ht="21.2" customHeight="1" x14ac:dyDescent="0.25">
      <c r="A1383" s="185">
        <v>9781039700765</v>
      </c>
      <c r="B1383" s="58" t="s">
        <v>1812</v>
      </c>
      <c r="C1383" s="198" t="s">
        <v>348</v>
      </c>
      <c r="D1383" s="217"/>
      <c r="E1383" s="57">
        <v>10</v>
      </c>
      <c r="F1383" s="66"/>
      <c r="G1383" s="149">
        <f t="shared" si="23"/>
        <v>0</v>
      </c>
    </row>
    <row r="1384" spans="1:7" ht="21.2" customHeight="1" x14ac:dyDescent="0.25">
      <c r="A1384" s="185">
        <v>9791023512328</v>
      </c>
      <c r="B1384" s="58" t="s">
        <v>242</v>
      </c>
      <c r="C1384" s="198" t="s">
        <v>134</v>
      </c>
      <c r="D1384" s="217"/>
      <c r="E1384" s="57">
        <v>20.5</v>
      </c>
      <c r="F1384" s="66"/>
      <c r="G1384" s="149">
        <f t="shared" si="23"/>
        <v>0</v>
      </c>
    </row>
    <row r="1385" spans="1:7" ht="21.2" customHeight="1" x14ac:dyDescent="0.25">
      <c r="A1385" s="185">
        <v>9791023512359</v>
      </c>
      <c r="B1385" s="58" t="s">
        <v>750</v>
      </c>
      <c r="C1385" s="198" t="s">
        <v>134</v>
      </c>
      <c r="D1385" s="217"/>
      <c r="E1385" s="57">
        <v>20.5</v>
      </c>
      <c r="F1385" s="66"/>
      <c r="G1385" s="149">
        <f t="shared" si="23"/>
        <v>0</v>
      </c>
    </row>
    <row r="1386" spans="1:7" ht="21.2" customHeight="1" x14ac:dyDescent="0.25">
      <c r="A1386" s="185">
        <v>9791023512380</v>
      </c>
      <c r="B1386" s="58" t="s">
        <v>751</v>
      </c>
      <c r="C1386" s="198" t="s">
        <v>134</v>
      </c>
      <c r="D1386" s="217"/>
      <c r="E1386" s="57">
        <v>20.5</v>
      </c>
      <c r="F1386" s="66"/>
      <c r="G1386" s="149">
        <f t="shared" si="23"/>
        <v>0</v>
      </c>
    </row>
    <row r="1387" spans="1:7" ht="21.2" customHeight="1" x14ac:dyDescent="0.25">
      <c r="A1387" s="185">
        <v>9782897814533</v>
      </c>
      <c r="B1387" s="58" t="s">
        <v>243</v>
      </c>
      <c r="C1387" s="198" t="s">
        <v>134</v>
      </c>
      <c r="D1387" s="217" t="s">
        <v>7</v>
      </c>
      <c r="E1387" s="57">
        <v>18.5</v>
      </c>
      <c r="F1387" s="66"/>
      <c r="G1387" s="149">
        <f t="shared" si="23"/>
        <v>0</v>
      </c>
    </row>
    <row r="1388" spans="1:7" ht="21.2" customHeight="1" x14ac:dyDescent="0.25">
      <c r="A1388" s="185">
        <v>9782897816919</v>
      </c>
      <c r="B1388" s="58" t="s">
        <v>752</v>
      </c>
      <c r="C1388" s="198" t="s">
        <v>134</v>
      </c>
      <c r="D1388" s="217" t="s">
        <v>7</v>
      </c>
      <c r="E1388" s="57">
        <v>18.75</v>
      </c>
      <c r="F1388" s="66"/>
      <c r="G1388" s="149">
        <f t="shared" si="23"/>
        <v>0</v>
      </c>
    </row>
    <row r="1389" spans="1:7" ht="21.2" customHeight="1" x14ac:dyDescent="0.25">
      <c r="A1389" s="185">
        <v>9782897817664</v>
      </c>
      <c r="B1389" s="58" t="s">
        <v>775</v>
      </c>
      <c r="C1389" s="198" t="s">
        <v>134</v>
      </c>
      <c r="D1389" s="217" t="s">
        <v>7</v>
      </c>
      <c r="E1389" s="57">
        <v>13.5</v>
      </c>
      <c r="F1389" s="66"/>
      <c r="G1389" s="149">
        <f t="shared" si="23"/>
        <v>0</v>
      </c>
    </row>
    <row r="1390" spans="1:7" ht="21.2" customHeight="1" x14ac:dyDescent="0.25">
      <c r="A1390" s="185">
        <v>9781443182362</v>
      </c>
      <c r="B1390" s="58" t="s">
        <v>244</v>
      </c>
      <c r="C1390" s="198" t="s">
        <v>349</v>
      </c>
      <c r="D1390" s="217" t="s">
        <v>7</v>
      </c>
      <c r="E1390" s="57">
        <v>17</v>
      </c>
      <c r="F1390" s="66"/>
      <c r="G1390" s="149">
        <f t="shared" si="23"/>
        <v>0</v>
      </c>
    </row>
    <row r="1391" spans="1:7" ht="21.2" customHeight="1" x14ac:dyDescent="0.25">
      <c r="A1391" s="185">
        <v>9781443116466</v>
      </c>
      <c r="B1391" s="58" t="s">
        <v>1479</v>
      </c>
      <c r="C1391" s="198" t="s">
        <v>348</v>
      </c>
      <c r="D1391" s="217"/>
      <c r="E1391" s="57">
        <v>20</v>
      </c>
      <c r="F1391" s="66"/>
      <c r="G1391" s="149">
        <f t="shared" si="21"/>
        <v>0</v>
      </c>
    </row>
    <row r="1392" spans="1:7" ht="21.2" customHeight="1" x14ac:dyDescent="0.25">
      <c r="A1392" s="185">
        <v>9781443177696</v>
      </c>
      <c r="B1392" s="58" t="s">
        <v>1480</v>
      </c>
      <c r="C1392" s="198" t="s">
        <v>348</v>
      </c>
      <c r="D1392" s="139"/>
      <c r="E1392" s="57">
        <v>25</v>
      </c>
      <c r="F1392" s="66"/>
      <c r="G1392" s="149">
        <f t="shared" si="21"/>
        <v>0</v>
      </c>
    </row>
    <row r="1393" spans="1:7" ht="21.2" customHeight="1" x14ac:dyDescent="0.25">
      <c r="A1393" s="185">
        <v>9781443197625</v>
      </c>
      <c r="B1393" s="58" t="s">
        <v>627</v>
      </c>
      <c r="C1393" s="198" t="s">
        <v>348</v>
      </c>
      <c r="D1393" s="217"/>
      <c r="E1393" s="57">
        <v>44</v>
      </c>
      <c r="F1393" s="66"/>
      <c r="G1393" s="149">
        <f t="shared" si="21"/>
        <v>0</v>
      </c>
    </row>
    <row r="1394" spans="1:7" ht="21.2" customHeight="1" x14ac:dyDescent="0.25">
      <c r="A1394" s="185">
        <v>9781443159708</v>
      </c>
      <c r="B1394" s="58" t="s">
        <v>1518</v>
      </c>
      <c r="C1394" s="198" t="s">
        <v>134</v>
      </c>
      <c r="D1394" s="217"/>
      <c r="E1394" s="57">
        <v>33.75</v>
      </c>
      <c r="F1394" s="66"/>
      <c r="G1394" s="149">
        <f t="shared" si="21"/>
        <v>0</v>
      </c>
    </row>
    <row r="1395" spans="1:7" ht="21.2" customHeight="1" x14ac:dyDescent="0.25">
      <c r="A1395" s="185">
        <v>9781443177313</v>
      </c>
      <c r="B1395" s="58" t="s">
        <v>245</v>
      </c>
      <c r="C1395" s="198" t="s">
        <v>134</v>
      </c>
      <c r="D1395" s="217" t="s">
        <v>7</v>
      </c>
      <c r="E1395" s="57">
        <v>17.5</v>
      </c>
      <c r="F1395" s="66"/>
      <c r="G1395" s="149">
        <f t="shared" si="21"/>
        <v>0</v>
      </c>
    </row>
    <row r="1396" spans="1:7" ht="21.2" customHeight="1" x14ac:dyDescent="0.25">
      <c r="A1396" s="185">
        <v>9781443194099</v>
      </c>
      <c r="B1396" s="58" t="s">
        <v>1409</v>
      </c>
      <c r="C1396" s="198" t="s">
        <v>349</v>
      </c>
      <c r="D1396" s="217"/>
      <c r="E1396" s="57">
        <v>24.5</v>
      </c>
      <c r="F1396" s="66"/>
      <c r="G1396" s="149">
        <f t="shared" si="21"/>
        <v>0</v>
      </c>
    </row>
    <row r="1397" spans="1:7" ht="21.2" customHeight="1" x14ac:dyDescent="0.25">
      <c r="A1397" s="185">
        <v>9782898103124</v>
      </c>
      <c r="B1397" s="58" t="s">
        <v>776</v>
      </c>
      <c r="C1397" s="198" t="s">
        <v>134</v>
      </c>
      <c r="D1397" s="217" t="s">
        <v>7</v>
      </c>
      <c r="E1397" s="57">
        <v>18.5</v>
      </c>
      <c r="F1397" s="66"/>
      <c r="G1397" s="149">
        <f t="shared" si="21"/>
        <v>0</v>
      </c>
    </row>
    <row r="1398" spans="1:7" ht="21.2" customHeight="1" x14ac:dyDescent="0.25">
      <c r="A1398" s="185">
        <v>9781443186018</v>
      </c>
      <c r="B1398" s="58" t="s">
        <v>246</v>
      </c>
      <c r="C1398" s="198" t="s">
        <v>941</v>
      </c>
      <c r="D1398" s="139" t="s">
        <v>7</v>
      </c>
      <c r="E1398" s="57">
        <v>10</v>
      </c>
      <c r="F1398" s="66"/>
      <c r="G1398" s="149">
        <f t="shared" si="21"/>
        <v>0</v>
      </c>
    </row>
    <row r="1399" spans="1:7" ht="21.2" customHeight="1" x14ac:dyDescent="0.25">
      <c r="A1399" s="185">
        <v>9781039700772</v>
      </c>
      <c r="B1399" s="58" t="s">
        <v>1813</v>
      </c>
      <c r="C1399" s="198" t="s">
        <v>349</v>
      </c>
      <c r="D1399" s="139"/>
      <c r="E1399" s="57">
        <v>9.25</v>
      </c>
      <c r="F1399" s="66"/>
      <c r="G1399" s="149">
        <f t="shared" si="21"/>
        <v>0</v>
      </c>
    </row>
    <row r="1400" spans="1:7" ht="21.2" customHeight="1" x14ac:dyDescent="0.25">
      <c r="A1400" s="185">
        <v>9781039701724</v>
      </c>
      <c r="B1400" s="58" t="s">
        <v>1410</v>
      </c>
      <c r="C1400" s="198" t="s">
        <v>349</v>
      </c>
      <c r="D1400" s="217"/>
      <c r="E1400" s="57">
        <v>13.5</v>
      </c>
      <c r="F1400" s="66"/>
      <c r="G1400" s="149">
        <f t="shared" si="21"/>
        <v>0</v>
      </c>
    </row>
    <row r="1401" spans="1:7" ht="21.2" customHeight="1" x14ac:dyDescent="0.25">
      <c r="A1401" s="185">
        <v>9781443196482</v>
      </c>
      <c r="B1401" s="58" t="s">
        <v>1814</v>
      </c>
      <c r="C1401" s="198" t="s">
        <v>134</v>
      </c>
      <c r="D1401" s="139" t="s">
        <v>7</v>
      </c>
      <c r="E1401" s="57">
        <v>13.5</v>
      </c>
      <c r="F1401" s="66"/>
      <c r="G1401" s="149">
        <f t="shared" si="21"/>
        <v>0</v>
      </c>
    </row>
    <row r="1402" spans="1:7" ht="21.2" customHeight="1" x14ac:dyDescent="0.25">
      <c r="A1402" s="185">
        <v>9781443174824</v>
      </c>
      <c r="B1402" s="58" t="s">
        <v>1411</v>
      </c>
      <c r="C1402" s="198" t="s">
        <v>349</v>
      </c>
      <c r="D1402" s="217" t="s">
        <v>7</v>
      </c>
      <c r="E1402" s="57">
        <v>12.5</v>
      </c>
      <c r="F1402" s="66"/>
      <c r="G1402" s="149">
        <f t="shared" si="21"/>
        <v>0</v>
      </c>
    </row>
    <row r="1403" spans="1:7" ht="21.2" customHeight="1" x14ac:dyDescent="0.25">
      <c r="A1403" s="185">
        <v>9781443129435</v>
      </c>
      <c r="B1403" s="58" t="s">
        <v>1412</v>
      </c>
      <c r="C1403" s="198" t="s">
        <v>349</v>
      </c>
      <c r="D1403" s="217" t="s">
        <v>7</v>
      </c>
      <c r="E1403" s="57">
        <v>7</v>
      </c>
      <c r="F1403" s="66"/>
      <c r="G1403" s="149">
        <f t="shared" si="21"/>
        <v>0</v>
      </c>
    </row>
    <row r="1404" spans="1:7" ht="21.2" customHeight="1" x14ac:dyDescent="0.25">
      <c r="A1404" s="185">
        <v>9781773883540</v>
      </c>
      <c r="B1404" s="58" t="s">
        <v>1413</v>
      </c>
      <c r="C1404" s="198" t="s">
        <v>349</v>
      </c>
      <c r="D1404" s="217" t="s">
        <v>7</v>
      </c>
      <c r="E1404" s="57">
        <v>13.5</v>
      </c>
      <c r="F1404" s="66"/>
      <c r="G1404" s="149">
        <f t="shared" si="21"/>
        <v>0</v>
      </c>
    </row>
    <row r="1405" spans="1:7" ht="21.2" customHeight="1" x14ac:dyDescent="0.25">
      <c r="A1405" s="185">
        <v>9781443196598</v>
      </c>
      <c r="B1405" s="58" t="s">
        <v>1414</v>
      </c>
      <c r="C1405" s="198" t="s">
        <v>349</v>
      </c>
      <c r="D1405" s="139"/>
      <c r="E1405" s="57">
        <v>13.5</v>
      </c>
      <c r="F1405" s="66"/>
      <c r="G1405" s="149">
        <f t="shared" si="21"/>
        <v>0</v>
      </c>
    </row>
    <row r="1406" spans="1:7" ht="21.2" customHeight="1" x14ac:dyDescent="0.25">
      <c r="A1406" s="185">
        <v>9781443181563</v>
      </c>
      <c r="B1406" s="58" t="s">
        <v>247</v>
      </c>
      <c r="C1406" s="198" t="s">
        <v>348</v>
      </c>
      <c r="D1406" s="139"/>
      <c r="E1406" s="57">
        <v>18.5</v>
      </c>
      <c r="F1406" s="66"/>
      <c r="G1406" s="149">
        <f t="shared" si="21"/>
        <v>0</v>
      </c>
    </row>
    <row r="1407" spans="1:7" ht="21.2" customHeight="1" x14ac:dyDescent="0.25">
      <c r="A1407" s="185">
        <v>9781443190435</v>
      </c>
      <c r="B1407" s="58" t="s">
        <v>655</v>
      </c>
      <c r="C1407" s="198" t="s">
        <v>348</v>
      </c>
      <c r="D1407" s="217"/>
      <c r="E1407" s="57">
        <v>18.5</v>
      </c>
      <c r="F1407" s="66"/>
      <c r="G1407" s="149">
        <f t="shared" si="21"/>
        <v>0</v>
      </c>
    </row>
    <row r="1408" spans="1:7" ht="21.2" customHeight="1" x14ac:dyDescent="0.25">
      <c r="A1408" s="185">
        <v>9781443181471</v>
      </c>
      <c r="B1408" s="58" t="s">
        <v>248</v>
      </c>
      <c r="C1408" s="198" t="s">
        <v>349</v>
      </c>
      <c r="D1408" s="139" t="s">
        <v>7</v>
      </c>
      <c r="E1408" s="57">
        <v>5</v>
      </c>
      <c r="F1408" s="66"/>
      <c r="G1408" s="149">
        <f t="shared" si="21"/>
        <v>0</v>
      </c>
    </row>
    <row r="1409" spans="1:7" ht="21.2" customHeight="1" x14ac:dyDescent="0.25">
      <c r="A1409" s="185">
        <v>9781443199742</v>
      </c>
      <c r="B1409" s="58" t="s">
        <v>427</v>
      </c>
      <c r="C1409" s="198" t="s">
        <v>349</v>
      </c>
      <c r="D1409" s="139" t="s">
        <v>7</v>
      </c>
      <c r="E1409" s="57">
        <v>15.75</v>
      </c>
      <c r="F1409" s="66"/>
      <c r="G1409" s="149">
        <f t="shared" si="21"/>
        <v>0</v>
      </c>
    </row>
    <row r="1410" spans="1:7" ht="21.2" customHeight="1" x14ac:dyDescent="0.25">
      <c r="A1410" s="185">
        <v>9781443180764</v>
      </c>
      <c r="B1410" s="58" t="s">
        <v>249</v>
      </c>
      <c r="C1410" s="198" t="s">
        <v>348</v>
      </c>
      <c r="D1410" s="139"/>
      <c r="E1410" s="57">
        <v>10</v>
      </c>
      <c r="F1410" s="66"/>
      <c r="G1410" s="149">
        <f t="shared" si="21"/>
        <v>0</v>
      </c>
    </row>
    <row r="1411" spans="1:7" ht="21.2" customHeight="1" x14ac:dyDescent="0.25">
      <c r="A1411" s="185">
        <v>9781443181457</v>
      </c>
      <c r="B1411" s="58" t="s">
        <v>250</v>
      </c>
      <c r="C1411" s="198" t="s">
        <v>348</v>
      </c>
      <c r="D1411" s="217"/>
      <c r="E1411" s="57">
        <v>10</v>
      </c>
      <c r="F1411" s="66"/>
      <c r="G1411" s="149">
        <f t="shared" si="21"/>
        <v>0</v>
      </c>
    </row>
    <row r="1412" spans="1:7" ht="21.2" customHeight="1" x14ac:dyDescent="0.25">
      <c r="A1412" s="185">
        <v>9781443187329</v>
      </c>
      <c r="B1412" s="58" t="s">
        <v>251</v>
      </c>
      <c r="C1412" s="198" t="s">
        <v>348</v>
      </c>
      <c r="D1412" s="217"/>
      <c r="E1412" s="57">
        <v>10</v>
      </c>
      <c r="F1412" s="66"/>
      <c r="G1412" s="149">
        <f t="shared" si="21"/>
        <v>0</v>
      </c>
    </row>
    <row r="1413" spans="1:7" ht="21.2" customHeight="1" x14ac:dyDescent="0.25">
      <c r="A1413" s="185">
        <v>9781443194853</v>
      </c>
      <c r="B1413" s="58" t="s">
        <v>698</v>
      </c>
      <c r="C1413" s="198" t="s">
        <v>1185</v>
      </c>
      <c r="D1413" s="139"/>
      <c r="E1413" s="57">
        <v>10</v>
      </c>
      <c r="F1413" s="66"/>
      <c r="G1413" s="149">
        <f t="shared" si="21"/>
        <v>0</v>
      </c>
    </row>
    <row r="1414" spans="1:7" ht="21.2" customHeight="1" x14ac:dyDescent="0.25">
      <c r="A1414" s="185">
        <v>9781443197823</v>
      </c>
      <c r="B1414" s="58" t="s">
        <v>628</v>
      </c>
      <c r="C1414" s="198" t="s">
        <v>348</v>
      </c>
      <c r="D1414" s="139"/>
      <c r="E1414" s="57">
        <v>10</v>
      </c>
      <c r="F1414" s="66"/>
      <c r="G1414" s="149">
        <f t="shared" si="21"/>
        <v>0</v>
      </c>
    </row>
    <row r="1415" spans="1:7" ht="21.2" customHeight="1" x14ac:dyDescent="0.25">
      <c r="A1415" s="185">
        <v>9781039700734</v>
      </c>
      <c r="B1415" s="58" t="s">
        <v>1815</v>
      </c>
      <c r="C1415" s="198" t="s">
        <v>1185</v>
      </c>
      <c r="D1415" s="139"/>
      <c r="E1415" s="57">
        <v>11.5</v>
      </c>
      <c r="F1415" s="66"/>
      <c r="G1415" s="149">
        <f t="shared" si="21"/>
        <v>0</v>
      </c>
    </row>
    <row r="1416" spans="1:7" ht="21.2" customHeight="1" x14ac:dyDescent="0.25">
      <c r="A1416" s="185">
        <v>9781443197465</v>
      </c>
      <c r="B1416" s="58" t="s">
        <v>428</v>
      </c>
      <c r="C1416" s="198" t="s">
        <v>349</v>
      </c>
      <c r="D1416" s="139"/>
      <c r="E1416" s="57">
        <v>12.5</v>
      </c>
      <c r="F1416" s="66"/>
      <c r="G1416" s="149">
        <f t="shared" si="21"/>
        <v>0</v>
      </c>
    </row>
    <row r="1417" spans="1:7" ht="21.2" customHeight="1" x14ac:dyDescent="0.25">
      <c r="A1417" s="185">
        <v>9781443197632</v>
      </c>
      <c r="B1417" s="58" t="s">
        <v>1533</v>
      </c>
      <c r="C1417" s="198" t="s">
        <v>1306</v>
      </c>
      <c r="D1417" s="217"/>
      <c r="E1417" s="57">
        <v>21</v>
      </c>
      <c r="F1417" s="66"/>
      <c r="G1417" s="149">
        <f t="shared" si="21"/>
        <v>0</v>
      </c>
    </row>
    <row r="1418" spans="1:7" ht="21.2" customHeight="1" x14ac:dyDescent="0.25">
      <c r="A1418" s="185">
        <v>9781443199582</v>
      </c>
      <c r="B1418" s="58" t="s">
        <v>1500</v>
      </c>
      <c r="C1418" s="198" t="s">
        <v>1185</v>
      </c>
      <c r="D1418" s="139"/>
      <c r="E1418" s="57">
        <v>17.5</v>
      </c>
      <c r="F1418" s="66"/>
      <c r="G1418" s="149">
        <f t="shared" si="21"/>
        <v>0</v>
      </c>
    </row>
    <row r="1419" spans="1:7" ht="21.2" customHeight="1" x14ac:dyDescent="0.25">
      <c r="A1419" s="185">
        <v>9781443194686</v>
      </c>
      <c r="B1419" s="58" t="s">
        <v>1415</v>
      </c>
      <c r="C1419" s="198" t="s">
        <v>349</v>
      </c>
      <c r="D1419" s="217"/>
      <c r="E1419" s="57">
        <v>13.5</v>
      </c>
      <c r="F1419" s="66"/>
      <c r="G1419" s="149">
        <f t="shared" si="21"/>
        <v>0</v>
      </c>
    </row>
    <row r="1420" spans="1:7" ht="21.2" customHeight="1" x14ac:dyDescent="0.25">
      <c r="A1420" s="185">
        <v>9781443187596</v>
      </c>
      <c r="B1420" s="58" t="s">
        <v>1353</v>
      </c>
      <c r="C1420" s="198" t="s">
        <v>941</v>
      </c>
      <c r="D1420" s="139"/>
      <c r="E1420" s="57">
        <v>12.5</v>
      </c>
      <c r="F1420" s="66"/>
      <c r="G1420" s="149">
        <f t="shared" si="21"/>
        <v>0</v>
      </c>
    </row>
    <row r="1421" spans="1:7" ht="21.2" customHeight="1" x14ac:dyDescent="0.25">
      <c r="A1421" s="185">
        <v>9781443176422</v>
      </c>
      <c r="B1421" s="58" t="s">
        <v>1519</v>
      </c>
      <c r="C1421" s="198" t="s">
        <v>134</v>
      </c>
      <c r="D1421" s="217"/>
      <c r="E1421" s="57">
        <v>17.5</v>
      </c>
      <c r="F1421" s="66"/>
      <c r="G1421" s="149">
        <f t="shared" si="21"/>
        <v>0</v>
      </c>
    </row>
    <row r="1422" spans="1:7" ht="21.2" customHeight="1" x14ac:dyDescent="0.25">
      <c r="A1422" s="185">
        <v>9781443197014</v>
      </c>
      <c r="B1422" s="58" t="s">
        <v>1816</v>
      </c>
      <c r="C1422" s="198" t="s">
        <v>1185</v>
      </c>
      <c r="D1422" s="139"/>
      <c r="E1422" s="57">
        <v>17.75</v>
      </c>
      <c r="F1422" s="66"/>
      <c r="G1422" s="149">
        <f t="shared" si="21"/>
        <v>0</v>
      </c>
    </row>
    <row r="1423" spans="1:7" ht="21.2" customHeight="1" x14ac:dyDescent="0.25">
      <c r="A1423" s="185">
        <v>9781443194693</v>
      </c>
      <c r="B1423" s="58" t="s">
        <v>692</v>
      </c>
      <c r="C1423" s="198" t="s">
        <v>1185</v>
      </c>
      <c r="D1423" s="217"/>
      <c r="E1423" s="57">
        <v>17.75</v>
      </c>
      <c r="F1423" s="66"/>
      <c r="G1423" s="149">
        <f t="shared" si="21"/>
        <v>0</v>
      </c>
    </row>
    <row r="1424" spans="1:7" ht="21.2" customHeight="1" x14ac:dyDescent="0.25">
      <c r="A1424" s="185">
        <v>9781443195300</v>
      </c>
      <c r="B1424" s="58" t="s">
        <v>629</v>
      </c>
      <c r="C1424" s="198" t="s">
        <v>348</v>
      </c>
      <c r="D1424" s="139"/>
      <c r="E1424" s="57">
        <v>17.75</v>
      </c>
      <c r="F1424" s="66"/>
      <c r="G1424" s="149">
        <f t="shared" si="21"/>
        <v>0</v>
      </c>
    </row>
    <row r="1425" spans="1:7" ht="21.2" customHeight="1" x14ac:dyDescent="0.25">
      <c r="A1425" s="185">
        <v>9781443189408</v>
      </c>
      <c r="B1425" s="58" t="s">
        <v>252</v>
      </c>
      <c r="C1425" s="198" t="s">
        <v>348</v>
      </c>
      <c r="D1425" s="217"/>
      <c r="E1425" s="57">
        <v>17.5</v>
      </c>
      <c r="F1425" s="66"/>
      <c r="G1425" s="149">
        <f t="shared" si="21"/>
        <v>0</v>
      </c>
    </row>
    <row r="1426" spans="1:7" ht="21.2" customHeight="1" x14ac:dyDescent="0.25">
      <c r="A1426" s="185">
        <v>9781443194488</v>
      </c>
      <c r="B1426" s="58" t="s">
        <v>1481</v>
      </c>
      <c r="C1426" s="198" t="s">
        <v>348</v>
      </c>
      <c r="D1426" s="139"/>
      <c r="E1426" s="57">
        <v>16</v>
      </c>
      <c r="F1426" s="66"/>
      <c r="G1426" s="149">
        <f t="shared" si="21"/>
        <v>0</v>
      </c>
    </row>
    <row r="1427" spans="1:7" ht="21.2" customHeight="1" x14ac:dyDescent="0.25">
      <c r="A1427" s="185">
        <v>9781443181303</v>
      </c>
      <c r="B1427" s="58" t="s">
        <v>253</v>
      </c>
      <c r="C1427" s="198" t="s">
        <v>348</v>
      </c>
      <c r="D1427" s="139"/>
      <c r="E1427" s="57">
        <v>5</v>
      </c>
      <c r="F1427" s="66"/>
      <c r="G1427" s="149">
        <f t="shared" si="21"/>
        <v>0</v>
      </c>
    </row>
    <row r="1428" spans="1:7" ht="21.2" customHeight="1" x14ac:dyDescent="0.25">
      <c r="A1428" s="185">
        <v>9781443185790</v>
      </c>
      <c r="B1428" s="58" t="s">
        <v>254</v>
      </c>
      <c r="C1428" s="198" t="s">
        <v>348</v>
      </c>
      <c r="D1428" s="139"/>
      <c r="E1428" s="57">
        <v>12.5</v>
      </c>
      <c r="F1428" s="66"/>
      <c r="G1428" s="149">
        <f t="shared" si="21"/>
        <v>0</v>
      </c>
    </row>
    <row r="1429" spans="1:7" ht="21.2" customHeight="1" x14ac:dyDescent="0.25">
      <c r="A1429" s="185">
        <v>9781443187206</v>
      </c>
      <c r="B1429" s="58" t="s">
        <v>255</v>
      </c>
      <c r="C1429" s="198" t="s">
        <v>348</v>
      </c>
      <c r="D1429" s="139"/>
      <c r="E1429" s="57">
        <v>12.5</v>
      </c>
      <c r="F1429" s="66"/>
      <c r="G1429" s="149">
        <f t="shared" si="21"/>
        <v>0</v>
      </c>
    </row>
    <row r="1430" spans="1:7" ht="21.2" customHeight="1" x14ac:dyDescent="0.25">
      <c r="A1430" s="185">
        <v>9781443191227</v>
      </c>
      <c r="B1430" s="58" t="s">
        <v>656</v>
      </c>
      <c r="C1430" s="198" t="s">
        <v>348</v>
      </c>
      <c r="D1430" s="139"/>
      <c r="E1430" s="57">
        <v>12.5</v>
      </c>
      <c r="F1430" s="66"/>
      <c r="G1430" s="149">
        <f t="shared" si="21"/>
        <v>0</v>
      </c>
    </row>
    <row r="1431" spans="1:7" ht="21.2" customHeight="1" x14ac:dyDescent="0.25">
      <c r="A1431" s="185">
        <v>9781443193580</v>
      </c>
      <c r="B1431" s="58" t="s">
        <v>657</v>
      </c>
      <c r="C1431" s="198" t="s">
        <v>349</v>
      </c>
      <c r="D1431" s="139"/>
      <c r="E1431" s="57">
        <v>12.5</v>
      </c>
      <c r="F1431" s="66"/>
      <c r="G1431" s="149">
        <f t="shared" si="21"/>
        <v>0</v>
      </c>
    </row>
    <row r="1432" spans="1:7" ht="21.2" customHeight="1" x14ac:dyDescent="0.25">
      <c r="A1432" s="185">
        <v>9781443197601</v>
      </c>
      <c r="B1432" s="58" t="s">
        <v>630</v>
      </c>
      <c r="C1432" s="198" t="s">
        <v>348</v>
      </c>
      <c r="D1432" s="139"/>
      <c r="E1432" s="57">
        <v>12.5</v>
      </c>
      <c r="F1432" s="66"/>
      <c r="G1432" s="149">
        <f t="shared" si="21"/>
        <v>0</v>
      </c>
    </row>
    <row r="1433" spans="1:7" ht="21.2" customHeight="1" x14ac:dyDescent="0.25">
      <c r="A1433" s="185">
        <v>9781443199445</v>
      </c>
      <c r="B1433" s="58" t="s">
        <v>1817</v>
      </c>
      <c r="C1433" s="198" t="s">
        <v>348</v>
      </c>
      <c r="D1433" s="139"/>
      <c r="E1433" s="57">
        <v>13.5</v>
      </c>
      <c r="F1433" s="66"/>
      <c r="G1433" s="149">
        <f t="shared" si="21"/>
        <v>0</v>
      </c>
    </row>
    <row r="1434" spans="1:7" ht="21.2" customHeight="1" x14ac:dyDescent="0.25">
      <c r="A1434" s="185">
        <v>9781039703520</v>
      </c>
      <c r="B1434" s="58" t="s">
        <v>1501</v>
      </c>
      <c r="C1434" s="198" t="s">
        <v>1185</v>
      </c>
      <c r="D1434" s="217"/>
      <c r="E1434" s="57">
        <v>13.5</v>
      </c>
      <c r="F1434" s="66"/>
      <c r="G1434" s="149">
        <f t="shared" si="21"/>
        <v>0</v>
      </c>
    </row>
    <row r="1435" spans="1:7" ht="21.2" customHeight="1" x14ac:dyDescent="0.25">
      <c r="A1435" s="185">
        <v>9781443157247</v>
      </c>
      <c r="B1435" s="58" t="s">
        <v>1334</v>
      </c>
      <c r="C1435" s="198" t="s">
        <v>1007</v>
      </c>
      <c r="D1435" s="139" t="s">
        <v>7</v>
      </c>
      <c r="E1435" s="57">
        <v>10</v>
      </c>
      <c r="F1435" s="66"/>
      <c r="G1435" s="149">
        <f t="shared" si="21"/>
        <v>0</v>
      </c>
    </row>
    <row r="1436" spans="1:7" ht="21.2" customHeight="1" x14ac:dyDescent="0.25">
      <c r="A1436" s="185">
        <v>9781443193856</v>
      </c>
      <c r="B1436" s="58" t="s">
        <v>497</v>
      </c>
      <c r="C1436" s="198" t="s">
        <v>349</v>
      </c>
      <c r="D1436" s="139" t="s">
        <v>7</v>
      </c>
      <c r="E1436" s="57">
        <v>13.5</v>
      </c>
      <c r="F1436" s="66"/>
      <c r="G1436" s="149">
        <f t="shared" si="21"/>
        <v>0</v>
      </c>
    </row>
    <row r="1437" spans="1:7" ht="21.2" customHeight="1" x14ac:dyDescent="0.25">
      <c r="A1437" s="185">
        <v>9781443128575</v>
      </c>
      <c r="B1437" s="58" t="s">
        <v>1818</v>
      </c>
      <c r="C1437" s="198" t="s">
        <v>349</v>
      </c>
      <c r="D1437" s="217"/>
      <c r="E1437" s="57">
        <v>5</v>
      </c>
      <c r="F1437" s="66"/>
      <c r="G1437" s="149">
        <f t="shared" si="21"/>
        <v>0</v>
      </c>
    </row>
    <row r="1438" spans="1:7" ht="21.2" customHeight="1" x14ac:dyDescent="0.25">
      <c r="A1438" s="185">
        <v>9781805319566</v>
      </c>
      <c r="B1438" s="58" t="s">
        <v>1416</v>
      </c>
      <c r="C1438" s="198" t="s">
        <v>349</v>
      </c>
      <c r="D1438" s="217"/>
      <c r="E1438" s="57">
        <v>13.5</v>
      </c>
      <c r="F1438" s="66"/>
      <c r="G1438" s="149">
        <f t="shared" si="21"/>
        <v>0</v>
      </c>
    </row>
    <row r="1439" spans="1:7" ht="21.2" customHeight="1" x14ac:dyDescent="0.25">
      <c r="A1439" s="185">
        <v>9781988142883</v>
      </c>
      <c r="B1439" s="58" t="s">
        <v>256</v>
      </c>
      <c r="C1439" s="198" t="s">
        <v>349</v>
      </c>
      <c r="D1439" s="217" t="s">
        <v>7</v>
      </c>
      <c r="E1439" s="57">
        <v>14.5</v>
      </c>
      <c r="F1439" s="66"/>
      <c r="G1439" s="149">
        <f t="shared" si="21"/>
        <v>0</v>
      </c>
    </row>
    <row r="1440" spans="1:7" ht="21.2" customHeight="1" x14ac:dyDescent="0.25">
      <c r="A1440" s="185">
        <v>9781773883236</v>
      </c>
      <c r="B1440" s="58" t="s">
        <v>392</v>
      </c>
      <c r="C1440" s="198" t="s">
        <v>941</v>
      </c>
      <c r="D1440" s="217" t="s">
        <v>7</v>
      </c>
      <c r="E1440" s="57">
        <v>13.5</v>
      </c>
      <c r="F1440" s="66"/>
      <c r="G1440" s="149">
        <f t="shared" si="21"/>
        <v>0</v>
      </c>
    </row>
    <row r="1441" spans="1:7" ht="21.2" customHeight="1" x14ac:dyDescent="0.25">
      <c r="A1441" s="185">
        <v>9781443199179</v>
      </c>
      <c r="B1441" s="58" t="s">
        <v>1417</v>
      </c>
      <c r="C1441" s="198" t="s">
        <v>349</v>
      </c>
      <c r="D1441" s="139"/>
      <c r="E1441" s="57">
        <v>13.5</v>
      </c>
      <c r="F1441" s="66"/>
      <c r="G1441" s="149">
        <f t="shared" si="21"/>
        <v>0</v>
      </c>
    </row>
    <row r="1442" spans="1:7" ht="21.2" customHeight="1" x14ac:dyDescent="0.25">
      <c r="A1442" s="185">
        <v>9781443193672</v>
      </c>
      <c r="B1442" s="58" t="s">
        <v>1502</v>
      </c>
      <c r="C1442" s="198" t="s">
        <v>1185</v>
      </c>
      <c r="D1442" s="217"/>
      <c r="E1442" s="57">
        <v>16</v>
      </c>
      <c r="F1442" s="66"/>
      <c r="G1442" s="149">
        <f t="shared" si="21"/>
        <v>0</v>
      </c>
    </row>
    <row r="1443" spans="1:7" ht="21.2" customHeight="1" x14ac:dyDescent="0.25">
      <c r="A1443" s="185">
        <v>9781443187367</v>
      </c>
      <c r="B1443" s="58" t="s">
        <v>257</v>
      </c>
      <c r="C1443" s="198" t="s">
        <v>348</v>
      </c>
      <c r="D1443" s="139"/>
      <c r="E1443" s="57">
        <v>17.5</v>
      </c>
      <c r="F1443" s="66"/>
      <c r="G1443" s="149">
        <f t="shared" si="21"/>
        <v>0</v>
      </c>
    </row>
    <row r="1444" spans="1:7" ht="21.2" customHeight="1" x14ac:dyDescent="0.25">
      <c r="A1444" s="185">
        <v>9781039701052</v>
      </c>
      <c r="B1444" s="58" t="s">
        <v>1819</v>
      </c>
      <c r="C1444" s="198" t="s">
        <v>1185</v>
      </c>
      <c r="D1444" s="217"/>
      <c r="E1444" s="57">
        <v>19.75</v>
      </c>
      <c r="F1444" s="66"/>
      <c r="G1444" s="149">
        <f t="shared" si="21"/>
        <v>0</v>
      </c>
    </row>
    <row r="1445" spans="1:7" ht="21.2" customHeight="1" x14ac:dyDescent="0.25">
      <c r="A1445" s="185">
        <v>9781443190077</v>
      </c>
      <c r="B1445" s="58" t="s">
        <v>429</v>
      </c>
      <c r="C1445" s="198" t="s">
        <v>349</v>
      </c>
      <c r="D1445" s="139" t="s">
        <v>7</v>
      </c>
      <c r="E1445" s="57">
        <v>11.5</v>
      </c>
      <c r="F1445" s="66"/>
      <c r="G1445" s="149">
        <f t="shared" si="21"/>
        <v>0</v>
      </c>
    </row>
    <row r="1446" spans="1:7" ht="21.2" customHeight="1" x14ac:dyDescent="0.25">
      <c r="A1446" s="185">
        <v>9781443190640</v>
      </c>
      <c r="B1446" s="58" t="s">
        <v>1482</v>
      </c>
      <c r="C1446" s="198" t="s">
        <v>348</v>
      </c>
      <c r="D1446" s="217"/>
      <c r="E1446" s="57">
        <v>13.5</v>
      </c>
      <c r="F1446" s="66"/>
      <c r="G1446" s="149">
        <f t="shared" si="21"/>
        <v>0</v>
      </c>
    </row>
    <row r="1447" spans="1:7" ht="21.2" customHeight="1" x14ac:dyDescent="0.25">
      <c r="A1447" s="185">
        <v>9781443169493</v>
      </c>
      <c r="B1447" s="58" t="s">
        <v>1483</v>
      </c>
      <c r="C1447" s="198" t="s">
        <v>348</v>
      </c>
      <c r="D1447" s="217"/>
      <c r="E1447" s="57">
        <v>13.5</v>
      </c>
      <c r="F1447" s="66"/>
      <c r="G1447" s="149">
        <f t="shared" si="21"/>
        <v>0</v>
      </c>
    </row>
    <row r="1448" spans="1:7" ht="21.2" customHeight="1" x14ac:dyDescent="0.25">
      <c r="A1448" s="185">
        <v>9781039701588</v>
      </c>
      <c r="B1448" s="58" t="s">
        <v>1820</v>
      </c>
      <c r="C1448" s="198" t="s">
        <v>348</v>
      </c>
      <c r="D1448" s="217"/>
      <c r="E1448" s="57">
        <v>13.5</v>
      </c>
      <c r="F1448" s="66"/>
      <c r="G1448" s="149">
        <f t="shared" si="21"/>
        <v>0</v>
      </c>
    </row>
    <row r="1449" spans="1:7" ht="21.2" customHeight="1" x14ac:dyDescent="0.25">
      <c r="A1449" s="185">
        <v>9781443193634</v>
      </c>
      <c r="B1449" s="58" t="s">
        <v>1418</v>
      </c>
      <c r="C1449" s="198" t="s">
        <v>349</v>
      </c>
      <c r="D1449" s="139"/>
      <c r="E1449" s="57">
        <v>15</v>
      </c>
      <c r="F1449" s="66"/>
      <c r="G1449" s="149">
        <f t="shared" si="21"/>
        <v>0</v>
      </c>
    </row>
    <row r="1450" spans="1:7" ht="21.2" customHeight="1" x14ac:dyDescent="0.25">
      <c r="A1450" s="185">
        <v>9781773883618</v>
      </c>
      <c r="B1450" s="58" t="s">
        <v>1484</v>
      </c>
      <c r="C1450" s="198" t="s">
        <v>348</v>
      </c>
      <c r="D1450" s="217" t="s">
        <v>7</v>
      </c>
      <c r="E1450" s="57">
        <v>26</v>
      </c>
      <c r="F1450" s="66"/>
      <c r="G1450" s="149">
        <f t="shared" si="21"/>
        <v>0</v>
      </c>
    </row>
    <row r="1451" spans="1:7" ht="21.2" customHeight="1" x14ac:dyDescent="0.25">
      <c r="A1451" s="185">
        <v>9781443181617</v>
      </c>
      <c r="B1451" s="58" t="s">
        <v>258</v>
      </c>
      <c r="C1451" s="198" t="s">
        <v>348</v>
      </c>
      <c r="D1451" s="217" t="s">
        <v>7</v>
      </c>
      <c r="E1451" s="57">
        <v>23</v>
      </c>
      <c r="F1451" s="66"/>
      <c r="G1451" s="149">
        <f t="shared" si="21"/>
        <v>0</v>
      </c>
    </row>
    <row r="1452" spans="1:7" ht="21.2" customHeight="1" x14ac:dyDescent="0.25">
      <c r="A1452" s="185">
        <v>9781443189378</v>
      </c>
      <c r="B1452" s="58" t="s">
        <v>1485</v>
      </c>
      <c r="C1452" s="198" t="s">
        <v>348</v>
      </c>
      <c r="D1452" s="139"/>
      <c r="E1452" s="57">
        <v>23</v>
      </c>
      <c r="F1452" s="66"/>
      <c r="G1452" s="149">
        <f t="shared" si="21"/>
        <v>0</v>
      </c>
    </row>
    <row r="1453" spans="1:7" ht="21.2" customHeight="1" x14ac:dyDescent="0.25">
      <c r="A1453" s="185">
        <v>9781803706993</v>
      </c>
      <c r="B1453" s="58" t="s">
        <v>658</v>
      </c>
      <c r="C1453" s="198" t="s">
        <v>1185</v>
      </c>
      <c r="D1453" s="217"/>
      <c r="E1453" s="57">
        <v>19.75</v>
      </c>
      <c r="F1453" s="66"/>
      <c r="G1453" s="149">
        <f t="shared" ref="G1453:G1513" si="24">+F1453*E1453</f>
        <v>0</v>
      </c>
    </row>
    <row r="1454" spans="1:7" ht="21.2" customHeight="1" x14ac:dyDescent="0.25">
      <c r="A1454" s="185">
        <v>9781443194082</v>
      </c>
      <c r="B1454" s="58" t="s">
        <v>1821</v>
      </c>
      <c r="C1454" s="198" t="s">
        <v>349</v>
      </c>
      <c r="D1454" s="139"/>
      <c r="E1454" s="57">
        <v>13.5</v>
      </c>
      <c r="F1454" s="66"/>
      <c r="G1454" s="149">
        <f t="shared" si="24"/>
        <v>0</v>
      </c>
    </row>
    <row r="1455" spans="1:7" ht="21.2" customHeight="1" x14ac:dyDescent="0.25">
      <c r="A1455" s="185">
        <v>9781474987103</v>
      </c>
      <c r="B1455" s="58" t="s">
        <v>1486</v>
      </c>
      <c r="C1455" s="198" t="s">
        <v>348</v>
      </c>
      <c r="D1455" s="139"/>
      <c r="E1455" s="57">
        <v>10</v>
      </c>
      <c r="F1455" s="66"/>
      <c r="G1455" s="149">
        <f t="shared" si="24"/>
        <v>0</v>
      </c>
    </row>
    <row r="1456" spans="1:7" ht="21.2" customHeight="1" x14ac:dyDescent="0.25">
      <c r="A1456" s="185">
        <v>9781443182492</v>
      </c>
      <c r="B1456" s="58" t="s">
        <v>1339</v>
      </c>
      <c r="C1456" s="198" t="s">
        <v>356</v>
      </c>
      <c r="D1456" s="139"/>
      <c r="E1456" s="57">
        <v>10.5</v>
      </c>
      <c r="F1456" s="66"/>
      <c r="G1456" s="149">
        <f t="shared" si="24"/>
        <v>0</v>
      </c>
    </row>
    <row r="1457" spans="1:7" ht="21.2" customHeight="1" x14ac:dyDescent="0.25">
      <c r="A1457" s="185">
        <v>9781443189156</v>
      </c>
      <c r="B1457" s="58" t="s">
        <v>378</v>
      </c>
      <c r="C1457" s="198" t="s">
        <v>941</v>
      </c>
      <c r="D1457" s="217"/>
      <c r="E1457" s="57">
        <v>15.75</v>
      </c>
      <c r="F1457" s="66"/>
      <c r="G1457" s="149">
        <f t="shared" si="24"/>
        <v>0</v>
      </c>
    </row>
    <row r="1458" spans="1:7" ht="21.2" customHeight="1" x14ac:dyDescent="0.25">
      <c r="A1458" s="185">
        <v>9781443197182</v>
      </c>
      <c r="B1458" s="58" t="s">
        <v>1487</v>
      </c>
      <c r="C1458" s="198" t="s">
        <v>348</v>
      </c>
      <c r="D1458" s="139"/>
      <c r="E1458" s="57">
        <v>11.75</v>
      </c>
      <c r="F1458" s="66"/>
      <c r="G1458" s="149">
        <f t="shared" si="24"/>
        <v>0</v>
      </c>
    </row>
    <row r="1459" spans="1:7" ht="21.2" customHeight="1" x14ac:dyDescent="0.25">
      <c r="A1459" s="185">
        <v>9781443198066</v>
      </c>
      <c r="B1459" s="58" t="s">
        <v>1514</v>
      </c>
      <c r="C1459" s="198" t="s">
        <v>1247</v>
      </c>
      <c r="D1459" s="217"/>
      <c r="E1459" s="57">
        <v>13.5</v>
      </c>
      <c r="F1459" s="66"/>
      <c r="G1459" s="149">
        <f t="shared" si="24"/>
        <v>0</v>
      </c>
    </row>
    <row r="1460" spans="1:7" ht="21.2" customHeight="1" x14ac:dyDescent="0.25">
      <c r="A1460" s="185">
        <v>9781443197649</v>
      </c>
      <c r="B1460" s="58" t="s">
        <v>1419</v>
      </c>
      <c r="C1460" s="198" t="s">
        <v>349</v>
      </c>
      <c r="D1460" s="139"/>
      <c r="E1460" s="57">
        <v>13.5</v>
      </c>
      <c r="F1460" s="66"/>
      <c r="G1460" s="149">
        <f t="shared" si="24"/>
        <v>0</v>
      </c>
    </row>
    <row r="1461" spans="1:7" ht="21.2" customHeight="1" x14ac:dyDescent="0.25">
      <c r="A1461" s="185">
        <v>9781773884271</v>
      </c>
      <c r="B1461" s="58" t="s">
        <v>1340</v>
      </c>
      <c r="C1461" s="198" t="s">
        <v>356</v>
      </c>
      <c r="D1461" s="217"/>
      <c r="E1461" s="57">
        <v>17.75</v>
      </c>
      <c r="F1461" s="66"/>
      <c r="G1461" s="149">
        <f t="shared" si="24"/>
        <v>0</v>
      </c>
    </row>
    <row r="1462" spans="1:7" ht="21.2" customHeight="1" x14ac:dyDescent="0.25">
      <c r="A1462" s="185">
        <v>9781443196703</v>
      </c>
      <c r="B1462" s="58" t="s">
        <v>1420</v>
      </c>
      <c r="C1462" s="198" t="s">
        <v>349</v>
      </c>
      <c r="D1462" s="217" t="s">
        <v>7</v>
      </c>
      <c r="E1462" s="57">
        <v>9.5</v>
      </c>
      <c r="F1462" s="66"/>
      <c r="G1462" s="149">
        <f t="shared" si="24"/>
        <v>0</v>
      </c>
    </row>
    <row r="1463" spans="1:7" ht="21.2" customHeight="1" x14ac:dyDescent="0.25">
      <c r="A1463" s="185">
        <v>9781443199520</v>
      </c>
      <c r="B1463" s="58" t="s">
        <v>827</v>
      </c>
      <c r="C1463" s="198" t="s">
        <v>1306</v>
      </c>
      <c r="D1463" s="217"/>
      <c r="E1463" s="57">
        <v>21</v>
      </c>
      <c r="F1463" s="66"/>
      <c r="G1463" s="149">
        <f t="shared" si="24"/>
        <v>0</v>
      </c>
    </row>
    <row r="1464" spans="1:7" ht="21.2" customHeight="1" x14ac:dyDescent="0.25">
      <c r="A1464" s="185">
        <v>9781039701267</v>
      </c>
      <c r="B1464" s="58" t="s">
        <v>1822</v>
      </c>
      <c r="C1464" s="198" t="s">
        <v>1292</v>
      </c>
      <c r="D1464" s="139"/>
      <c r="E1464" s="57">
        <v>23</v>
      </c>
      <c r="F1464" s="66"/>
      <c r="G1464" s="149">
        <f t="shared" si="24"/>
        <v>0</v>
      </c>
    </row>
    <row r="1465" spans="1:7" ht="21.2" customHeight="1" x14ac:dyDescent="0.25">
      <c r="A1465" s="185">
        <v>9781443195409</v>
      </c>
      <c r="B1465" s="58" t="s">
        <v>1528</v>
      </c>
      <c r="C1465" s="198" t="s">
        <v>350</v>
      </c>
      <c r="D1465" s="139"/>
      <c r="E1465" s="57">
        <v>17</v>
      </c>
      <c r="F1465" s="66"/>
      <c r="G1465" s="149">
        <f t="shared" si="24"/>
        <v>0</v>
      </c>
    </row>
    <row r="1466" spans="1:7" ht="21.2" customHeight="1" x14ac:dyDescent="0.25">
      <c r="A1466" s="185">
        <v>9781443134224</v>
      </c>
      <c r="B1466" s="58" t="s">
        <v>1488</v>
      </c>
      <c r="C1466" s="198" t="s">
        <v>348</v>
      </c>
      <c r="D1466" s="139" t="s">
        <v>7</v>
      </c>
      <c r="E1466" s="57">
        <v>6</v>
      </c>
      <c r="F1466" s="66"/>
      <c r="G1466" s="149">
        <f t="shared" si="24"/>
        <v>0</v>
      </c>
    </row>
    <row r="1467" spans="1:7" ht="21.2" customHeight="1" x14ac:dyDescent="0.25">
      <c r="A1467" s="185">
        <v>9781039701403</v>
      </c>
      <c r="B1467" s="58" t="s">
        <v>1823</v>
      </c>
      <c r="C1467" s="198" t="s">
        <v>348</v>
      </c>
      <c r="D1467" s="217" t="s">
        <v>7</v>
      </c>
      <c r="E1467" s="57">
        <v>8.25</v>
      </c>
      <c r="F1467" s="66"/>
      <c r="G1467" s="149">
        <f t="shared" si="24"/>
        <v>0</v>
      </c>
    </row>
    <row r="1468" spans="1:7" ht="21.2" customHeight="1" x14ac:dyDescent="0.25">
      <c r="A1468" s="185">
        <v>9781443193771</v>
      </c>
      <c r="B1468" s="58" t="s">
        <v>1508</v>
      </c>
      <c r="C1468" s="198" t="s">
        <v>1243</v>
      </c>
      <c r="D1468" s="139"/>
      <c r="E1468" s="57">
        <v>16</v>
      </c>
      <c r="F1468" s="66"/>
      <c r="G1468" s="149">
        <f t="shared" si="24"/>
        <v>0</v>
      </c>
    </row>
    <row r="1469" spans="1:7" ht="21.2" customHeight="1" x14ac:dyDescent="0.25">
      <c r="A1469" s="185">
        <v>9781039701908</v>
      </c>
      <c r="B1469" s="58" t="s">
        <v>1451</v>
      </c>
      <c r="C1469" s="198" t="s">
        <v>352</v>
      </c>
      <c r="D1469" s="217" t="s">
        <v>7</v>
      </c>
      <c r="E1469" s="57">
        <v>29.25</v>
      </c>
      <c r="F1469" s="66"/>
      <c r="G1469" s="149">
        <f t="shared" si="24"/>
        <v>0</v>
      </c>
    </row>
    <row r="1470" spans="1:7" ht="21.2" customHeight="1" x14ac:dyDescent="0.25">
      <c r="A1470" s="185">
        <v>9781443185950</v>
      </c>
      <c r="B1470" s="58" t="s">
        <v>259</v>
      </c>
      <c r="C1470" s="198" t="s">
        <v>941</v>
      </c>
      <c r="D1470" s="139" t="s">
        <v>7</v>
      </c>
      <c r="E1470" s="57">
        <v>17.5</v>
      </c>
      <c r="F1470" s="66"/>
      <c r="G1470" s="149">
        <f t="shared" si="24"/>
        <v>0</v>
      </c>
    </row>
    <row r="1471" spans="1:7" ht="21.2" customHeight="1" x14ac:dyDescent="0.25">
      <c r="A1471" s="185">
        <v>9781443195362</v>
      </c>
      <c r="B1471" s="58" t="s">
        <v>1489</v>
      </c>
      <c r="C1471" s="198" t="s">
        <v>348</v>
      </c>
      <c r="D1471" s="217"/>
      <c r="E1471" s="57">
        <v>14</v>
      </c>
      <c r="F1471" s="66"/>
      <c r="G1471" s="149">
        <f t="shared" si="24"/>
        <v>0</v>
      </c>
    </row>
    <row r="1472" spans="1:7" ht="21.2" customHeight="1" x14ac:dyDescent="0.25">
      <c r="A1472" s="185">
        <v>9781039701304</v>
      </c>
      <c r="B1472" s="58" t="s">
        <v>1421</v>
      </c>
      <c r="C1472" s="198" t="s">
        <v>349</v>
      </c>
      <c r="D1472" s="139"/>
      <c r="E1472" s="57">
        <v>13.5</v>
      </c>
      <c r="F1472" s="66"/>
      <c r="G1472" s="149">
        <f t="shared" si="24"/>
        <v>0</v>
      </c>
    </row>
    <row r="1473" spans="1:7" ht="21.2" customHeight="1" x14ac:dyDescent="0.25">
      <c r="A1473" s="185">
        <v>9781443168557</v>
      </c>
      <c r="B1473" s="58" t="s">
        <v>659</v>
      </c>
      <c r="C1473" s="198" t="s">
        <v>348</v>
      </c>
      <c r="D1473" s="217" t="s">
        <v>7</v>
      </c>
      <c r="E1473" s="57">
        <v>10.5</v>
      </c>
      <c r="F1473" s="66"/>
      <c r="G1473" s="149">
        <f t="shared" si="24"/>
        <v>0</v>
      </c>
    </row>
    <row r="1474" spans="1:7" ht="21.2" customHeight="1" x14ac:dyDescent="0.25">
      <c r="A1474" s="185">
        <v>9781443181488</v>
      </c>
      <c r="B1474" s="58" t="s">
        <v>1520</v>
      </c>
      <c r="C1474" s="198" t="s">
        <v>134</v>
      </c>
      <c r="D1474" s="217"/>
      <c r="E1474" s="57">
        <v>18.5</v>
      </c>
      <c r="F1474" s="66"/>
      <c r="G1474" s="149">
        <f t="shared" si="24"/>
        <v>0</v>
      </c>
    </row>
    <row r="1475" spans="1:7" ht="21.2" customHeight="1" x14ac:dyDescent="0.25">
      <c r="A1475" s="185">
        <v>9781443193368</v>
      </c>
      <c r="B1475" s="58" t="s">
        <v>753</v>
      </c>
      <c r="C1475" s="198" t="s">
        <v>134</v>
      </c>
      <c r="D1475" s="139"/>
      <c r="E1475" s="57">
        <v>18.75</v>
      </c>
      <c r="F1475" s="66"/>
      <c r="G1475" s="149">
        <f t="shared" si="24"/>
        <v>0</v>
      </c>
    </row>
    <row r="1476" spans="1:7" ht="21.2" customHeight="1" x14ac:dyDescent="0.25">
      <c r="A1476" s="185">
        <v>9781443181495</v>
      </c>
      <c r="B1476" s="58" t="s">
        <v>260</v>
      </c>
      <c r="C1476" s="198" t="s">
        <v>134</v>
      </c>
      <c r="D1476" s="217"/>
      <c r="E1476" s="57">
        <v>18.5</v>
      </c>
      <c r="F1476" s="66"/>
      <c r="G1476" s="149">
        <f t="shared" si="24"/>
        <v>0</v>
      </c>
    </row>
    <row r="1477" spans="1:7" ht="21.2" customHeight="1" x14ac:dyDescent="0.25">
      <c r="A1477" s="185">
        <v>9781443199186</v>
      </c>
      <c r="B1477" s="58" t="s">
        <v>1521</v>
      </c>
      <c r="C1477" s="198" t="s">
        <v>134</v>
      </c>
      <c r="D1477" s="139"/>
      <c r="E1477" s="57">
        <v>18.75</v>
      </c>
      <c r="F1477" s="66"/>
      <c r="G1477" s="149">
        <f t="shared" si="24"/>
        <v>0</v>
      </c>
    </row>
    <row r="1478" spans="1:7" ht="21.2" customHeight="1" x14ac:dyDescent="0.25">
      <c r="A1478" s="185">
        <v>9781443199735</v>
      </c>
      <c r="B1478" s="58" t="s">
        <v>1824</v>
      </c>
      <c r="C1478" s="198" t="s">
        <v>348</v>
      </c>
      <c r="D1478" s="217"/>
      <c r="E1478" s="57">
        <v>13.5</v>
      </c>
      <c r="F1478" s="66"/>
      <c r="G1478" s="149">
        <f t="shared" si="24"/>
        <v>0</v>
      </c>
    </row>
    <row r="1479" spans="1:7" ht="21.2" customHeight="1" x14ac:dyDescent="0.25">
      <c r="A1479" s="185">
        <v>9781443195485</v>
      </c>
      <c r="B1479" s="58" t="s">
        <v>393</v>
      </c>
      <c r="C1479" s="198" t="s">
        <v>941</v>
      </c>
      <c r="D1479" s="139"/>
      <c r="E1479" s="57">
        <v>20.5</v>
      </c>
      <c r="F1479" s="66"/>
      <c r="G1479" s="149">
        <f t="shared" si="24"/>
        <v>0</v>
      </c>
    </row>
    <row r="1480" spans="1:7" ht="21.2" customHeight="1" x14ac:dyDescent="0.25">
      <c r="A1480" s="185">
        <v>9781443195492</v>
      </c>
      <c r="B1480" s="58" t="s">
        <v>394</v>
      </c>
      <c r="C1480" s="198" t="s">
        <v>941</v>
      </c>
      <c r="D1480" s="139"/>
      <c r="E1480" s="57">
        <v>20.5</v>
      </c>
      <c r="F1480" s="66"/>
      <c r="G1480" s="149">
        <f t="shared" si="24"/>
        <v>0</v>
      </c>
    </row>
    <row r="1481" spans="1:7" ht="21.2" customHeight="1" x14ac:dyDescent="0.25">
      <c r="A1481" s="185">
        <v>9781443192521</v>
      </c>
      <c r="B1481" s="58" t="s">
        <v>754</v>
      </c>
      <c r="C1481" s="198" t="s">
        <v>134</v>
      </c>
      <c r="D1481" s="217"/>
      <c r="E1481" s="57">
        <v>25</v>
      </c>
      <c r="F1481" s="66"/>
      <c r="G1481" s="149">
        <f t="shared" si="24"/>
        <v>0</v>
      </c>
    </row>
    <row r="1482" spans="1:7" ht="21.2" customHeight="1" x14ac:dyDescent="0.25">
      <c r="A1482" s="185">
        <v>9781443197762</v>
      </c>
      <c r="B1482" s="58" t="s">
        <v>379</v>
      </c>
      <c r="C1482" s="198" t="s">
        <v>941</v>
      </c>
      <c r="D1482" s="217"/>
      <c r="E1482" s="57">
        <v>15.5</v>
      </c>
      <c r="F1482" s="66"/>
      <c r="G1482" s="149">
        <f t="shared" si="24"/>
        <v>0</v>
      </c>
    </row>
    <row r="1483" spans="1:7" ht="21.2" customHeight="1" x14ac:dyDescent="0.25">
      <c r="A1483" s="185">
        <v>9781443197779</v>
      </c>
      <c r="B1483" s="58" t="s">
        <v>380</v>
      </c>
      <c r="C1483" s="198" t="s">
        <v>941</v>
      </c>
      <c r="D1483" s="139"/>
      <c r="E1483" s="57">
        <v>15.5</v>
      </c>
      <c r="F1483" s="66"/>
      <c r="G1483" s="149">
        <f t="shared" si="24"/>
        <v>0</v>
      </c>
    </row>
    <row r="1484" spans="1:7" ht="21.2" customHeight="1" x14ac:dyDescent="0.25">
      <c r="A1484" s="185">
        <v>9781443197755</v>
      </c>
      <c r="B1484" s="58" t="s">
        <v>631</v>
      </c>
      <c r="C1484" s="198" t="s">
        <v>348</v>
      </c>
      <c r="D1484" s="139"/>
      <c r="E1484" s="57">
        <v>13.5</v>
      </c>
      <c r="F1484" s="66"/>
      <c r="G1484" s="149">
        <f t="shared" si="24"/>
        <v>0</v>
      </c>
    </row>
    <row r="1485" spans="1:7" ht="21.2" customHeight="1" x14ac:dyDescent="0.25">
      <c r="A1485" s="185">
        <v>9781443190428</v>
      </c>
      <c r="B1485" s="58" t="s">
        <v>660</v>
      </c>
      <c r="C1485" s="198" t="s">
        <v>349</v>
      </c>
      <c r="D1485" s="217"/>
      <c r="E1485" s="57">
        <v>26</v>
      </c>
      <c r="F1485" s="66"/>
      <c r="G1485" s="149">
        <f t="shared" si="24"/>
        <v>0</v>
      </c>
    </row>
    <row r="1486" spans="1:7" ht="21.2" customHeight="1" x14ac:dyDescent="0.25">
      <c r="A1486" s="185">
        <v>9781443197748</v>
      </c>
      <c r="B1486" s="58" t="s">
        <v>632</v>
      </c>
      <c r="C1486" s="198" t="s">
        <v>348</v>
      </c>
      <c r="D1486" s="139"/>
      <c r="E1486" s="57">
        <v>23</v>
      </c>
      <c r="F1486" s="66"/>
      <c r="G1486" s="149">
        <f t="shared" si="24"/>
        <v>0</v>
      </c>
    </row>
    <row r="1487" spans="1:7" ht="21.2" customHeight="1" x14ac:dyDescent="0.25">
      <c r="A1487" s="185">
        <v>9781443199704</v>
      </c>
      <c r="B1487" s="58" t="s">
        <v>1490</v>
      </c>
      <c r="C1487" s="198" t="s">
        <v>348</v>
      </c>
      <c r="D1487" s="217"/>
      <c r="E1487" s="57">
        <v>15.75</v>
      </c>
      <c r="F1487" s="66"/>
      <c r="G1487" s="149">
        <f t="shared" si="24"/>
        <v>0</v>
      </c>
    </row>
    <row r="1488" spans="1:7" ht="21.2" customHeight="1" x14ac:dyDescent="0.25">
      <c r="A1488" s="185">
        <v>9781773882574</v>
      </c>
      <c r="B1488" s="58" t="s">
        <v>755</v>
      </c>
      <c r="C1488" s="198" t="s">
        <v>134</v>
      </c>
      <c r="D1488" s="139" t="s">
        <v>7</v>
      </c>
      <c r="E1488" s="57">
        <v>20.75</v>
      </c>
      <c r="F1488" s="66"/>
      <c r="G1488" s="149">
        <f t="shared" si="24"/>
        <v>0</v>
      </c>
    </row>
    <row r="1489" spans="1:7" ht="21.2" customHeight="1" x14ac:dyDescent="0.25">
      <c r="A1489" s="185">
        <v>9781443176040</v>
      </c>
      <c r="B1489" s="58" t="s">
        <v>261</v>
      </c>
      <c r="C1489" s="198" t="s">
        <v>1306</v>
      </c>
      <c r="D1489" s="217" t="s">
        <v>7</v>
      </c>
      <c r="E1489" s="57">
        <v>17.5</v>
      </c>
      <c r="F1489" s="66"/>
      <c r="G1489" s="149">
        <f t="shared" si="24"/>
        <v>0</v>
      </c>
    </row>
    <row r="1490" spans="1:7" ht="21.2" customHeight="1" x14ac:dyDescent="0.25">
      <c r="A1490" s="185">
        <v>9781773883151</v>
      </c>
      <c r="B1490" s="58" t="s">
        <v>1341</v>
      </c>
      <c r="C1490" s="198" t="s">
        <v>356</v>
      </c>
      <c r="D1490" s="217"/>
      <c r="E1490" s="57">
        <v>15.5</v>
      </c>
      <c r="F1490" s="66"/>
      <c r="G1490" s="149">
        <f t="shared" si="24"/>
        <v>0</v>
      </c>
    </row>
    <row r="1491" spans="1:7" ht="21.2" customHeight="1" x14ac:dyDescent="0.25">
      <c r="A1491" s="185">
        <v>9782764434802</v>
      </c>
      <c r="B1491" s="58" t="s">
        <v>1534</v>
      </c>
      <c r="C1491" s="198" t="s">
        <v>1306</v>
      </c>
      <c r="D1491" s="217" t="s">
        <v>7</v>
      </c>
      <c r="E1491" s="57">
        <v>10</v>
      </c>
      <c r="F1491" s="66"/>
      <c r="G1491" s="149">
        <f t="shared" si="24"/>
        <v>0</v>
      </c>
    </row>
    <row r="1492" spans="1:7" ht="21.2" customHeight="1" x14ac:dyDescent="0.25">
      <c r="A1492" s="185">
        <v>9782897730635</v>
      </c>
      <c r="B1492" s="58" t="s">
        <v>263</v>
      </c>
      <c r="C1492" s="198" t="s">
        <v>134</v>
      </c>
      <c r="D1492" s="217" t="s">
        <v>7</v>
      </c>
      <c r="E1492" s="57">
        <v>5</v>
      </c>
      <c r="F1492" s="66"/>
      <c r="G1492" s="149">
        <f t="shared" si="24"/>
        <v>0</v>
      </c>
    </row>
    <row r="1493" spans="1:7" ht="21.2" customHeight="1" x14ac:dyDescent="0.25">
      <c r="A1493" s="185">
        <v>9782897730574</v>
      </c>
      <c r="B1493" s="58" t="s">
        <v>1522</v>
      </c>
      <c r="C1493" s="198" t="s">
        <v>134</v>
      </c>
      <c r="D1493" s="217" t="s">
        <v>7</v>
      </c>
      <c r="E1493" s="57">
        <v>5</v>
      </c>
      <c r="F1493" s="66"/>
      <c r="G1493" s="149">
        <f t="shared" si="24"/>
        <v>0</v>
      </c>
    </row>
    <row r="1494" spans="1:7" ht="21.2" customHeight="1" x14ac:dyDescent="0.25">
      <c r="A1494" s="185">
        <v>9781443107907</v>
      </c>
      <c r="B1494" s="58" t="s">
        <v>1422</v>
      </c>
      <c r="C1494" s="198" t="s">
        <v>349</v>
      </c>
      <c r="D1494" s="139" t="s">
        <v>7</v>
      </c>
      <c r="E1494" s="57">
        <v>17</v>
      </c>
      <c r="F1494" s="66"/>
      <c r="G1494" s="149">
        <f t="shared" si="24"/>
        <v>0</v>
      </c>
    </row>
    <row r="1495" spans="1:7" ht="21.2" customHeight="1" x14ac:dyDescent="0.25">
      <c r="A1495" s="185">
        <v>9782898105326</v>
      </c>
      <c r="B1495" s="58" t="s">
        <v>828</v>
      </c>
      <c r="C1495" s="198" t="s">
        <v>1306</v>
      </c>
      <c r="D1495" s="217" t="s">
        <v>7</v>
      </c>
      <c r="E1495" s="57">
        <v>20.5</v>
      </c>
      <c r="F1495" s="66"/>
      <c r="G1495" s="149">
        <f t="shared" si="24"/>
        <v>0</v>
      </c>
    </row>
    <row r="1496" spans="1:7" ht="21.2" customHeight="1" x14ac:dyDescent="0.25">
      <c r="A1496" s="185">
        <v>9782898100949</v>
      </c>
      <c r="B1496" s="58" t="s">
        <v>1535</v>
      </c>
      <c r="C1496" s="198" t="s">
        <v>1306</v>
      </c>
      <c r="D1496" s="139" t="s">
        <v>7</v>
      </c>
      <c r="E1496" s="57">
        <v>20.5</v>
      </c>
      <c r="F1496" s="66"/>
      <c r="G1496" s="149">
        <f t="shared" si="24"/>
        <v>0</v>
      </c>
    </row>
    <row r="1497" spans="1:7" ht="21.2" customHeight="1" x14ac:dyDescent="0.25">
      <c r="A1497" s="185">
        <v>9782898109171</v>
      </c>
      <c r="B1497" s="58" t="s">
        <v>1825</v>
      </c>
      <c r="C1497" s="198" t="s">
        <v>1292</v>
      </c>
      <c r="D1497" s="139" t="s">
        <v>7</v>
      </c>
      <c r="E1497" s="57">
        <v>20.75</v>
      </c>
      <c r="F1497" s="66"/>
      <c r="G1497" s="149">
        <f t="shared" si="24"/>
        <v>0</v>
      </c>
    </row>
    <row r="1498" spans="1:7" ht="21.2" customHeight="1" x14ac:dyDescent="0.25">
      <c r="A1498" s="185">
        <v>9781443198271</v>
      </c>
      <c r="B1498" s="58" t="s">
        <v>527</v>
      </c>
      <c r="C1498" s="198" t="s">
        <v>1092</v>
      </c>
      <c r="D1498" s="217"/>
      <c r="E1498" s="57">
        <v>9.25</v>
      </c>
      <c r="F1498" s="66"/>
      <c r="G1498" s="149">
        <f t="shared" si="24"/>
        <v>0</v>
      </c>
    </row>
    <row r="1499" spans="1:7" ht="21.2" customHeight="1" x14ac:dyDescent="0.25">
      <c r="A1499" s="185">
        <v>9781039701250</v>
      </c>
      <c r="B1499" s="58" t="s">
        <v>1423</v>
      </c>
      <c r="C1499" s="198" t="s">
        <v>349</v>
      </c>
      <c r="D1499" s="217"/>
      <c r="E1499" s="57">
        <v>13.5</v>
      </c>
      <c r="F1499" s="66"/>
      <c r="G1499" s="149">
        <f t="shared" si="24"/>
        <v>0</v>
      </c>
    </row>
    <row r="1500" spans="1:7" ht="21.2" customHeight="1" x14ac:dyDescent="0.25">
      <c r="A1500" s="185">
        <v>9781443199636</v>
      </c>
      <c r="B1500" s="58" t="s">
        <v>395</v>
      </c>
      <c r="C1500" s="198" t="s">
        <v>349</v>
      </c>
      <c r="D1500" s="217"/>
      <c r="E1500" s="57">
        <v>15.75</v>
      </c>
      <c r="F1500" s="66"/>
      <c r="G1500" s="149">
        <f t="shared" si="24"/>
        <v>0</v>
      </c>
    </row>
    <row r="1501" spans="1:7" ht="21.2" customHeight="1" x14ac:dyDescent="0.25">
      <c r="A1501" s="185">
        <v>9781039701557</v>
      </c>
      <c r="B1501" s="58" t="s">
        <v>1826</v>
      </c>
      <c r="C1501" s="198" t="s">
        <v>352</v>
      </c>
      <c r="D1501" s="217"/>
      <c r="E1501" s="57">
        <v>13.5</v>
      </c>
      <c r="F1501" s="66"/>
      <c r="G1501" s="149">
        <f t="shared" si="24"/>
        <v>0</v>
      </c>
    </row>
    <row r="1502" spans="1:7" ht="21.2" customHeight="1" x14ac:dyDescent="0.25">
      <c r="A1502" s="185">
        <v>9781443191906</v>
      </c>
      <c r="B1502" s="58" t="s">
        <v>264</v>
      </c>
      <c r="C1502" s="198" t="s">
        <v>134</v>
      </c>
      <c r="D1502" s="139"/>
      <c r="E1502" s="57">
        <v>17.5</v>
      </c>
      <c r="F1502" s="66"/>
      <c r="G1502" s="149">
        <f t="shared" si="24"/>
        <v>0</v>
      </c>
    </row>
    <row r="1503" spans="1:7" ht="21.2" customHeight="1" x14ac:dyDescent="0.25">
      <c r="A1503" s="185">
        <v>9781443180566</v>
      </c>
      <c r="B1503" s="58" t="s">
        <v>265</v>
      </c>
      <c r="C1503" s="198" t="s">
        <v>348</v>
      </c>
      <c r="D1503" s="139"/>
      <c r="E1503" s="57">
        <v>10</v>
      </c>
      <c r="F1503" s="66"/>
      <c r="G1503" s="149">
        <f t="shared" si="24"/>
        <v>0</v>
      </c>
    </row>
    <row r="1504" spans="1:7" ht="21.2" customHeight="1" x14ac:dyDescent="0.25">
      <c r="A1504" s="185">
        <v>9781443199087</v>
      </c>
      <c r="B1504" s="58" t="s">
        <v>430</v>
      </c>
      <c r="C1504" s="198" t="s">
        <v>349</v>
      </c>
      <c r="D1504" s="139"/>
      <c r="E1504" s="57">
        <v>13.5</v>
      </c>
      <c r="F1504" s="66"/>
      <c r="G1504" s="149">
        <f t="shared" si="24"/>
        <v>0</v>
      </c>
    </row>
    <row r="1505" spans="1:7" ht="21.2" customHeight="1" x14ac:dyDescent="0.25">
      <c r="A1505" s="185">
        <v>9781443187459</v>
      </c>
      <c r="B1505" s="58" t="s">
        <v>266</v>
      </c>
      <c r="C1505" s="198" t="s">
        <v>348</v>
      </c>
      <c r="D1505" s="139"/>
      <c r="E1505" s="57">
        <v>15</v>
      </c>
      <c r="F1505" s="66"/>
      <c r="G1505" s="149">
        <f t="shared" si="24"/>
        <v>0</v>
      </c>
    </row>
    <row r="1506" spans="1:7" ht="21.2" customHeight="1" x14ac:dyDescent="0.25">
      <c r="A1506" s="185">
        <v>9781443199070</v>
      </c>
      <c r="B1506" s="58" t="s">
        <v>396</v>
      </c>
      <c r="C1506" s="198" t="s">
        <v>349</v>
      </c>
      <c r="D1506" s="139" t="s">
        <v>7</v>
      </c>
      <c r="E1506" s="57">
        <v>21</v>
      </c>
      <c r="F1506" s="66"/>
      <c r="G1506" s="149">
        <f t="shared" si="24"/>
        <v>0</v>
      </c>
    </row>
    <row r="1507" spans="1:7" ht="21.2" customHeight="1" x14ac:dyDescent="0.25">
      <c r="A1507" s="185">
        <v>9781443174879</v>
      </c>
      <c r="B1507" s="58" t="s">
        <v>498</v>
      </c>
      <c r="C1507" s="198" t="s">
        <v>941</v>
      </c>
      <c r="D1507" s="217"/>
      <c r="E1507" s="57">
        <v>12.5</v>
      </c>
      <c r="F1507" s="66"/>
      <c r="G1507" s="149">
        <f t="shared" si="24"/>
        <v>0</v>
      </c>
    </row>
    <row r="1508" spans="1:7" ht="21.2" customHeight="1" x14ac:dyDescent="0.25">
      <c r="A1508" s="185">
        <v>9781443196567</v>
      </c>
      <c r="B1508" s="58" t="s">
        <v>520</v>
      </c>
      <c r="C1508" s="198" t="s">
        <v>352</v>
      </c>
      <c r="D1508" s="139" t="s">
        <v>7</v>
      </c>
      <c r="E1508" s="57">
        <v>13.5</v>
      </c>
      <c r="F1508" s="66"/>
      <c r="G1508" s="149">
        <f t="shared" si="24"/>
        <v>0</v>
      </c>
    </row>
    <row r="1509" spans="1:7" ht="21.2" customHeight="1" x14ac:dyDescent="0.25">
      <c r="A1509" s="185">
        <v>9781443194938</v>
      </c>
      <c r="B1509" s="58" t="s">
        <v>1536</v>
      </c>
      <c r="C1509" s="198" t="s">
        <v>1306</v>
      </c>
      <c r="D1509" s="217"/>
      <c r="E1509" s="57">
        <v>16</v>
      </c>
      <c r="F1509" s="66"/>
      <c r="G1509" s="149">
        <f t="shared" si="24"/>
        <v>0</v>
      </c>
    </row>
    <row r="1510" spans="1:7" ht="21.2" customHeight="1" x14ac:dyDescent="0.25">
      <c r="A1510" s="185">
        <v>9781443177306</v>
      </c>
      <c r="B1510" s="58" t="s">
        <v>1424</v>
      </c>
      <c r="C1510" s="198" t="s">
        <v>349</v>
      </c>
      <c r="D1510" s="139" t="s">
        <v>7</v>
      </c>
      <c r="E1510" s="57">
        <v>20</v>
      </c>
      <c r="F1510" s="66"/>
      <c r="G1510" s="149">
        <f t="shared" si="24"/>
        <v>0</v>
      </c>
    </row>
    <row r="1511" spans="1:7" ht="21.2" customHeight="1" x14ac:dyDescent="0.25">
      <c r="A1511" s="185">
        <v>9781443181730</v>
      </c>
      <c r="B1511" s="58" t="s">
        <v>267</v>
      </c>
      <c r="C1511" s="198" t="s">
        <v>941</v>
      </c>
      <c r="D1511" s="139" t="s">
        <v>7</v>
      </c>
      <c r="E1511" s="57">
        <v>20.5</v>
      </c>
      <c r="F1511" s="66"/>
      <c r="G1511" s="149">
        <f t="shared" si="24"/>
        <v>0</v>
      </c>
    </row>
    <row r="1512" spans="1:7" ht="21.2" customHeight="1" x14ac:dyDescent="0.25">
      <c r="A1512" s="185">
        <v>9781443154840</v>
      </c>
      <c r="B1512" s="58" t="s">
        <v>1425</v>
      </c>
      <c r="C1512" s="198" t="s">
        <v>349</v>
      </c>
      <c r="D1512" s="139"/>
      <c r="E1512" s="57">
        <v>11.5</v>
      </c>
      <c r="F1512" s="66"/>
      <c r="G1512" s="149">
        <f t="shared" si="24"/>
        <v>0</v>
      </c>
    </row>
    <row r="1513" spans="1:7" ht="21.2" customHeight="1" x14ac:dyDescent="0.25">
      <c r="A1513" s="185">
        <v>9781443180320</v>
      </c>
      <c r="B1513" s="58" t="s">
        <v>499</v>
      </c>
      <c r="C1513" s="198" t="s">
        <v>1357</v>
      </c>
      <c r="D1513" s="139"/>
      <c r="E1513" s="57">
        <v>11.5</v>
      </c>
      <c r="F1513" s="66"/>
      <c r="G1513" s="149">
        <f t="shared" si="24"/>
        <v>0</v>
      </c>
    </row>
    <row r="1514" spans="1:7" ht="21.2" customHeight="1" x14ac:dyDescent="0.25">
      <c r="A1514" s="185">
        <v>9781443176477</v>
      </c>
      <c r="B1514" s="58" t="s">
        <v>1827</v>
      </c>
      <c r="C1514" s="198" t="s">
        <v>941</v>
      </c>
      <c r="D1514" s="139"/>
      <c r="E1514" s="57">
        <v>5</v>
      </c>
      <c r="F1514" s="66"/>
      <c r="G1514" s="149">
        <f t="shared" ref="G1514:G1575" si="25">+F1514*E1514</f>
        <v>0</v>
      </c>
    </row>
    <row r="1515" spans="1:7" ht="21.2" customHeight="1" x14ac:dyDescent="0.25">
      <c r="A1515" s="185">
        <v>9781443194679</v>
      </c>
      <c r="B1515" s="58" t="s">
        <v>1828</v>
      </c>
      <c r="C1515" s="198" t="s">
        <v>349</v>
      </c>
      <c r="D1515" s="217"/>
      <c r="E1515" s="57">
        <v>13.5</v>
      </c>
      <c r="F1515" s="66"/>
      <c r="G1515" s="149">
        <f t="shared" si="25"/>
        <v>0</v>
      </c>
    </row>
    <row r="1516" spans="1:7" ht="21.2" customHeight="1" x14ac:dyDescent="0.25">
      <c r="A1516" s="185">
        <v>9781443173032</v>
      </c>
      <c r="B1516" s="58" t="s">
        <v>1354</v>
      </c>
      <c r="C1516" s="198" t="s">
        <v>941</v>
      </c>
      <c r="D1516" s="139" t="s">
        <v>7</v>
      </c>
      <c r="E1516" s="57">
        <v>13.5</v>
      </c>
      <c r="F1516" s="66"/>
      <c r="G1516" s="149">
        <f t="shared" si="25"/>
        <v>0</v>
      </c>
    </row>
    <row r="1517" spans="1:7" ht="21.2" customHeight="1" x14ac:dyDescent="0.25">
      <c r="A1517" s="185">
        <v>9781443193900</v>
      </c>
      <c r="B1517" s="58" t="s">
        <v>1426</v>
      </c>
      <c r="C1517" s="198" t="s">
        <v>349</v>
      </c>
      <c r="D1517" s="217"/>
      <c r="E1517" s="57">
        <v>13.5</v>
      </c>
      <c r="F1517" s="66"/>
      <c r="G1517" s="149">
        <f t="shared" si="25"/>
        <v>0</v>
      </c>
    </row>
    <row r="1518" spans="1:7" ht="21.2" customHeight="1" x14ac:dyDescent="0.25">
      <c r="A1518" s="185">
        <v>9781039702400</v>
      </c>
      <c r="B1518" s="58" t="s">
        <v>1491</v>
      </c>
      <c r="C1518" s="198" t="s">
        <v>348</v>
      </c>
      <c r="D1518" s="139"/>
      <c r="E1518" s="57">
        <v>13.5</v>
      </c>
      <c r="F1518" s="66"/>
      <c r="G1518" s="149">
        <f t="shared" si="25"/>
        <v>0</v>
      </c>
    </row>
    <row r="1519" spans="1:7" ht="21.2" customHeight="1" x14ac:dyDescent="0.25">
      <c r="A1519" s="185">
        <v>9781805313663</v>
      </c>
      <c r="B1519" s="58" t="s">
        <v>1427</v>
      </c>
      <c r="C1519" s="198" t="s">
        <v>349</v>
      </c>
      <c r="D1519" s="217"/>
      <c r="E1519" s="57">
        <v>14.5</v>
      </c>
      <c r="F1519" s="66"/>
      <c r="G1519" s="149">
        <f t="shared" si="25"/>
        <v>0</v>
      </c>
    </row>
    <row r="1520" spans="1:7" ht="21.2" customHeight="1" x14ac:dyDescent="0.25">
      <c r="A1520" s="185">
        <v>9781443189644</v>
      </c>
      <c r="B1520" s="58" t="s">
        <v>388</v>
      </c>
      <c r="C1520" s="198" t="s">
        <v>941</v>
      </c>
      <c r="D1520" s="139"/>
      <c r="E1520" s="57">
        <v>7</v>
      </c>
      <c r="F1520" s="66"/>
      <c r="G1520" s="149">
        <f t="shared" si="25"/>
        <v>0</v>
      </c>
    </row>
    <row r="1521" spans="1:7" ht="21.2" customHeight="1" x14ac:dyDescent="0.25">
      <c r="A1521" s="185">
        <v>9781443198301</v>
      </c>
      <c r="B1521" s="58" t="s">
        <v>1428</v>
      </c>
      <c r="C1521" s="198" t="s">
        <v>349</v>
      </c>
      <c r="D1521" s="217"/>
      <c r="E1521" s="57">
        <v>5</v>
      </c>
      <c r="F1521" s="66"/>
      <c r="G1521" s="149">
        <f t="shared" si="25"/>
        <v>0</v>
      </c>
    </row>
    <row r="1522" spans="1:7" ht="21.2" customHeight="1" x14ac:dyDescent="0.25">
      <c r="A1522" s="185">
        <v>9781443199360</v>
      </c>
      <c r="B1522" s="58" t="s">
        <v>431</v>
      </c>
      <c r="C1522" s="198" t="s">
        <v>349</v>
      </c>
      <c r="D1522" s="139"/>
      <c r="E1522" s="57">
        <v>9.25</v>
      </c>
      <c r="F1522" s="66"/>
      <c r="G1522" s="149">
        <f t="shared" si="25"/>
        <v>0</v>
      </c>
    </row>
    <row r="1523" spans="1:7" ht="21.2" customHeight="1" x14ac:dyDescent="0.25">
      <c r="A1523" s="185">
        <v>9781443199353</v>
      </c>
      <c r="B1523" s="58" t="s">
        <v>381</v>
      </c>
      <c r="C1523" s="198" t="s">
        <v>941</v>
      </c>
      <c r="D1523" s="139"/>
      <c r="E1523" s="57">
        <v>9.25</v>
      </c>
      <c r="F1523" s="66"/>
      <c r="G1523" s="149">
        <f t="shared" si="25"/>
        <v>0</v>
      </c>
    </row>
    <row r="1524" spans="1:7" ht="21.2" customHeight="1" x14ac:dyDescent="0.25">
      <c r="A1524" s="185">
        <v>9781443198318</v>
      </c>
      <c r="B1524" s="58" t="s">
        <v>777</v>
      </c>
      <c r="C1524" s="198" t="s">
        <v>941</v>
      </c>
      <c r="D1524" s="139"/>
      <c r="E1524" s="57">
        <v>8.25</v>
      </c>
      <c r="F1524" s="66"/>
      <c r="G1524" s="149">
        <f t="shared" si="25"/>
        <v>0</v>
      </c>
    </row>
    <row r="1525" spans="1:7" ht="21.2" customHeight="1" x14ac:dyDescent="0.25">
      <c r="A1525" s="185">
        <v>9781443191487</v>
      </c>
      <c r="B1525" s="58" t="s">
        <v>1429</v>
      </c>
      <c r="C1525" s="198" t="s">
        <v>349</v>
      </c>
      <c r="D1525" s="217"/>
      <c r="E1525" s="57">
        <v>7.25</v>
      </c>
      <c r="F1525" s="66"/>
      <c r="G1525" s="149">
        <f t="shared" si="25"/>
        <v>0</v>
      </c>
    </row>
    <row r="1526" spans="1:7" ht="21.2" customHeight="1" x14ac:dyDescent="0.25">
      <c r="A1526" s="185">
        <v>9781039701335</v>
      </c>
      <c r="B1526" s="58" t="s">
        <v>1829</v>
      </c>
      <c r="C1526" s="198" t="s">
        <v>941</v>
      </c>
      <c r="D1526" s="139"/>
      <c r="E1526" s="57">
        <v>9.25</v>
      </c>
      <c r="F1526" s="66"/>
      <c r="G1526" s="149">
        <f t="shared" si="25"/>
        <v>0</v>
      </c>
    </row>
    <row r="1527" spans="1:7" ht="21.2" customHeight="1" x14ac:dyDescent="0.25">
      <c r="A1527" s="185">
        <v>9781443181976</v>
      </c>
      <c r="B1527" s="58" t="s">
        <v>268</v>
      </c>
      <c r="C1527" s="198" t="s">
        <v>134</v>
      </c>
      <c r="D1527" s="139"/>
      <c r="E1527" s="57">
        <v>13.5</v>
      </c>
      <c r="F1527" s="66"/>
      <c r="G1527" s="149">
        <f t="shared" si="25"/>
        <v>0</v>
      </c>
    </row>
    <row r="1528" spans="1:7" ht="21.2" customHeight="1" x14ac:dyDescent="0.25">
      <c r="A1528" s="185">
        <v>9781443181990</v>
      </c>
      <c r="B1528" s="58" t="s">
        <v>1503</v>
      </c>
      <c r="C1528" s="198" t="s">
        <v>1185</v>
      </c>
      <c r="D1528" s="217"/>
      <c r="E1528" s="57">
        <v>13.5</v>
      </c>
      <c r="F1528" s="66"/>
      <c r="G1528" s="149">
        <f t="shared" si="25"/>
        <v>0</v>
      </c>
    </row>
    <row r="1529" spans="1:7" ht="21.2" customHeight="1" x14ac:dyDescent="0.25">
      <c r="A1529" s="185">
        <v>9781443181419</v>
      </c>
      <c r="B1529" s="58" t="s">
        <v>1430</v>
      </c>
      <c r="C1529" s="198" t="s">
        <v>349</v>
      </c>
      <c r="D1529" s="139"/>
      <c r="E1529" s="57">
        <v>23</v>
      </c>
      <c r="F1529" s="66"/>
      <c r="G1529" s="149">
        <f t="shared" si="25"/>
        <v>0</v>
      </c>
    </row>
    <row r="1530" spans="1:7" ht="21.2" customHeight="1" x14ac:dyDescent="0.25">
      <c r="A1530" s="185">
        <v>9781443185882</v>
      </c>
      <c r="B1530" s="58" t="s">
        <v>661</v>
      </c>
      <c r="C1530" s="198" t="s">
        <v>348</v>
      </c>
      <c r="D1530" s="139"/>
      <c r="E1530" s="57">
        <v>10.25</v>
      </c>
      <c r="F1530" s="66"/>
      <c r="G1530" s="149">
        <f t="shared" si="25"/>
        <v>0</v>
      </c>
    </row>
    <row r="1531" spans="1:7" ht="21.2" customHeight="1" x14ac:dyDescent="0.25">
      <c r="A1531" s="185">
        <v>9781443193610</v>
      </c>
      <c r="B1531" s="58" t="s">
        <v>614</v>
      </c>
      <c r="C1531" s="198" t="s">
        <v>348</v>
      </c>
      <c r="D1531" s="139"/>
      <c r="E1531" s="57">
        <v>10.25</v>
      </c>
      <c r="F1531" s="66"/>
      <c r="G1531" s="149">
        <f t="shared" si="25"/>
        <v>0</v>
      </c>
    </row>
    <row r="1532" spans="1:7" ht="21.2" customHeight="1" x14ac:dyDescent="0.25">
      <c r="A1532" s="185">
        <v>9781443185899</v>
      </c>
      <c r="B1532" s="58" t="s">
        <v>662</v>
      </c>
      <c r="C1532" s="198" t="s">
        <v>348</v>
      </c>
      <c r="D1532" s="139"/>
      <c r="E1532" s="57">
        <v>10.25</v>
      </c>
      <c r="F1532" s="66"/>
      <c r="G1532" s="149">
        <f t="shared" si="25"/>
        <v>0</v>
      </c>
    </row>
    <row r="1533" spans="1:7" ht="21.2" customHeight="1" x14ac:dyDescent="0.25">
      <c r="A1533" s="185">
        <v>9781443173834</v>
      </c>
      <c r="B1533" s="58" t="s">
        <v>270</v>
      </c>
      <c r="C1533" s="198" t="s">
        <v>349</v>
      </c>
      <c r="D1533" s="139" t="s">
        <v>7</v>
      </c>
      <c r="E1533" s="57">
        <v>20.5</v>
      </c>
      <c r="F1533" s="66"/>
      <c r="G1533" s="149">
        <f t="shared" si="25"/>
        <v>0</v>
      </c>
    </row>
    <row r="1534" spans="1:7" ht="21.2" customHeight="1" x14ac:dyDescent="0.25">
      <c r="A1534" s="185">
        <v>9781443168175</v>
      </c>
      <c r="B1534" s="58" t="s">
        <v>1454</v>
      </c>
      <c r="C1534" s="198" t="s">
        <v>1092</v>
      </c>
      <c r="D1534" s="139"/>
      <c r="E1534" s="57">
        <v>12.5</v>
      </c>
      <c r="F1534" s="66"/>
      <c r="G1534" s="149">
        <f t="shared" si="25"/>
        <v>0</v>
      </c>
    </row>
    <row r="1535" spans="1:7" ht="21.2" customHeight="1" x14ac:dyDescent="0.25">
      <c r="A1535" s="185">
        <v>9781443168182</v>
      </c>
      <c r="B1535" s="58" t="s">
        <v>1492</v>
      </c>
      <c r="C1535" s="198" t="s">
        <v>348</v>
      </c>
      <c r="D1535" s="217"/>
      <c r="E1535" s="57">
        <v>12.5</v>
      </c>
      <c r="F1535" s="66"/>
      <c r="G1535" s="149">
        <f t="shared" si="25"/>
        <v>0</v>
      </c>
    </row>
    <row r="1536" spans="1:7" ht="21.2" customHeight="1" x14ac:dyDescent="0.25">
      <c r="A1536" s="185">
        <v>9781443198783</v>
      </c>
      <c r="B1536" s="58" t="s">
        <v>1830</v>
      </c>
      <c r="C1536" s="198" t="s">
        <v>349</v>
      </c>
      <c r="D1536" s="139" t="s">
        <v>7</v>
      </c>
      <c r="E1536" s="57">
        <v>13.5</v>
      </c>
      <c r="F1536" s="66"/>
      <c r="G1536" s="149">
        <f t="shared" si="25"/>
        <v>0</v>
      </c>
    </row>
    <row r="1537" spans="1:7" ht="21.2" customHeight="1" x14ac:dyDescent="0.25">
      <c r="A1537" s="185">
        <v>9781443153263</v>
      </c>
      <c r="B1537" s="58" t="s">
        <v>1831</v>
      </c>
      <c r="C1537" s="198" t="s">
        <v>349</v>
      </c>
      <c r="D1537" s="139" t="s">
        <v>7</v>
      </c>
      <c r="E1537" s="57">
        <v>12.5</v>
      </c>
      <c r="F1537" s="66"/>
      <c r="G1537" s="149">
        <f t="shared" si="25"/>
        <v>0</v>
      </c>
    </row>
    <row r="1538" spans="1:7" ht="21.2" customHeight="1" x14ac:dyDescent="0.25">
      <c r="A1538" s="185">
        <v>9781443176057</v>
      </c>
      <c r="B1538" s="58" t="s">
        <v>271</v>
      </c>
      <c r="C1538" s="198" t="s">
        <v>349</v>
      </c>
      <c r="D1538" s="217" t="s">
        <v>7</v>
      </c>
      <c r="E1538" s="57">
        <v>20.5</v>
      </c>
      <c r="F1538" s="66"/>
      <c r="G1538" s="149">
        <f t="shared" si="25"/>
        <v>0</v>
      </c>
    </row>
    <row r="1539" spans="1:7" ht="21.2" customHeight="1" x14ac:dyDescent="0.25">
      <c r="A1539" s="185">
        <v>9782897812119</v>
      </c>
      <c r="B1539" s="58" t="s">
        <v>272</v>
      </c>
      <c r="C1539" s="198" t="s">
        <v>1306</v>
      </c>
      <c r="D1539" s="139" t="s">
        <v>7</v>
      </c>
      <c r="E1539" s="57">
        <v>15.5</v>
      </c>
      <c r="F1539" s="66"/>
      <c r="G1539" s="149">
        <f t="shared" si="25"/>
        <v>0</v>
      </c>
    </row>
    <row r="1540" spans="1:7" ht="21.2" customHeight="1" x14ac:dyDescent="0.25">
      <c r="A1540" s="185">
        <v>9782897239350</v>
      </c>
      <c r="B1540" s="58" t="s">
        <v>273</v>
      </c>
      <c r="C1540" s="198" t="s">
        <v>1306</v>
      </c>
      <c r="D1540" s="217" t="s">
        <v>7</v>
      </c>
      <c r="E1540" s="57">
        <v>15.5</v>
      </c>
      <c r="F1540" s="66"/>
      <c r="G1540" s="149">
        <f t="shared" si="25"/>
        <v>0</v>
      </c>
    </row>
    <row r="1541" spans="1:7" ht="21.2" customHeight="1" x14ac:dyDescent="0.25">
      <c r="A1541" s="185">
        <v>9781443185325</v>
      </c>
      <c r="B1541" s="58" t="s">
        <v>274</v>
      </c>
      <c r="C1541" s="198" t="s">
        <v>348</v>
      </c>
      <c r="D1541" s="217"/>
      <c r="E1541" s="57">
        <v>13.5</v>
      </c>
      <c r="F1541" s="66"/>
      <c r="G1541" s="149">
        <f t="shared" si="25"/>
        <v>0</v>
      </c>
    </row>
    <row r="1542" spans="1:7" ht="21.2" customHeight="1" x14ac:dyDescent="0.25">
      <c r="A1542" s="185">
        <v>9781039700796</v>
      </c>
      <c r="B1542" s="58" t="s">
        <v>1832</v>
      </c>
      <c r="C1542" s="198" t="s">
        <v>348</v>
      </c>
      <c r="D1542" s="139"/>
      <c r="E1542" s="57">
        <v>13.5</v>
      </c>
      <c r="F1542" s="66"/>
      <c r="G1542" s="149">
        <f t="shared" si="25"/>
        <v>0</v>
      </c>
    </row>
    <row r="1543" spans="1:7" ht="21.2" customHeight="1" x14ac:dyDescent="0.25">
      <c r="A1543" s="185">
        <v>9781443165457</v>
      </c>
      <c r="B1543" s="58" t="s">
        <v>1509</v>
      </c>
      <c r="C1543" s="198" t="s">
        <v>1243</v>
      </c>
      <c r="D1543" s="217" t="s">
        <v>7</v>
      </c>
      <c r="E1543" s="57">
        <v>13.5</v>
      </c>
      <c r="F1543" s="66"/>
      <c r="G1543" s="149">
        <f t="shared" si="25"/>
        <v>0</v>
      </c>
    </row>
    <row r="1544" spans="1:7" ht="21.2" customHeight="1" x14ac:dyDescent="0.25">
      <c r="A1544" s="185">
        <v>9781443195478</v>
      </c>
      <c r="B1544" s="58" t="s">
        <v>1356</v>
      </c>
      <c r="C1544" s="198" t="s">
        <v>1357</v>
      </c>
      <c r="D1544" s="139"/>
      <c r="E1544" s="57">
        <v>12.5</v>
      </c>
      <c r="F1544" s="66"/>
      <c r="G1544" s="149">
        <f t="shared" si="25"/>
        <v>0</v>
      </c>
    </row>
    <row r="1545" spans="1:7" ht="21.2" customHeight="1" x14ac:dyDescent="0.25">
      <c r="A1545" s="185">
        <v>9781443196864</v>
      </c>
      <c r="B1545" s="58" t="s">
        <v>432</v>
      </c>
      <c r="C1545" s="198" t="s">
        <v>349</v>
      </c>
      <c r="D1545" s="217"/>
      <c r="E1545" s="57">
        <v>12.5</v>
      </c>
      <c r="F1545" s="66"/>
      <c r="G1545" s="149">
        <f t="shared" si="25"/>
        <v>0</v>
      </c>
    </row>
    <row r="1546" spans="1:7" ht="21.2" customHeight="1" x14ac:dyDescent="0.25">
      <c r="A1546" s="185">
        <v>9781039701939</v>
      </c>
      <c r="B1546" s="58" t="s">
        <v>1431</v>
      </c>
      <c r="C1546" s="198" t="s">
        <v>349</v>
      </c>
      <c r="D1546" s="139" t="s">
        <v>7</v>
      </c>
      <c r="E1546" s="57">
        <v>13.5</v>
      </c>
      <c r="F1546" s="66"/>
      <c r="G1546" s="149">
        <f t="shared" si="25"/>
        <v>0</v>
      </c>
    </row>
    <row r="1547" spans="1:7" ht="21.2" customHeight="1" x14ac:dyDescent="0.25">
      <c r="A1547" s="185">
        <v>9781443199193</v>
      </c>
      <c r="B1547" s="58" t="s">
        <v>1833</v>
      </c>
      <c r="C1547" s="198" t="s">
        <v>349</v>
      </c>
      <c r="D1547" s="217"/>
      <c r="E1547" s="57">
        <v>13.5</v>
      </c>
      <c r="F1547" s="66"/>
      <c r="G1547" s="149">
        <f t="shared" si="25"/>
        <v>0</v>
      </c>
    </row>
    <row r="1548" spans="1:7" ht="21.2" customHeight="1" x14ac:dyDescent="0.25">
      <c r="A1548" s="185">
        <v>9781443189460</v>
      </c>
      <c r="B1548" s="58" t="s">
        <v>275</v>
      </c>
      <c r="C1548" s="198" t="s">
        <v>941</v>
      </c>
      <c r="D1548" s="139"/>
      <c r="E1548" s="57">
        <v>20.5</v>
      </c>
      <c r="F1548" s="66"/>
      <c r="G1548" s="149">
        <f t="shared" si="25"/>
        <v>0</v>
      </c>
    </row>
    <row r="1549" spans="1:7" ht="21.2" customHeight="1" x14ac:dyDescent="0.25">
      <c r="A1549" s="185">
        <v>9781443168069</v>
      </c>
      <c r="B1549" s="58" t="s">
        <v>276</v>
      </c>
      <c r="C1549" s="198" t="s">
        <v>1306</v>
      </c>
      <c r="D1549" s="139" t="s">
        <v>7</v>
      </c>
      <c r="E1549" s="57">
        <v>5</v>
      </c>
      <c r="F1549" s="66"/>
      <c r="G1549" s="149">
        <f t="shared" si="25"/>
        <v>0</v>
      </c>
    </row>
    <row r="1550" spans="1:7" ht="21.2" customHeight="1" x14ac:dyDescent="0.25">
      <c r="A1550" s="185">
        <v>9781443191234</v>
      </c>
      <c r="B1550" s="58" t="s">
        <v>277</v>
      </c>
      <c r="C1550" s="198" t="s">
        <v>1306</v>
      </c>
      <c r="D1550" s="139"/>
      <c r="E1550" s="57">
        <v>17.5</v>
      </c>
      <c r="F1550" s="66"/>
      <c r="G1550" s="149">
        <f t="shared" si="25"/>
        <v>0</v>
      </c>
    </row>
    <row r="1551" spans="1:7" ht="21.2" customHeight="1" x14ac:dyDescent="0.25">
      <c r="A1551" s="185">
        <v>9781443194662</v>
      </c>
      <c r="B1551" s="58" t="s">
        <v>1432</v>
      </c>
      <c r="C1551" s="198" t="s">
        <v>349</v>
      </c>
      <c r="D1551" s="217"/>
      <c r="E1551" s="57">
        <v>13</v>
      </c>
      <c r="F1551" s="66"/>
      <c r="G1551" s="149">
        <f t="shared" si="25"/>
        <v>0</v>
      </c>
    </row>
    <row r="1552" spans="1:7" ht="21.2" customHeight="1" x14ac:dyDescent="0.25">
      <c r="A1552" s="185">
        <v>9781443153430</v>
      </c>
      <c r="B1552" s="58" t="s">
        <v>1510</v>
      </c>
      <c r="C1552" s="198" t="s">
        <v>1243</v>
      </c>
      <c r="D1552" s="217"/>
      <c r="E1552" s="57">
        <v>15</v>
      </c>
      <c r="F1552" s="66"/>
      <c r="G1552" s="149">
        <f t="shared" si="25"/>
        <v>0</v>
      </c>
    </row>
    <row r="1553" spans="1:7" ht="21.2" customHeight="1" x14ac:dyDescent="0.25">
      <c r="A1553" s="185">
        <v>9781443198127</v>
      </c>
      <c r="B1553" s="58" t="s">
        <v>633</v>
      </c>
      <c r="C1553" s="198" t="s">
        <v>348</v>
      </c>
      <c r="D1553" s="217"/>
      <c r="E1553" s="57">
        <v>15.75</v>
      </c>
      <c r="F1553" s="66"/>
      <c r="G1553" s="149">
        <f t="shared" si="25"/>
        <v>0</v>
      </c>
    </row>
    <row r="1554" spans="1:7" ht="21.2" customHeight="1" x14ac:dyDescent="0.25">
      <c r="A1554" s="185">
        <v>9781443194921</v>
      </c>
      <c r="B1554" s="58" t="s">
        <v>500</v>
      </c>
      <c r="C1554" s="198" t="s">
        <v>349</v>
      </c>
      <c r="D1554" s="217"/>
      <c r="E1554" s="57">
        <v>13.5</v>
      </c>
      <c r="F1554" s="66"/>
      <c r="G1554" s="149">
        <f t="shared" si="25"/>
        <v>0</v>
      </c>
    </row>
    <row r="1555" spans="1:7" ht="21.2" customHeight="1" x14ac:dyDescent="0.25">
      <c r="A1555" s="185">
        <v>9781443199407</v>
      </c>
      <c r="B1555" s="58" t="s">
        <v>433</v>
      </c>
      <c r="C1555" s="198" t="s">
        <v>349</v>
      </c>
      <c r="D1555" s="139" t="s">
        <v>7</v>
      </c>
      <c r="E1555" s="57">
        <v>23</v>
      </c>
      <c r="F1555" s="66"/>
      <c r="G1555" s="149">
        <f t="shared" si="25"/>
        <v>0</v>
      </c>
    </row>
    <row r="1556" spans="1:7" ht="21.2" customHeight="1" x14ac:dyDescent="0.25">
      <c r="A1556" s="185">
        <v>9781443191715</v>
      </c>
      <c r="B1556" s="58" t="s">
        <v>663</v>
      </c>
      <c r="C1556" s="198" t="s">
        <v>134</v>
      </c>
      <c r="D1556" s="139"/>
      <c r="E1556" s="57">
        <v>10</v>
      </c>
      <c r="F1556" s="66"/>
      <c r="G1556" s="149">
        <f t="shared" si="25"/>
        <v>0</v>
      </c>
    </row>
    <row r="1557" spans="1:7" ht="21.2" customHeight="1" x14ac:dyDescent="0.25">
      <c r="A1557" s="185">
        <v>9781803703022</v>
      </c>
      <c r="B1557" s="58" t="s">
        <v>501</v>
      </c>
      <c r="C1557" s="198" t="s">
        <v>349</v>
      </c>
      <c r="D1557" s="217"/>
      <c r="E1557" s="57">
        <v>18.75</v>
      </c>
      <c r="F1557" s="66"/>
      <c r="G1557" s="149">
        <f t="shared" si="25"/>
        <v>0</v>
      </c>
    </row>
    <row r="1558" spans="1:7" ht="21.2" customHeight="1" x14ac:dyDescent="0.25">
      <c r="A1558" s="185">
        <v>9781803701493</v>
      </c>
      <c r="B1558" s="58" t="s">
        <v>778</v>
      </c>
      <c r="C1558" s="198" t="s">
        <v>352</v>
      </c>
      <c r="D1558" s="217"/>
      <c r="E1558" s="57">
        <v>18.75</v>
      </c>
      <c r="F1558" s="66"/>
      <c r="G1558" s="149">
        <f t="shared" si="25"/>
        <v>0</v>
      </c>
    </row>
    <row r="1559" spans="1:7" ht="21.2" customHeight="1" x14ac:dyDescent="0.25">
      <c r="A1559" s="185">
        <v>9781803701998</v>
      </c>
      <c r="B1559" s="58" t="s">
        <v>779</v>
      </c>
      <c r="C1559" s="198" t="s">
        <v>349</v>
      </c>
      <c r="D1559" s="217"/>
      <c r="E1559" s="57">
        <v>18.75</v>
      </c>
      <c r="F1559" s="66"/>
      <c r="G1559" s="149">
        <f t="shared" si="25"/>
        <v>0</v>
      </c>
    </row>
    <row r="1560" spans="1:7" ht="21.2" customHeight="1" x14ac:dyDescent="0.25">
      <c r="A1560" s="185">
        <v>9781039701533</v>
      </c>
      <c r="B1560" s="58" t="s">
        <v>1834</v>
      </c>
      <c r="C1560" s="198" t="s">
        <v>349</v>
      </c>
      <c r="D1560" s="217" t="s">
        <v>7</v>
      </c>
      <c r="E1560" s="57">
        <v>26</v>
      </c>
      <c r="F1560" s="66"/>
      <c r="G1560" s="149">
        <f t="shared" si="25"/>
        <v>0</v>
      </c>
    </row>
    <row r="1561" spans="1:7" ht="21.2" customHeight="1" x14ac:dyDescent="0.25">
      <c r="A1561" s="185">
        <v>9781805315278</v>
      </c>
      <c r="B1561" s="58" t="s">
        <v>1493</v>
      </c>
      <c r="C1561" s="198" t="s">
        <v>348</v>
      </c>
      <c r="D1561" s="139"/>
      <c r="E1561" s="57">
        <v>15.5</v>
      </c>
      <c r="F1561" s="66"/>
      <c r="G1561" s="149">
        <f t="shared" si="25"/>
        <v>0</v>
      </c>
    </row>
    <row r="1562" spans="1:7" ht="21.2" customHeight="1" x14ac:dyDescent="0.25">
      <c r="A1562" s="185">
        <v>9781443134651</v>
      </c>
      <c r="B1562" s="58" t="s">
        <v>1433</v>
      </c>
      <c r="C1562" s="198" t="s">
        <v>349</v>
      </c>
      <c r="D1562" s="217" t="s">
        <v>7</v>
      </c>
      <c r="E1562" s="57">
        <v>12.5</v>
      </c>
      <c r="F1562" s="66"/>
      <c r="G1562" s="149">
        <f t="shared" si="25"/>
        <v>0</v>
      </c>
    </row>
    <row r="1563" spans="1:7" ht="21.2" customHeight="1" x14ac:dyDescent="0.25">
      <c r="A1563" s="185">
        <v>9781443198172</v>
      </c>
      <c r="B1563" s="58" t="s">
        <v>1434</v>
      </c>
      <c r="C1563" s="198" t="s">
        <v>349</v>
      </c>
      <c r="D1563" s="139" t="s">
        <v>7</v>
      </c>
      <c r="E1563" s="57">
        <v>12.5</v>
      </c>
      <c r="F1563" s="66"/>
      <c r="G1563" s="149">
        <f t="shared" si="25"/>
        <v>0</v>
      </c>
    </row>
    <row r="1564" spans="1:7" ht="21.2" customHeight="1" x14ac:dyDescent="0.25">
      <c r="A1564" s="185">
        <v>9781443199728</v>
      </c>
      <c r="B1564" s="58" t="s">
        <v>1435</v>
      </c>
      <c r="C1564" s="198" t="s">
        <v>349</v>
      </c>
      <c r="D1564" s="139"/>
      <c r="E1564" s="57">
        <v>13.5</v>
      </c>
      <c r="F1564" s="66"/>
      <c r="G1564" s="149">
        <f t="shared" si="25"/>
        <v>0</v>
      </c>
    </row>
    <row r="1565" spans="1:7" ht="21.2" customHeight="1" x14ac:dyDescent="0.25">
      <c r="A1565" s="185">
        <v>9781443173179</v>
      </c>
      <c r="B1565" s="58" t="s">
        <v>278</v>
      </c>
      <c r="C1565" s="198" t="s">
        <v>348</v>
      </c>
      <c r="D1565" s="139" t="s">
        <v>7</v>
      </c>
      <c r="E1565" s="57">
        <v>11.5</v>
      </c>
      <c r="F1565" s="66"/>
      <c r="G1565" s="149">
        <f t="shared" si="25"/>
        <v>0</v>
      </c>
    </row>
    <row r="1566" spans="1:7" ht="21.2" customHeight="1" x14ac:dyDescent="0.25">
      <c r="A1566" s="185">
        <v>9781039700604</v>
      </c>
      <c r="B1566" s="58" t="s">
        <v>1835</v>
      </c>
      <c r="C1566" s="198" t="s">
        <v>352</v>
      </c>
      <c r="D1566" s="217"/>
      <c r="E1566" s="57">
        <v>9.25</v>
      </c>
      <c r="F1566" s="66"/>
      <c r="G1566" s="149">
        <f t="shared" si="25"/>
        <v>0</v>
      </c>
    </row>
    <row r="1567" spans="1:7" ht="21.2" customHeight="1" x14ac:dyDescent="0.25">
      <c r="A1567" s="185">
        <v>9781039702929</v>
      </c>
      <c r="B1567" s="58" t="s">
        <v>1494</v>
      </c>
      <c r="C1567" s="198" t="s">
        <v>348</v>
      </c>
      <c r="D1567" s="217"/>
      <c r="E1567" s="57">
        <v>9.25</v>
      </c>
      <c r="F1567" s="66"/>
      <c r="G1567" s="149">
        <f t="shared" si="25"/>
        <v>0</v>
      </c>
    </row>
    <row r="1568" spans="1:7" ht="21.2" customHeight="1" x14ac:dyDescent="0.25">
      <c r="A1568" s="185">
        <v>9781443177672</v>
      </c>
      <c r="B1568" s="58" t="s">
        <v>1436</v>
      </c>
      <c r="C1568" s="198" t="s">
        <v>349</v>
      </c>
      <c r="D1568" s="139"/>
      <c r="E1568" s="57">
        <v>8.25</v>
      </c>
      <c r="F1568" s="66"/>
      <c r="G1568" s="149">
        <f t="shared" si="25"/>
        <v>0</v>
      </c>
    </row>
    <row r="1569" spans="1:7" ht="21.2" customHeight="1" x14ac:dyDescent="0.25">
      <c r="A1569" s="185">
        <v>9781443181549</v>
      </c>
      <c r="B1569" s="58" t="s">
        <v>279</v>
      </c>
      <c r="C1569" s="198" t="s">
        <v>349</v>
      </c>
      <c r="D1569" s="139"/>
      <c r="E1569" s="57">
        <v>8</v>
      </c>
      <c r="F1569" s="66"/>
      <c r="G1569" s="149">
        <f t="shared" si="25"/>
        <v>0</v>
      </c>
    </row>
    <row r="1570" spans="1:7" ht="21.2" customHeight="1" x14ac:dyDescent="0.25">
      <c r="A1570" s="185">
        <v>9782897540678</v>
      </c>
      <c r="B1570" s="58" t="s">
        <v>280</v>
      </c>
      <c r="C1570" s="198" t="s">
        <v>134</v>
      </c>
      <c r="D1570" s="217" t="s">
        <v>7</v>
      </c>
      <c r="E1570" s="57">
        <v>5</v>
      </c>
      <c r="F1570" s="66"/>
      <c r="G1570" s="149">
        <f t="shared" si="25"/>
        <v>0</v>
      </c>
    </row>
    <row r="1571" spans="1:7" ht="21.2" customHeight="1" x14ac:dyDescent="0.25">
      <c r="A1571" s="185">
        <v>9781443194228</v>
      </c>
      <c r="B1571" s="58" t="s">
        <v>756</v>
      </c>
      <c r="C1571" s="198" t="s">
        <v>134</v>
      </c>
      <c r="D1571" s="217"/>
      <c r="E1571" s="57">
        <v>17.75</v>
      </c>
      <c r="F1571" s="66"/>
      <c r="G1571" s="149">
        <f t="shared" si="25"/>
        <v>0</v>
      </c>
    </row>
    <row r="1572" spans="1:7" ht="21.2" customHeight="1" x14ac:dyDescent="0.25">
      <c r="A1572" s="185">
        <v>9781443176514</v>
      </c>
      <c r="B1572" s="58" t="s">
        <v>281</v>
      </c>
      <c r="C1572" s="198" t="s">
        <v>941</v>
      </c>
      <c r="D1572" s="217" t="s">
        <v>7</v>
      </c>
      <c r="E1572" s="57">
        <v>12.5</v>
      </c>
      <c r="F1572" s="66"/>
      <c r="G1572" s="149">
        <f t="shared" si="25"/>
        <v>0</v>
      </c>
    </row>
    <row r="1573" spans="1:7" ht="21.2" customHeight="1" x14ac:dyDescent="0.25">
      <c r="A1573" s="185">
        <v>9781443173100</v>
      </c>
      <c r="B1573" s="58" t="s">
        <v>1537</v>
      </c>
      <c r="C1573" s="198" t="s">
        <v>1306</v>
      </c>
      <c r="D1573" s="217" t="s">
        <v>7</v>
      </c>
      <c r="E1573" s="57">
        <v>17.5</v>
      </c>
      <c r="F1573" s="66"/>
      <c r="G1573" s="149">
        <f t="shared" si="25"/>
        <v>0</v>
      </c>
    </row>
    <row r="1574" spans="1:7" ht="21.2" customHeight="1" x14ac:dyDescent="0.25">
      <c r="A1574" s="185">
        <v>9781443196987</v>
      </c>
      <c r="B1574" s="58" t="s">
        <v>382</v>
      </c>
      <c r="C1574" s="198" t="s">
        <v>941</v>
      </c>
      <c r="D1574" s="139"/>
      <c r="E1574" s="57">
        <v>11.5</v>
      </c>
      <c r="F1574" s="66"/>
      <c r="G1574" s="149">
        <f t="shared" si="25"/>
        <v>0</v>
      </c>
    </row>
    <row r="1575" spans="1:7" ht="21.2" customHeight="1" x14ac:dyDescent="0.25">
      <c r="A1575" s="185">
        <v>9781443187152</v>
      </c>
      <c r="B1575" s="58" t="s">
        <v>283</v>
      </c>
      <c r="C1575" s="198" t="s">
        <v>349</v>
      </c>
      <c r="D1575" s="139"/>
      <c r="E1575" s="57">
        <v>19</v>
      </c>
      <c r="F1575" s="66"/>
      <c r="G1575" s="149">
        <f t="shared" si="25"/>
        <v>0</v>
      </c>
    </row>
    <row r="1576" spans="1:7" ht="21.2" customHeight="1" x14ac:dyDescent="0.25">
      <c r="A1576" s="185">
        <v>9781443185066</v>
      </c>
      <c r="B1576" s="58" t="s">
        <v>1437</v>
      </c>
      <c r="C1576" s="198" t="s">
        <v>349</v>
      </c>
      <c r="D1576" s="139"/>
      <c r="E1576" s="57">
        <v>12.5</v>
      </c>
      <c r="F1576" s="66"/>
      <c r="G1576" s="149">
        <f t="shared" ref="G1576:G1639" si="26">+F1576*E1576</f>
        <v>0</v>
      </c>
    </row>
    <row r="1577" spans="1:7" ht="21.2" customHeight="1" x14ac:dyDescent="0.25">
      <c r="A1577" s="185">
        <v>9782897743840</v>
      </c>
      <c r="B1577" s="58" t="s">
        <v>434</v>
      </c>
      <c r="C1577" s="198" t="s">
        <v>349</v>
      </c>
      <c r="D1577" s="139" t="s">
        <v>7</v>
      </c>
      <c r="E1577" s="57">
        <v>19.75</v>
      </c>
      <c r="F1577" s="66"/>
      <c r="G1577" s="149">
        <f t="shared" si="26"/>
        <v>0</v>
      </c>
    </row>
    <row r="1578" spans="1:7" ht="21.2" customHeight="1" x14ac:dyDescent="0.25">
      <c r="A1578" s="185">
        <v>9781897552407</v>
      </c>
      <c r="B1578" s="58" t="s">
        <v>664</v>
      </c>
      <c r="C1578" s="198" t="s">
        <v>348</v>
      </c>
      <c r="D1578" s="139" t="s">
        <v>7</v>
      </c>
      <c r="E1578" s="57">
        <v>9</v>
      </c>
      <c r="F1578" s="66"/>
      <c r="G1578" s="149">
        <f t="shared" si="26"/>
        <v>0</v>
      </c>
    </row>
    <row r="1579" spans="1:7" ht="21.2" customHeight="1" x14ac:dyDescent="0.25">
      <c r="A1579" s="185">
        <v>9781443175098</v>
      </c>
      <c r="B1579" s="58" t="s">
        <v>435</v>
      </c>
      <c r="C1579" s="198" t="s">
        <v>349</v>
      </c>
      <c r="D1579" s="139" t="s">
        <v>7</v>
      </c>
      <c r="E1579" s="57">
        <v>11.5</v>
      </c>
      <c r="F1579" s="66"/>
      <c r="G1579" s="149">
        <f t="shared" si="26"/>
        <v>0</v>
      </c>
    </row>
    <row r="1580" spans="1:7" ht="21.2" customHeight="1" x14ac:dyDescent="0.25">
      <c r="A1580" s="185">
        <v>9781443193481</v>
      </c>
      <c r="B1580" s="58" t="s">
        <v>502</v>
      </c>
      <c r="C1580" s="198" t="s">
        <v>349</v>
      </c>
      <c r="D1580" s="217" t="s">
        <v>7</v>
      </c>
      <c r="E1580" s="57">
        <v>13.5</v>
      </c>
      <c r="F1580" s="66"/>
      <c r="G1580" s="149">
        <f t="shared" si="26"/>
        <v>0</v>
      </c>
    </row>
    <row r="1581" spans="1:7" ht="21.2" customHeight="1" x14ac:dyDescent="0.25">
      <c r="A1581" s="185">
        <v>9782897624248</v>
      </c>
      <c r="B1581" s="58" t="s">
        <v>634</v>
      </c>
      <c r="C1581" s="198" t="s">
        <v>348</v>
      </c>
      <c r="D1581" s="217" t="s">
        <v>7</v>
      </c>
      <c r="E1581" s="57">
        <v>15.5</v>
      </c>
      <c r="F1581" s="66"/>
      <c r="G1581" s="149">
        <f t="shared" si="26"/>
        <v>0</v>
      </c>
    </row>
    <row r="1582" spans="1:7" ht="21.2" customHeight="1" x14ac:dyDescent="0.25">
      <c r="A1582" s="185">
        <v>9781443195003</v>
      </c>
      <c r="B1582" s="58" t="s">
        <v>1836</v>
      </c>
      <c r="C1582" s="198" t="s">
        <v>348</v>
      </c>
      <c r="D1582" s="217"/>
      <c r="E1582" s="57">
        <v>15.5</v>
      </c>
      <c r="F1582" s="66"/>
      <c r="G1582" s="149">
        <f t="shared" si="26"/>
        <v>0</v>
      </c>
    </row>
    <row r="1583" spans="1:7" ht="21.2" customHeight="1" x14ac:dyDescent="0.25">
      <c r="A1583" s="185">
        <v>9781443186261</v>
      </c>
      <c r="B1583" s="58" t="s">
        <v>284</v>
      </c>
      <c r="C1583" s="198" t="s">
        <v>941</v>
      </c>
      <c r="D1583" s="217"/>
      <c r="E1583" s="57">
        <v>12.5</v>
      </c>
      <c r="F1583" s="66"/>
      <c r="G1583" s="149">
        <f t="shared" si="26"/>
        <v>0</v>
      </c>
    </row>
    <row r="1584" spans="1:7" ht="21.2" customHeight="1" x14ac:dyDescent="0.25">
      <c r="A1584" s="185">
        <v>9782897744304</v>
      </c>
      <c r="B1584" s="58" t="s">
        <v>1538</v>
      </c>
      <c r="C1584" s="198" t="s">
        <v>1306</v>
      </c>
      <c r="D1584" s="217" t="s">
        <v>7</v>
      </c>
      <c r="E1584" s="57">
        <v>19.5</v>
      </c>
      <c r="F1584" s="66"/>
      <c r="G1584" s="149">
        <f t="shared" si="26"/>
        <v>0</v>
      </c>
    </row>
    <row r="1585" spans="1:7" ht="21.2" customHeight="1" x14ac:dyDescent="0.25">
      <c r="A1585" s="185">
        <v>9781443181525</v>
      </c>
      <c r="B1585" s="58" t="s">
        <v>285</v>
      </c>
      <c r="C1585" s="198" t="s">
        <v>349</v>
      </c>
      <c r="D1585" s="139" t="s">
        <v>7</v>
      </c>
      <c r="E1585" s="57">
        <v>23</v>
      </c>
      <c r="F1585" s="66"/>
      <c r="G1585" s="149">
        <f t="shared" si="26"/>
        <v>0</v>
      </c>
    </row>
    <row r="1586" spans="1:7" ht="21.2" customHeight="1" x14ac:dyDescent="0.25">
      <c r="A1586" s="185">
        <v>9781773884974</v>
      </c>
      <c r="B1586" s="58" t="s">
        <v>1342</v>
      </c>
      <c r="C1586" s="198" t="s">
        <v>356</v>
      </c>
      <c r="D1586" s="217"/>
      <c r="E1586" s="57">
        <v>15.5</v>
      </c>
      <c r="F1586" s="66"/>
      <c r="G1586" s="149">
        <f t="shared" si="26"/>
        <v>0</v>
      </c>
    </row>
    <row r="1587" spans="1:7" ht="21.2" customHeight="1" x14ac:dyDescent="0.25">
      <c r="A1587" s="185">
        <v>9781443178006</v>
      </c>
      <c r="B1587" s="58" t="s">
        <v>286</v>
      </c>
      <c r="C1587" s="198" t="s">
        <v>134</v>
      </c>
      <c r="D1587" s="139" t="s">
        <v>7</v>
      </c>
      <c r="E1587" s="57">
        <v>12.5</v>
      </c>
      <c r="F1587" s="66"/>
      <c r="G1587" s="149">
        <f t="shared" si="26"/>
        <v>0</v>
      </c>
    </row>
    <row r="1588" spans="1:7" ht="21.2" customHeight="1" x14ac:dyDescent="0.25">
      <c r="A1588" s="185">
        <v>9781443138239</v>
      </c>
      <c r="B1588" s="58" t="s">
        <v>1523</v>
      </c>
      <c r="C1588" s="198" t="s">
        <v>134</v>
      </c>
      <c r="D1588" s="217"/>
      <c r="E1588" s="57">
        <v>17.75</v>
      </c>
      <c r="F1588" s="66"/>
      <c r="G1588" s="149">
        <f t="shared" si="26"/>
        <v>0</v>
      </c>
    </row>
    <row r="1589" spans="1:7" ht="21.2" customHeight="1" x14ac:dyDescent="0.25">
      <c r="A1589" s="185">
        <v>9781443193719</v>
      </c>
      <c r="B1589" s="58" t="s">
        <v>757</v>
      </c>
      <c r="C1589" s="198" t="s">
        <v>134</v>
      </c>
      <c r="D1589" s="217"/>
      <c r="E1589" s="57">
        <v>17.75</v>
      </c>
      <c r="F1589" s="66"/>
      <c r="G1589" s="149">
        <f t="shared" si="26"/>
        <v>0</v>
      </c>
    </row>
    <row r="1590" spans="1:7" ht="21.2" customHeight="1" x14ac:dyDescent="0.25">
      <c r="A1590" s="185">
        <v>9781443195454</v>
      </c>
      <c r="B1590" s="58" t="s">
        <v>1355</v>
      </c>
      <c r="C1590" s="198" t="s">
        <v>941</v>
      </c>
      <c r="D1590" s="217"/>
      <c r="E1590" s="57">
        <v>11.5</v>
      </c>
      <c r="F1590" s="66"/>
      <c r="G1590" s="149">
        <f t="shared" si="26"/>
        <v>0</v>
      </c>
    </row>
    <row r="1591" spans="1:7" ht="21.2" customHeight="1" x14ac:dyDescent="0.25">
      <c r="A1591" s="185">
        <v>9781039703506</v>
      </c>
      <c r="B1591" s="58" t="s">
        <v>1837</v>
      </c>
      <c r="C1591" s="198" t="s">
        <v>352</v>
      </c>
      <c r="D1591" s="217" t="s">
        <v>7</v>
      </c>
      <c r="E1591" s="57">
        <v>10.5</v>
      </c>
      <c r="F1591" s="66"/>
      <c r="G1591" s="149">
        <f t="shared" si="26"/>
        <v>0</v>
      </c>
    </row>
    <row r="1592" spans="1:7" ht="21.2" customHeight="1" x14ac:dyDescent="0.25">
      <c r="A1592" s="185">
        <v>9781443181570</v>
      </c>
      <c r="B1592" s="58" t="s">
        <v>287</v>
      </c>
      <c r="C1592" s="198" t="s">
        <v>348</v>
      </c>
      <c r="D1592" s="139"/>
      <c r="E1592" s="57">
        <v>11.5</v>
      </c>
      <c r="F1592" s="66"/>
      <c r="G1592" s="149">
        <f t="shared" si="26"/>
        <v>0</v>
      </c>
    </row>
    <row r="1593" spans="1:7" ht="21.2" customHeight="1" x14ac:dyDescent="0.25">
      <c r="A1593" s="185">
        <v>9781443185844</v>
      </c>
      <c r="B1593" s="58" t="s">
        <v>288</v>
      </c>
      <c r="C1593" s="198" t="s">
        <v>348</v>
      </c>
      <c r="D1593" s="139"/>
      <c r="E1593" s="57">
        <v>11.5</v>
      </c>
      <c r="F1593" s="66"/>
      <c r="G1593" s="149">
        <f t="shared" si="26"/>
        <v>0</v>
      </c>
    </row>
    <row r="1594" spans="1:7" ht="21.2" customHeight="1" x14ac:dyDescent="0.25">
      <c r="A1594" s="185">
        <v>9781443174237</v>
      </c>
      <c r="B1594" s="58" t="s">
        <v>1438</v>
      </c>
      <c r="C1594" s="198" t="s">
        <v>349</v>
      </c>
      <c r="D1594" s="217"/>
      <c r="E1594" s="57">
        <v>12.5</v>
      </c>
      <c r="F1594" s="66"/>
      <c r="G1594" s="149">
        <f t="shared" si="26"/>
        <v>0</v>
      </c>
    </row>
    <row r="1595" spans="1:7" ht="21.2" customHeight="1" x14ac:dyDescent="0.25">
      <c r="A1595" s="185">
        <v>9782924984550</v>
      </c>
      <c r="B1595" s="58" t="s">
        <v>1439</v>
      </c>
      <c r="C1595" s="198" t="s">
        <v>349</v>
      </c>
      <c r="D1595" s="217" t="s">
        <v>7</v>
      </c>
      <c r="E1595" s="57">
        <v>23</v>
      </c>
      <c r="F1595" s="66"/>
      <c r="G1595" s="149">
        <f t="shared" si="26"/>
        <v>0</v>
      </c>
    </row>
    <row r="1596" spans="1:7" ht="21.2" customHeight="1" x14ac:dyDescent="0.25">
      <c r="A1596" s="185">
        <v>9781443106931</v>
      </c>
      <c r="B1596" s="58" t="s">
        <v>289</v>
      </c>
      <c r="C1596" s="198" t="s">
        <v>134</v>
      </c>
      <c r="D1596" s="217"/>
      <c r="E1596" s="57">
        <v>18.5</v>
      </c>
      <c r="F1596" s="66"/>
      <c r="G1596" s="149">
        <f t="shared" si="26"/>
        <v>0</v>
      </c>
    </row>
    <row r="1597" spans="1:7" ht="21.2" customHeight="1" x14ac:dyDescent="0.25">
      <c r="A1597" s="185">
        <v>9781443176507</v>
      </c>
      <c r="B1597" s="58" t="s">
        <v>290</v>
      </c>
      <c r="C1597" s="198" t="s">
        <v>134</v>
      </c>
      <c r="D1597" s="217" t="s">
        <v>7</v>
      </c>
      <c r="E1597" s="57">
        <v>17</v>
      </c>
      <c r="F1597" s="66"/>
      <c r="G1597" s="149">
        <f t="shared" si="26"/>
        <v>0</v>
      </c>
    </row>
    <row r="1598" spans="1:7" ht="21.2" customHeight="1" x14ac:dyDescent="0.25">
      <c r="A1598" s="185">
        <v>9781443195423</v>
      </c>
      <c r="B1598" s="58" t="s">
        <v>503</v>
      </c>
      <c r="C1598" s="198" t="s">
        <v>349</v>
      </c>
      <c r="D1598" s="217" t="s">
        <v>7</v>
      </c>
      <c r="E1598" s="57">
        <v>23</v>
      </c>
      <c r="F1598" s="66"/>
      <c r="G1598" s="149">
        <f t="shared" si="26"/>
        <v>0</v>
      </c>
    </row>
    <row r="1599" spans="1:7" ht="21.2" customHeight="1" x14ac:dyDescent="0.25">
      <c r="A1599" s="185">
        <v>9781443149785</v>
      </c>
      <c r="B1599" s="58" t="s">
        <v>1440</v>
      </c>
      <c r="C1599" s="198" t="s">
        <v>349</v>
      </c>
      <c r="D1599" s="217"/>
      <c r="E1599" s="57">
        <v>13.5</v>
      </c>
      <c r="F1599" s="66"/>
      <c r="G1599" s="149">
        <f t="shared" si="26"/>
        <v>0</v>
      </c>
    </row>
    <row r="1600" spans="1:7" ht="21.2" customHeight="1" x14ac:dyDescent="0.25">
      <c r="A1600" s="185">
        <v>9781443193825</v>
      </c>
      <c r="B1600" s="58" t="s">
        <v>1495</v>
      </c>
      <c r="C1600" s="198" t="s">
        <v>348</v>
      </c>
      <c r="D1600" s="139"/>
      <c r="E1600" s="57">
        <v>15.75</v>
      </c>
      <c r="F1600" s="66"/>
      <c r="G1600" s="149">
        <f t="shared" si="26"/>
        <v>0</v>
      </c>
    </row>
    <row r="1601" spans="1:7" ht="21.2" customHeight="1" x14ac:dyDescent="0.25">
      <c r="A1601" s="185">
        <v>9781443191708</v>
      </c>
      <c r="B1601" s="58" t="s">
        <v>291</v>
      </c>
      <c r="C1601" s="198" t="s">
        <v>134</v>
      </c>
      <c r="D1601" s="139"/>
      <c r="E1601" s="57">
        <v>17.5</v>
      </c>
      <c r="F1601" s="66"/>
      <c r="G1601" s="149">
        <f t="shared" si="26"/>
        <v>0</v>
      </c>
    </row>
    <row r="1602" spans="1:7" ht="21.2" customHeight="1" x14ac:dyDescent="0.25">
      <c r="A1602" s="185">
        <v>9781443174190</v>
      </c>
      <c r="B1602" s="58" t="s">
        <v>292</v>
      </c>
      <c r="C1602" s="198" t="s">
        <v>349</v>
      </c>
      <c r="D1602" s="139"/>
      <c r="E1602" s="57">
        <v>9</v>
      </c>
      <c r="F1602" s="66"/>
      <c r="G1602" s="149">
        <f t="shared" si="26"/>
        <v>0</v>
      </c>
    </row>
    <row r="1603" spans="1:7" ht="21.2" customHeight="1" x14ac:dyDescent="0.25">
      <c r="A1603" s="185">
        <v>9781443174206</v>
      </c>
      <c r="B1603" s="58" t="s">
        <v>293</v>
      </c>
      <c r="C1603" s="198" t="s">
        <v>349</v>
      </c>
      <c r="D1603" s="217"/>
      <c r="E1603" s="57">
        <v>9</v>
      </c>
      <c r="F1603" s="66"/>
      <c r="G1603" s="149">
        <f t="shared" si="26"/>
        <v>0</v>
      </c>
    </row>
    <row r="1604" spans="1:7" ht="21.2" customHeight="1" x14ac:dyDescent="0.25">
      <c r="A1604" s="185">
        <v>9781443174213</v>
      </c>
      <c r="B1604" s="58" t="s">
        <v>294</v>
      </c>
      <c r="C1604" s="198" t="s">
        <v>349</v>
      </c>
      <c r="D1604" s="139"/>
      <c r="E1604" s="57">
        <v>9</v>
      </c>
      <c r="F1604" s="66"/>
      <c r="G1604" s="149">
        <f t="shared" si="26"/>
        <v>0</v>
      </c>
    </row>
    <row r="1605" spans="1:7" ht="21.2" customHeight="1" x14ac:dyDescent="0.25">
      <c r="A1605" s="185">
        <v>9781443174183</v>
      </c>
      <c r="B1605" s="58" t="s">
        <v>295</v>
      </c>
      <c r="C1605" s="198" t="s">
        <v>349</v>
      </c>
      <c r="D1605" s="139"/>
      <c r="E1605" s="57">
        <v>5</v>
      </c>
      <c r="F1605" s="66"/>
      <c r="G1605" s="149">
        <f t="shared" si="26"/>
        <v>0</v>
      </c>
    </row>
    <row r="1606" spans="1:7" ht="21.2" customHeight="1" x14ac:dyDescent="0.25">
      <c r="A1606" s="185">
        <v>9781039702387</v>
      </c>
      <c r="B1606" s="58" t="s">
        <v>1838</v>
      </c>
      <c r="C1606" s="198" t="s">
        <v>1247</v>
      </c>
      <c r="D1606" s="139"/>
      <c r="E1606" s="57">
        <v>19.75</v>
      </c>
      <c r="F1606" s="66"/>
      <c r="G1606" s="149">
        <f t="shared" si="26"/>
        <v>0</v>
      </c>
    </row>
    <row r="1607" spans="1:7" ht="21.2" customHeight="1" x14ac:dyDescent="0.25">
      <c r="A1607" s="185">
        <v>9781443173810</v>
      </c>
      <c r="B1607" s="58" t="s">
        <v>296</v>
      </c>
      <c r="C1607" s="198" t="s">
        <v>348</v>
      </c>
      <c r="D1607" s="217"/>
      <c r="E1607" s="57">
        <v>15.5</v>
      </c>
      <c r="F1607" s="66"/>
      <c r="G1607" s="149">
        <f t="shared" si="26"/>
        <v>0</v>
      </c>
    </row>
    <row r="1608" spans="1:7" ht="21.2" customHeight="1" x14ac:dyDescent="0.25">
      <c r="A1608" s="185">
        <v>9781443177207</v>
      </c>
      <c r="B1608" s="58" t="s">
        <v>297</v>
      </c>
      <c r="C1608" s="198" t="s">
        <v>348</v>
      </c>
      <c r="D1608" s="139"/>
      <c r="E1608" s="57">
        <v>15</v>
      </c>
      <c r="F1608" s="66"/>
      <c r="G1608" s="149">
        <f t="shared" si="26"/>
        <v>0</v>
      </c>
    </row>
    <row r="1609" spans="1:7" ht="21.2" customHeight="1" x14ac:dyDescent="0.25">
      <c r="A1609" s="185">
        <v>9781443180573</v>
      </c>
      <c r="B1609" s="58" t="s">
        <v>298</v>
      </c>
      <c r="C1609" s="198" t="s">
        <v>348</v>
      </c>
      <c r="D1609" s="139"/>
      <c r="E1609" s="57">
        <v>15</v>
      </c>
      <c r="F1609" s="66"/>
      <c r="G1609" s="149">
        <f t="shared" si="26"/>
        <v>0</v>
      </c>
    </row>
    <row r="1610" spans="1:7" ht="21.2" customHeight="1" x14ac:dyDescent="0.25">
      <c r="A1610" s="185">
        <v>9781443182966</v>
      </c>
      <c r="B1610" s="58" t="s">
        <v>758</v>
      </c>
      <c r="C1610" s="198" t="s">
        <v>134</v>
      </c>
      <c r="D1610" s="217" t="s">
        <v>7</v>
      </c>
      <c r="E1610" s="57">
        <v>12.5</v>
      </c>
      <c r="F1610" s="66"/>
      <c r="G1610" s="149">
        <f t="shared" si="26"/>
        <v>0</v>
      </c>
    </row>
    <row r="1611" spans="1:7" ht="21.2" customHeight="1" x14ac:dyDescent="0.25">
      <c r="A1611" s="185">
        <v>9781443191166</v>
      </c>
      <c r="B1611" s="58" t="s">
        <v>780</v>
      </c>
      <c r="C1611" s="198" t="s">
        <v>134</v>
      </c>
      <c r="D1611" s="217" t="s">
        <v>7</v>
      </c>
      <c r="E1611" s="57">
        <v>13.5</v>
      </c>
      <c r="F1611" s="66"/>
      <c r="G1611" s="149">
        <f t="shared" si="26"/>
        <v>0</v>
      </c>
    </row>
    <row r="1612" spans="1:7" ht="21.2" customHeight="1" x14ac:dyDescent="0.25">
      <c r="A1612" s="185">
        <v>9781443191180</v>
      </c>
      <c r="B1612" s="58" t="s">
        <v>1524</v>
      </c>
      <c r="C1612" s="198" t="s">
        <v>134</v>
      </c>
      <c r="D1612" s="139" t="s">
        <v>7</v>
      </c>
      <c r="E1612" s="57">
        <v>12.5</v>
      </c>
      <c r="F1612" s="66"/>
      <c r="G1612" s="149">
        <f t="shared" si="26"/>
        <v>0</v>
      </c>
    </row>
    <row r="1613" spans="1:7" ht="21.2" customHeight="1" x14ac:dyDescent="0.25">
      <c r="A1613" s="185">
        <v>9781443196222</v>
      </c>
      <c r="B1613" s="58" t="s">
        <v>436</v>
      </c>
      <c r="C1613" s="198" t="s">
        <v>349</v>
      </c>
      <c r="D1613" s="217"/>
      <c r="E1613" s="57">
        <v>13.5</v>
      </c>
      <c r="F1613" s="66"/>
      <c r="G1613" s="149">
        <f t="shared" si="26"/>
        <v>0</v>
      </c>
    </row>
    <row r="1614" spans="1:7" ht="21.2" customHeight="1" x14ac:dyDescent="0.25">
      <c r="A1614" s="185">
        <v>9781443146180</v>
      </c>
      <c r="B1614" s="58" t="s">
        <v>1441</v>
      </c>
      <c r="C1614" s="198" t="s">
        <v>349</v>
      </c>
      <c r="D1614" s="217" t="s">
        <v>7</v>
      </c>
      <c r="E1614" s="57">
        <v>9</v>
      </c>
      <c r="F1614" s="66"/>
      <c r="G1614" s="149">
        <f t="shared" si="26"/>
        <v>0</v>
      </c>
    </row>
    <row r="1615" spans="1:7" ht="21.2" customHeight="1" x14ac:dyDescent="0.25">
      <c r="A1615" s="185">
        <v>9781443194389</v>
      </c>
      <c r="B1615" s="58" t="s">
        <v>437</v>
      </c>
      <c r="C1615" s="198" t="s">
        <v>349</v>
      </c>
      <c r="D1615" s="139"/>
      <c r="E1615" s="57">
        <v>24</v>
      </c>
      <c r="F1615" s="66"/>
      <c r="G1615" s="149">
        <f t="shared" si="26"/>
        <v>0</v>
      </c>
    </row>
    <row r="1616" spans="1:7" ht="21.2" customHeight="1" x14ac:dyDescent="0.25">
      <c r="A1616" s="185">
        <v>9781443181440</v>
      </c>
      <c r="B1616" s="58" t="s">
        <v>299</v>
      </c>
      <c r="C1616" s="198" t="s">
        <v>348</v>
      </c>
      <c r="D1616" s="139"/>
      <c r="E1616" s="57">
        <v>15.5</v>
      </c>
      <c r="F1616" s="66"/>
      <c r="G1616" s="149">
        <f t="shared" si="26"/>
        <v>0</v>
      </c>
    </row>
    <row r="1617" spans="1:7" ht="21.2" customHeight="1" x14ac:dyDescent="0.25">
      <c r="A1617" s="185">
        <v>9781443187312</v>
      </c>
      <c r="B1617" s="58" t="s">
        <v>1839</v>
      </c>
      <c r="C1617" s="198" t="s">
        <v>348</v>
      </c>
      <c r="D1617" s="139"/>
      <c r="E1617" s="57">
        <v>15.5</v>
      </c>
      <c r="F1617" s="66"/>
      <c r="G1617" s="149">
        <f t="shared" si="26"/>
        <v>0</v>
      </c>
    </row>
    <row r="1618" spans="1:7" ht="21.2" customHeight="1" x14ac:dyDescent="0.25">
      <c r="A1618" s="185">
        <v>9781443191388</v>
      </c>
      <c r="B1618" s="58" t="s">
        <v>300</v>
      </c>
      <c r="C1618" s="198" t="s">
        <v>348</v>
      </c>
      <c r="D1618" s="139"/>
      <c r="E1618" s="57">
        <v>15.5</v>
      </c>
      <c r="F1618" s="66"/>
      <c r="G1618" s="149">
        <f t="shared" si="26"/>
        <v>0</v>
      </c>
    </row>
    <row r="1619" spans="1:7" ht="21.2" customHeight="1" x14ac:dyDescent="0.25">
      <c r="A1619" s="185">
        <v>9781443195324</v>
      </c>
      <c r="B1619" s="58" t="s">
        <v>665</v>
      </c>
      <c r="C1619" s="198" t="s">
        <v>348</v>
      </c>
      <c r="D1619" s="139"/>
      <c r="E1619" s="57">
        <v>15.5</v>
      </c>
      <c r="F1619" s="66"/>
      <c r="G1619" s="149">
        <f t="shared" si="26"/>
        <v>0</v>
      </c>
    </row>
    <row r="1620" spans="1:7" ht="21.2" customHeight="1" x14ac:dyDescent="0.25">
      <c r="A1620" s="185">
        <v>9781443192514</v>
      </c>
      <c r="B1620" s="58" t="s">
        <v>699</v>
      </c>
      <c r="C1620" s="198" t="s">
        <v>1185</v>
      </c>
      <c r="D1620" s="217" t="s">
        <v>7</v>
      </c>
      <c r="E1620" s="57">
        <v>17.75</v>
      </c>
      <c r="F1620" s="66"/>
      <c r="G1620" s="149">
        <f t="shared" si="26"/>
        <v>0</v>
      </c>
    </row>
    <row r="1621" spans="1:7" ht="21.2" customHeight="1" x14ac:dyDescent="0.25">
      <c r="A1621" s="185">
        <v>9781443197786</v>
      </c>
      <c r="B1621" s="58" t="s">
        <v>693</v>
      </c>
      <c r="C1621" s="198" t="s">
        <v>1185</v>
      </c>
      <c r="D1621" s="217" t="s">
        <v>7</v>
      </c>
      <c r="E1621" s="57">
        <v>19.5</v>
      </c>
      <c r="F1621" s="66"/>
      <c r="G1621" s="149">
        <f t="shared" si="26"/>
        <v>0</v>
      </c>
    </row>
    <row r="1622" spans="1:7" ht="21.2" customHeight="1" x14ac:dyDescent="0.25">
      <c r="A1622" s="185">
        <v>9781039700697</v>
      </c>
      <c r="B1622" s="58" t="s">
        <v>1840</v>
      </c>
      <c r="C1622" s="198" t="s">
        <v>1185</v>
      </c>
      <c r="D1622" s="139" t="s">
        <v>7</v>
      </c>
      <c r="E1622" s="57">
        <v>19.75</v>
      </c>
      <c r="F1622" s="66"/>
      <c r="G1622" s="149">
        <f t="shared" si="26"/>
        <v>0</v>
      </c>
    </row>
    <row r="1623" spans="1:7" ht="21.2" customHeight="1" x14ac:dyDescent="0.25">
      <c r="A1623" s="185">
        <v>9781039701281</v>
      </c>
      <c r="B1623" s="58" t="s">
        <v>1442</v>
      </c>
      <c r="C1623" s="198" t="s">
        <v>349</v>
      </c>
      <c r="D1623" s="217"/>
      <c r="E1623" s="57">
        <v>13.5</v>
      </c>
      <c r="F1623" s="66"/>
      <c r="G1623" s="149">
        <f t="shared" si="26"/>
        <v>0</v>
      </c>
    </row>
    <row r="1624" spans="1:7" ht="21.2" customHeight="1" x14ac:dyDescent="0.25">
      <c r="A1624" s="185">
        <v>9781443193191</v>
      </c>
      <c r="B1624" s="58" t="s">
        <v>504</v>
      </c>
      <c r="C1624" s="198" t="s">
        <v>349</v>
      </c>
      <c r="D1624" s="139" t="s">
        <v>7</v>
      </c>
      <c r="E1624" s="57">
        <v>13.5</v>
      </c>
      <c r="F1624" s="66"/>
      <c r="G1624" s="149">
        <f t="shared" si="26"/>
        <v>0</v>
      </c>
    </row>
    <row r="1625" spans="1:7" ht="21.2" customHeight="1" x14ac:dyDescent="0.25">
      <c r="A1625" s="185">
        <v>9781474983587</v>
      </c>
      <c r="B1625" s="58" t="s">
        <v>301</v>
      </c>
      <c r="C1625" s="198" t="s">
        <v>134</v>
      </c>
      <c r="D1625" s="139"/>
      <c r="E1625" s="57">
        <v>21</v>
      </c>
      <c r="F1625" s="66"/>
      <c r="G1625" s="149">
        <f t="shared" si="26"/>
        <v>0</v>
      </c>
    </row>
    <row r="1626" spans="1:7" ht="21.2" customHeight="1" x14ac:dyDescent="0.25">
      <c r="A1626" s="185">
        <v>9781443190817</v>
      </c>
      <c r="B1626" s="58" t="s">
        <v>666</v>
      </c>
      <c r="C1626" s="198" t="s">
        <v>941</v>
      </c>
      <c r="D1626" s="217"/>
      <c r="E1626" s="57">
        <v>15</v>
      </c>
      <c r="F1626" s="66"/>
      <c r="G1626" s="149">
        <f t="shared" si="26"/>
        <v>0</v>
      </c>
    </row>
    <row r="1627" spans="1:7" ht="21.2" customHeight="1" x14ac:dyDescent="0.25">
      <c r="A1627" s="185">
        <v>9781039700727</v>
      </c>
      <c r="B1627" s="58" t="s">
        <v>1443</v>
      </c>
      <c r="C1627" s="198" t="s">
        <v>349</v>
      </c>
      <c r="D1627" s="217"/>
      <c r="E1627" s="57">
        <v>13.5</v>
      </c>
      <c r="F1627" s="66"/>
      <c r="G1627" s="149">
        <f t="shared" si="26"/>
        <v>0</v>
      </c>
    </row>
    <row r="1628" spans="1:7" ht="21.2" customHeight="1" x14ac:dyDescent="0.25">
      <c r="A1628" s="185">
        <v>9781443190657</v>
      </c>
      <c r="B1628" s="58" t="s">
        <v>302</v>
      </c>
      <c r="C1628" s="198" t="s">
        <v>941</v>
      </c>
      <c r="D1628" s="217" t="s">
        <v>7</v>
      </c>
      <c r="E1628" s="57">
        <v>20</v>
      </c>
      <c r="F1628" s="66"/>
      <c r="G1628" s="149">
        <f t="shared" si="26"/>
        <v>0</v>
      </c>
    </row>
    <row r="1629" spans="1:7" ht="21.2" customHeight="1" x14ac:dyDescent="0.25">
      <c r="A1629" s="185">
        <v>9781443196932</v>
      </c>
      <c r="B1629" s="58" t="s">
        <v>1444</v>
      </c>
      <c r="C1629" s="198" t="s">
        <v>349</v>
      </c>
      <c r="D1629" s="217"/>
      <c r="E1629" s="57">
        <v>11.25</v>
      </c>
      <c r="F1629" s="66"/>
      <c r="G1629" s="149">
        <f t="shared" si="26"/>
        <v>0</v>
      </c>
    </row>
    <row r="1630" spans="1:7" ht="21.2" customHeight="1" x14ac:dyDescent="0.25">
      <c r="A1630" s="185">
        <v>9781443180610</v>
      </c>
      <c r="B1630" s="58" t="s">
        <v>1343</v>
      </c>
      <c r="C1630" s="198" t="s">
        <v>356</v>
      </c>
      <c r="D1630" s="139"/>
      <c r="E1630" s="57">
        <v>15.5</v>
      </c>
      <c r="F1630" s="66"/>
      <c r="G1630" s="149">
        <f t="shared" si="26"/>
        <v>0</v>
      </c>
    </row>
    <row r="1631" spans="1:7" ht="21.2" customHeight="1" x14ac:dyDescent="0.25">
      <c r="A1631" s="185">
        <v>9781443193153</v>
      </c>
      <c r="B1631" s="58" t="s">
        <v>1445</v>
      </c>
      <c r="C1631" s="198" t="s">
        <v>349</v>
      </c>
      <c r="D1631" s="139"/>
      <c r="E1631" s="57">
        <v>17</v>
      </c>
      <c r="F1631" s="66"/>
      <c r="G1631" s="149">
        <f t="shared" si="26"/>
        <v>0</v>
      </c>
    </row>
    <row r="1632" spans="1:7" ht="21.2" customHeight="1" x14ac:dyDescent="0.25">
      <c r="A1632" s="185">
        <v>9781443157599</v>
      </c>
      <c r="B1632" s="58" t="s">
        <v>513</v>
      </c>
      <c r="C1632" s="198" t="s">
        <v>352</v>
      </c>
      <c r="D1632" s="139" t="s">
        <v>7</v>
      </c>
      <c r="E1632" s="57">
        <v>10</v>
      </c>
      <c r="F1632" s="66"/>
      <c r="G1632" s="149">
        <f t="shared" si="26"/>
        <v>0</v>
      </c>
    </row>
    <row r="1633" spans="1:7" ht="21.2" customHeight="1" x14ac:dyDescent="0.25">
      <c r="A1633" s="185">
        <v>9781443199322</v>
      </c>
      <c r="B1633" s="58" t="s">
        <v>1446</v>
      </c>
      <c r="C1633" s="198" t="s">
        <v>349</v>
      </c>
      <c r="D1633" s="139" t="s">
        <v>7</v>
      </c>
      <c r="E1633" s="57">
        <v>23</v>
      </c>
      <c r="F1633" s="66"/>
      <c r="G1633" s="149">
        <f t="shared" si="26"/>
        <v>0</v>
      </c>
    </row>
    <row r="1634" spans="1:7" ht="21.2" customHeight="1" x14ac:dyDescent="0.25">
      <c r="A1634" s="185">
        <v>9781039701540</v>
      </c>
      <c r="B1634" s="58" t="s">
        <v>1841</v>
      </c>
      <c r="C1634" s="198" t="s">
        <v>349</v>
      </c>
      <c r="D1634" s="139"/>
      <c r="E1634" s="57">
        <v>13.5</v>
      </c>
      <c r="F1634" s="66"/>
      <c r="G1634" s="149">
        <f t="shared" si="26"/>
        <v>0</v>
      </c>
    </row>
    <row r="1635" spans="1:7" ht="21.2" customHeight="1" x14ac:dyDescent="0.25">
      <c r="A1635" s="185">
        <v>9781443189385</v>
      </c>
      <c r="B1635" s="58" t="s">
        <v>383</v>
      </c>
      <c r="C1635" s="198" t="s">
        <v>941</v>
      </c>
      <c r="D1635" s="217"/>
      <c r="E1635" s="57">
        <v>13.5</v>
      </c>
      <c r="F1635" s="66"/>
      <c r="G1635" s="149">
        <f t="shared" si="26"/>
        <v>0</v>
      </c>
    </row>
    <row r="1636" spans="1:7" ht="21.2" customHeight="1" x14ac:dyDescent="0.25">
      <c r="A1636" s="185">
        <v>9781443187688</v>
      </c>
      <c r="B1636" s="58" t="s">
        <v>514</v>
      </c>
      <c r="C1636" s="198" t="s">
        <v>352</v>
      </c>
      <c r="D1636" s="139" t="s">
        <v>7</v>
      </c>
      <c r="E1636" s="57">
        <v>21</v>
      </c>
      <c r="F1636" s="66"/>
      <c r="G1636" s="149">
        <f t="shared" si="26"/>
        <v>0</v>
      </c>
    </row>
    <row r="1637" spans="1:7" ht="21.2" customHeight="1" x14ac:dyDescent="0.25">
      <c r="A1637" s="185">
        <v>9781459822054</v>
      </c>
      <c r="B1637" s="58" t="s">
        <v>303</v>
      </c>
      <c r="C1637" s="198" t="s">
        <v>349</v>
      </c>
      <c r="D1637" s="139" t="s">
        <v>7</v>
      </c>
      <c r="E1637" s="57">
        <v>10</v>
      </c>
      <c r="F1637" s="66"/>
      <c r="G1637" s="149">
        <f t="shared" si="26"/>
        <v>0</v>
      </c>
    </row>
    <row r="1638" spans="1:7" ht="21.2" customHeight="1" x14ac:dyDescent="0.25">
      <c r="A1638" s="185">
        <v>9782897519919</v>
      </c>
      <c r="B1638" s="58" t="s">
        <v>1511</v>
      </c>
      <c r="C1638" s="198" t="s">
        <v>1243</v>
      </c>
      <c r="D1638" s="139" t="s">
        <v>7</v>
      </c>
      <c r="E1638" s="57">
        <v>17.75</v>
      </c>
      <c r="F1638" s="66"/>
      <c r="G1638" s="149">
        <f t="shared" si="26"/>
        <v>0</v>
      </c>
    </row>
    <row r="1639" spans="1:7" ht="21.2" customHeight="1" x14ac:dyDescent="0.25">
      <c r="A1639" s="185">
        <v>9781443176071</v>
      </c>
      <c r="B1639" s="58" t="s">
        <v>615</v>
      </c>
      <c r="C1639" s="198" t="s">
        <v>349</v>
      </c>
      <c r="D1639" s="139"/>
      <c r="E1639" s="57">
        <v>8.25</v>
      </c>
      <c r="F1639" s="66"/>
      <c r="G1639" s="149">
        <f t="shared" si="26"/>
        <v>0</v>
      </c>
    </row>
    <row r="1640" spans="1:7" ht="21.2" customHeight="1" x14ac:dyDescent="0.25">
      <c r="A1640" s="185">
        <v>9781443168625</v>
      </c>
      <c r="B1640" s="58" t="s">
        <v>1525</v>
      </c>
      <c r="C1640" s="198" t="s">
        <v>134</v>
      </c>
      <c r="D1640" s="139" t="s">
        <v>7</v>
      </c>
      <c r="E1640" s="57">
        <v>17</v>
      </c>
      <c r="F1640" s="66"/>
      <c r="G1640" s="149">
        <f t="shared" ref="G1640:G1678" si="27">+F1640*E1640</f>
        <v>0</v>
      </c>
    </row>
    <row r="1641" spans="1:7" ht="21.2" customHeight="1" x14ac:dyDescent="0.25">
      <c r="A1641" s="185">
        <v>9781443182638</v>
      </c>
      <c r="B1641" s="58" t="s">
        <v>304</v>
      </c>
      <c r="C1641" s="198" t="s">
        <v>348</v>
      </c>
      <c r="D1641" s="217" t="s">
        <v>7</v>
      </c>
      <c r="E1641" s="57">
        <v>11.5</v>
      </c>
      <c r="F1641" s="66"/>
      <c r="G1641" s="149">
        <f t="shared" si="27"/>
        <v>0</v>
      </c>
    </row>
    <row r="1642" spans="1:7" ht="21.2" customHeight="1" x14ac:dyDescent="0.25">
      <c r="A1642" s="185">
        <v>9781443190053</v>
      </c>
      <c r="B1642" s="58" t="s">
        <v>1447</v>
      </c>
      <c r="C1642" s="198" t="s">
        <v>349</v>
      </c>
      <c r="D1642" s="217"/>
      <c r="E1642" s="57">
        <v>12.5</v>
      </c>
      <c r="F1642" s="66"/>
      <c r="G1642" s="149">
        <f t="shared" si="27"/>
        <v>0</v>
      </c>
    </row>
    <row r="1643" spans="1:7" ht="21.2" customHeight="1" x14ac:dyDescent="0.25">
      <c r="A1643" s="185">
        <v>9781443186162</v>
      </c>
      <c r="B1643" s="58" t="s">
        <v>305</v>
      </c>
      <c r="C1643" s="198" t="s">
        <v>941</v>
      </c>
      <c r="D1643" s="139"/>
      <c r="E1643" s="57">
        <v>12.5</v>
      </c>
      <c r="F1643" s="66"/>
      <c r="G1643" s="149">
        <f t="shared" ref="G1643:G1661" si="28">+F1643*E1643</f>
        <v>0</v>
      </c>
    </row>
    <row r="1644" spans="1:7" ht="21.2" customHeight="1" x14ac:dyDescent="0.25">
      <c r="A1644" s="185">
        <v>9781443196062</v>
      </c>
      <c r="B1644" s="58" t="s">
        <v>438</v>
      </c>
      <c r="C1644" s="198" t="s">
        <v>349</v>
      </c>
      <c r="D1644" s="217"/>
      <c r="E1644" s="57">
        <v>13.5</v>
      </c>
      <c r="F1644" s="66"/>
      <c r="G1644" s="149">
        <f t="shared" si="28"/>
        <v>0</v>
      </c>
    </row>
    <row r="1645" spans="1:7" ht="21.2" customHeight="1" x14ac:dyDescent="0.25">
      <c r="A1645" s="185">
        <v>9781443194044</v>
      </c>
      <c r="B1645" s="58" t="s">
        <v>667</v>
      </c>
      <c r="C1645" s="198" t="s">
        <v>349</v>
      </c>
      <c r="D1645" s="217"/>
      <c r="E1645" s="57">
        <v>8</v>
      </c>
      <c r="F1645" s="66"/>
      <c r="G1645" s="149">
        <f t="shared" si="28"/>
        <v>0</v>
      </c>
    </row>
    <row r="1646" spans="1:7" ht="21.2" customHeight="1" x14ac:dyDescent="0.25">
      <c r="A1646" s="185">
        <v>9781443180801</v>
      </c>
      <c r="B1646" s="58" t="s">
        <v>397</v>
      </c>
      <c r="C1646" s="198" t="s">
        <v>352</v>
      </c>
      <c r="D1646" s="139"/>
      <c r="E1646" s="57">
        <v>8.25</v>
      </c>
      <c r="F1646" s="66"/>
      <c r="G1646" s="149">
        <f t="shared" si="28"/>
        <v>0</v>
      </c>
    </row>
    <row r="1647" spans="1:7" ht="21.2" customHeight="1" x14ac:dyDescent="0.25">
      <c r="A1647" s="185">
        <v>9782896577378</v>
      </c>
      <c r="B1647" s="58" t="s">
        <v>1496</v>
      </c>
      <c r="C1647" s="198" t="s">
        <v>348</v>
      </c>
      <c r="D1647" s="139" t="s">
        <v>7</v>
      </c>
      <c r="E1647" s="57">
        <v>5</v>
      </c>
      <c r="F1647" s="66"/>
      <c r="G1647" s="149">
        <f t="shared" si="28"/>
        <v>0</v>
      </c>
    </row>
    <row r="1648" spans="1:7" ht="21.2" customHeight="1" x14ac:dyDescent="0.25">
      <c r="A1648" s="185">
        <v>9782898103568</v>
      </c>
      <c r="B1648" s="58" t="s">
        <v>635</v>
      </c>
      <c r="C1648" s="198" t="s">
        <v>348</v>
      </c>
      <c r="D1648" s="217" t="s">
        <v>7</v>
      </c>
      <c r="E1648" s="57">
        <v>15.5</v>
      </c>
      <c r="F1648" s="66"/>
      <c r="G1648" s="149">
        <f t="shared" si="28"/>
        <v>0</v>
      </c>
    </row>
    <row r="1649" spans="1:7" ht="21.2" customHeight="1" x14ac:dyDescent="0.25">
      <c r="A1649" s="185" t="s">
        <v>2134</v>
      </c>
      <c r="B1649" s="58" t="s">
        <v>321</v>
      </c>
      <c r="C1649" s="198" t="s">
        <v>1114</v>
      </c>
      <c r="D1649" s="217"/>
      <c r="E1649" s="57">
        <v>0.75</v>
      </c>
      <c r="F1649" s="66"/>
      <c r="G1649" s="149">
        <f t="shared" si="28"/>
        <v>0</v>
      </c>
    </row>
    <row r="1650" spans="1:7" ht="21.2" customHeight="1" x14ac:dyDescent="0.25">
      <c r="A1650" s="185" t="s">
        <v>2135</v>
      </c>
      <c r="B1650" s="58" t="s">
        <v>322</v>
      </c>
      <c r="C1650" s="198" t="s">
        <v>1114</v>
      </c>
      <c r="D1650" s="217"/>
      <c r="E1650" s="57">
        <v>0.75</v>
      </c>
      <c r="F1650" s="66"/>
      <c r="G1650" s="149">
        <f t="shared" si="28"/>
        <v>0</v>
      </c>
    </row>
    <row r="1651" spans="1:7" ht="21.2" customHeight="1" x14ac:dyDescent="0.25">
      <c r="A1651" s="185" t="s">
        <v>2136</v>
      </c>
      <c r="B1651" s="58" t="s">
        <v>323</v>
      </c>
      <c r="C1651" s="198" t="s">
        <v>1114</v>
      </c>
      <c r="D1651" s="217"/>
      <c r="E1651" s="57">
        <v>0.75</v>
      </c>
      <c r="F1651" s="66"/>
      <c r="G1651" s="149">
        <f t="shared" si="28"/>
        <v>0</v>
      </c>
    </row>
    <row r="1652" spans="1:7" ht="21.2" customHeight="1" x14ac:dyDescent="0.25">
      <c r="A1652" s="185" t="s">
        <v>2137</v>
      </c>
      <c r="B1652" s="58" t="s">
        <v>324</v>
      </c>
      <c r="C1652" s="198" t="s">
        <v>1114</v>
      </c>
      <c r="D1652" s="217"/>
      <c r="E1652" s="57">
        <v>0.75</v>
      </c>
      <c r="F1652" s="66"/>
      <c r="G1652" s="149">
        <f t="shared" si="28"/>
        <v>0</v>
      </c>
    </row>
    <row r="1653" spans="1:7" ht="21.2" customHeight="1" x14ac:dyDescent="0.25">
      <c r="A1653" s="185" t="s">
        <v>2138</v>
      </c>
      <c r="B1653" s="58" t="s">
        <v>325</v>
      </c>
      <c r="C1653" s="198" t="s">
        <v>1114</v>
      </c>
      <c r="D1653" s="217"/>
      <c r="E1653" s="57">
        <v>0.75</v>
      </c>
      <c r="F1653" s="66"/>
      <c r="G1653" s="149">
        <f t="shared" si="28"/>
        <v>0</v>
      </c>
    </row>
    <row r="1654" spans="1:7" ht="21.2" customHeight="1" x14ac:dyDescent="0.25">
      <c r="A1654" s="185" t="s">
        <v>2139</v>
      </c>
      <c r="B1654" s="58" t="s">
        <v>326</v>
      </c>
      <c r="C1654" s="198" t="s">
        <v>1114</v>
      </c>
      <c r="D1654" s="217"/>
      <c r="E1654" s="57">
        <v>0.75</v>
      </c>
      <c r="F1654" s="66"/>
      <c r="G1654" s="149">
        <f t="shared" si="28"/>
        <v>0</v>
      </c>
    </row>
    <row r="1655" spans="1:7" ht="21.2" customHeight="1" x14ac:dyDescent="0.25">
      <c r="A1655" s="185" t="s">
        <v>2140</v>
      </c>
      <c r="B1655" s="58" t="s">
        <v>327</v>
      </c>
      <c r="C1655" s="198" t="s">
        <v>1114</v>
      </c>
      <c r="D1655" s="217"/>
      <c r="E1655" s="57">
        <v>0.75</v>
      </c>
      <c r="F1655" s="66"/>
      <c r="G1655" s="149">
        <f t="shared" si="28"/>
        <v>0</v>
      </c>
    </row>
    <row r="1656" spans="1:7" ht="21.2" customHeight="1" x14ac:dyDescent="0.25">
      <c r="A1656" s="185" t="s">
        <v>2141</v>
      </c>
      <c r="B1656" s="58" t="s">
        <v>328</v>
      </c>
      <c r="C1656" s="198" t="s">
        <v>1114</v>
      </c>
      <c r="D1656" s="217"/>
      <c r="E1656" s="57">
        <v>0.75</v>
      </c>
      <c r="F1656" s="66"/>
      <c r="G1656" s="149">
        <f t="shared" si="28"/>
        <v>0</v>
      </c>
    </row>
    <row r="1657" spans="1:7" ht="21.2" customHeight="1" x14ac:dyDescent="0.25">
      <c r="A1657" s="185" t="s">
        <v>2142</v>
      </c>
      <c r="B1657" s="58" t="s">
        <v>329</v>
      </c>
      <c r="C1657" s="198" t="s">
        <v>1114</v>
      </c>
      <c r="D1657" s="217"/>
      <c r="E1657" s="57">
        <v>0.75</v>
      </c>
      <c r="F1657" s="66"/>
      <c r="G1657" s="149">
        <f t="shared" si="28"/>
        <v>0</v>
      </c>
    </row>
    <row r="1658" spans="1:7" ht="21.2" customHeight="1" x14ac:dyDescent="0.25">
      <c r="A1658" s="185" t="s">
        <v>2143</v>
      </c>
      <c r="B1658" s="58" t="s">
        <v>330</v>
      </c>
      <c r="C1658" s="198" t="s">
        <v>1114</v>
      </c>
      <c r="D1658" s="217"/>
      <c r="E1658" s="57">
        <v>0.75</v>
      </c>
      <c r="F1658" s="66"/>
      <c r="G1658" s="149">
        <f t="shared" si="28"/>
        <v>0</v>
      </c>
    </row>
    <row r="1659" spans="1:7" ht="21.2" customHeight="1" x14ac:dyDescent="0.25">
      <c r="A1659" s="185" t="s">
        <v>2144</v>
      </c>
      <c r="B1659" s="58" t="s">
        <v>331</v>
      </c>
      <c r="C1659" s="198" t="s">
        <v>1114</v>
      </c>
      <c r="D1659" s="217"/>
      <c r="E1659" s="57">
        <v>0.75</v>
      </c>
      <c r="F1659" s="66"/>
      <c r="G1659" s="149">
        <f t="shared" si="28"/>
        <v>0</v>
      </c>
    </row>
    <row r="1660" spans="1:7" ht="21.2" customHeight="1" x14ac:dyDescent="0.25">
      <c r="A1660" s="185" t="s">
        <v>2145</v>
      </c>
      <c r="B1660" s="58" t="s">
        <v>332</v>
      </c>
      <c r="C1660" s="198" t="s">
        <v>1114</v>
      </c>
      <c r="D1660" s="217"/>
      <c r="E1660" s="57">
        <v>0.75</v>
      </c>
      <c r="F1660" s="66"/>
      <c r="G1660" s="149">
        <f t="shared" si="28"/>
        <v>0</v>
      </c>
    </row>
    <row r="1661" spans="1:7" ht="21.2" customHeight="1" x14ac:dyDescent="0.25">
      <c r="A1661" s="185" t="s">
        <v>2146</v>
      </c>
      <c r="B1661" s="58" t="s">
        <v>333</v>
      </c>
      <c r="C1661" s="198" t="s">
        <v>1114</v>
      </c>
      <c r="D1661" s="217"/>
      <c r="E1661" s="57">
        <v>0.75</v>
      </c>
      <c r="F1661" s="66"/>
      <c r="G1661" s="149">
        <f t="shared" si="28"/>
        <v>0</v>
      </c>
    </row>
    <row r="1662" spans="1:7" ht="21.2" customHeight="1" x14ac:dyDescent="0.25">
      <c r="A1662" s="185" t="s">
        <v>2147</v>
      </c>
      <c r="B1662" s="58" t="s">
        <v>334</v>
      </c>
      <c r="C1662" s="198" t="s">
        <v>1114</v>
      </c>
      <c r="D1662" s="217"/>
      <c r="E1662" s="57">
        <v>0.75</v>
      </c>
      <c r="F1662" s="66"/>
      <c r="G1662" s="149">
        <f t="shared" si="27"/>
        <v>0</v>
      </c>
    </row>
    <row r="1663" spans="1:7" ht="21.2" customHeight="1" x14ac:dyDescent="0.25">
      <c r="A1663" s="185" t="s">
        <v>2148</v>
      </c>
      <c r="B1663" s="58" t="s">
        <v>335</v>
      </c>
      <c r="C1663" s="198" t="s">
        <v>1114</v>
      </c>
      <c r="D1663" s="217"/>
      <c r="E1663" s="57">
        <v>0.75</v>
      </c>
      <c r="F1663" s="66"/>
      <c r="G1663" s="149">
        <f t="shared" si="27"/>
        <v>0</v>
      </c>
    </row>
    <row r="1664" spans="1:7" ht="21.2" customHeight="1" x14ac:dyDescent="0.25">
      <c r="A1664" s="185" t="s">
        <v>2149</v>
      </c>
      <c r="B1664" s="58" t="s">
        <v>336</v>
      </c>
      <c r="C1664" s="198" t="s">
        <v>1114</v>
      </c>
      <c r="D1664" s="217"/>
      <c r="E1664" s="57">
        <v>0.75</v>
      </c>
      <c r="F1664" s="66"/>
      <c r="G1664" s="149">
        <f t="shared" si="27"/>
        <v>0</v>
      </c>
    </row>
    <row r="1665" spans="1:7" ht="21.2" customHeight="1" x14ac:dyDescent="0.25">
      <c r="A1665" s="185" t="s">
        <v>2150</v>
      </c>
      <c r="B1665" s="58" t="s">
        <v>337</v>
      </c>
      <c r="C1665" s="198" t="s">
        <v>1114</v>
      </c>
      <c r="D1665" s="217"/>
      <c r="E1665" s="57">
        <v>0.75</v>
      </c>
      <c r="F1665" s="66"/>
      <c r="G1665" s="149">
        <f t="shared" si="27"/>
        <v>0</v>
      </c>
    </row>
    <row r="1666" spans="1:7" ht="21.2" customHeight="1" x14ac:dyDescent="0.25">
      <c r="A1666" s="185" t="s">
        <v>2151</v>
      </c>
      <c r="B1666" s="58" t="s">
        <v>338</v>
      </c>
      <c r="C1666" s="198" t="s">
        <v>1114</v>
      </c>
      <c r="D1666" s="217"/>
      <c r="E1666" s="57">
        <v>0.75</v>
      </c>
      <c r="F1666" s="66"/>
      <c r="G1666" s="149">
        <f t="shared" si="27"/>
        <v>0</v>
      </c>
    </row>
    <row r="1667" spans="1:7" ht="21.2" customHeight="1" x14ac:dyDescent="0.25">
      <c r="A1667" s="185" t="s">
        <v>2152</v>
      </c>
      <c r="B1667" s="58" t="s">
        <v>339</v>
      </c>
      <c r="C1667" s="198" t="s">
        <v>1114</v>
      </c>
      <c r="D1667" s="217"/>
      <c r="E1667" s="57">
        <v>0.75</v>
      </c>
      <c r="F1667" s="66"/>
      <c r="G1667" s="149">
        <f t="shared" si="27"/>
        <v>0</v>
      </c>
    </row>
    <row r="1668" spans="1:7" ht="21.2" customHeight="1" x14ac:dyDescent="0.25">
      <c r="A1668" s="185" t="s">
        <v>2153</v>
      </c>
      <c r="B1668" s="58" t="s">
        <v>340</v>
      </c>
      <c r="C1668" s="198" t="s">
        <v>1114</v>
      </c>
      <c r="D1668" s="217"/>
      <c r="E1668" s="57">
        <v>0.75</v>
      </c>
      <c r="F1668" s="66"/>
      <c r="G1668" s="149">
        <f t="shared" si="27"/>
        <v>0</v>
      </c>
    </row>
    <row r="1669" spans="1:7" ht="21.2" customHeight="1" x14ac:dyDescent="0.25">
      <c r="A1669" s="185" t="s">
        <v>2154</v>
      </c>
      <c r="B1669" s="58" t="s">
        <v>1842</v>
      </c>
      <c r="C1669" s="198" t="s">
        <v>1114</v>
      </c>
      <c r="D1669" s="217"/>
      <c r="E1669" s="57">
        <v>1</v>
      </c>
      <c r="F1669" s="66"/>
      <c r="G1669" s="149">
        <f t="shared" si="27"/>
        <v>0</v>
      </c>
    </row>
    <row r="1670" spans="1:7" ht="21.2" customHeight="1" x14ac:dyDescent="0.25">
      <c r="A1670" s="185" t="s">
        <v>2155</v>
      </c>
      <c r="B1670" s="58" t="s">
        <v>1843</v>
      </c>
      <c r="C1670" s="198" t="s">
        <v>1114</v>
      </c>
      <c r="D1670" s="217"/>
      <c r="E1670" s="57">
        <v>1</v>
      </c>
      <c r="F1670" s="66"/>
      <c r="G1670" s="149">
        <f t="shared" si="27"/>
        <v>0</v>
      </c>
    </row>
    <row r="1671" spans="1:7" ht="21.2" customHeight="1" x14ac:dyDescent="0.25">
      <c r="A1671" s="185" t="s">
        <v>2156</v>
      </c>
      <c r="B1671" s="58" t="s">
        <v>1844</v>
      </c>
      <c r="C1671" s="198" t="s">
        <v>1114</v>
      </c>
      <c r="D1671" s="217"/>
      <c r="E1671" s="57">
        <v>1</v>
      </c>
      <c r="F1671" s="66"/>
      <c r="G1671" s="149">
        <f t="shared" si="27"/>
        <v>0</v>
      </c>
    </row>
    <row r="1672" spans="1:7" ht="21.2" customHeight="1" x14ac:dyDescent="0.25">
      <c r="A1672" s="185" t="s">
        <v>2157</v>
      </c>
      <c r="B1672" s="58" t="s">
        <v>1845</v>
      </c>
      <c r="C1672" s="198" t="s">
        <v>1114</v>
      </c>
      <c r="D1672" s="217"/>
      <c r="E1672" s="57">
        <v>1</v>
      </c>
      <c r="F1672" s="66"/>
      <c r="G1672" s="149">
        <f t="shared" si="27"/>
        <v>0</v>
      </c>
    </row>
    <row r="1673" spans="1:7" ht="21.2" customHeight="1" x14ac:dyDescent="0.25">
      <c r="A1673" s="185" t="s">
        <v>2158</v>
      </c>
      <c r="B1673" s="58" t="s">
        <v>324</v>
      </c>
      <c r="C1673" s="198" t="s">
        <v>1114</v>
      </c>
      <c r="D1673" s="139"/>
      <c r="E1673" s="57">
        <v>1</v>
      </c>
      <c r="F1673" s="66"/>
      <c r="G1673" s="149">
        <f t="shared" si="27"/>
        <v>0</v>
      </c>
    </row>
    <row r="1674" spans="1:7" ht="21.2" customHeight="1" x14ac:dyDescent="0.25">
      <c r="A1674" s="185" t="s">
        <v>2159</v>
      </c>
      <c r="B1674" s="58" t="s">
        <v>1846</v>
      </c>
      <c r="C1674" s="198" t="s">
        <v>1114</v>
      </c>
      <c r="D1674" s="217"/>
      <c r="E1674" s="57">
        <v>1</v>
      </c>
      <c r="F1674" s="66"/>
      <c r="G1674" s="149">
        <f t="shared" si="27"/>
        <v>0</v>
      </c>
    </row>
    <row r="1675" spans="1:7" ht="21.2" customHeight="1" x14ac:dyDescent="0.25">
      <c r="A1675" s="185" t="s">
        <v>2160</v>
      </c>
      <c r="B1675" s="58" t="s">
        <v>1847</v>
      </c>
      <c r="C1675" s="198" t="s">
        <v>1114</v>
      </c>
      <c r="D1675" s="139"/>
      <c r="E1675" s="57">
        <v>1</v>
      </c>
      <c r="F1675" s="66"/>
      <c r="G1675" s="149">
        <f t="shared" si="27"/>
        <v>0</v>
      </c>
    </row>
    <row r="1676" spans="1:7" ht="21.2" customHeight="1" x14ac:dyDescent="0.25">
      <c r="A1676" s="185" t="s">
        <v>2161</v>
      </c>
      <c r="B1676" s="58" t="s">
        <v>1848</v>
      </c>
      <c r="C1676" s="198" t="s">
        <v>1114</v>
      </c>
      <c r="D1676" s="217"/>
      <c r="E1676" s="57">
        <v>1</v>
      </c>
      <c r="F1676" s="66"/>
      <c r="G1676" s="149">
        <f t="shared" si="27"/>
        <v>0</v>
      </c>
    </row>
    <row r="1677" spans="1:7" ht="21.2" customHeight="1" x14ac:dyDescent="0.25">
      <c r="A1677" s="185" t="s">
        <v>2162</v>
      </c>
      <c r="B1677" s="58" t="s">
        <v>1849</v>
      </c>
      <c r="C1677" s="198" t="s">
        <v>1114</v>
      </c>
      <c r="D1677" s="139"/>
      <c r="E1677" s="57">
        <v>1</v>
      </c>
      <c r="F1677" s="66"/>
      <c r="G1677" s="149">
        <f t="shared" si="27"/>
        <v>0</v>
      </c>
    </row>
    <row r="1678" spans="1:7" ht="21.2" customHeight="1" x14ac:dyDescent="0.25">
      <c r="A1678" s="185" t="s">
        <v>2163</v>
      </c>
      <c r="B1678" s="58" t="s">
        <v>1850</v>
      </c>
      <c r="C1678" s="198" t="s">
        <v>1114</v>
      </c>
      <c r="D1678" s="217"/>
      <c r="E1678" s="57">
        <v>1</v>
      </c>
      <c r="F1678" s="66"/>
      <c r="G1678" s="149">
        <f t="shared" si="27"/>
        <v>0</v>
      </c>
    </row>
    <row r="1679" spans="1:7" ht="21.2" customHeight="1" x14ac:dyDescent="0.25">
      <c r="A1679" s="185" t="s">
        <v>2164</v>
      </c>
      <c r="B1679" s="58" t="s">
        <v>1851</v>
      </c>
      <c r="C1679" s="198" t="s">
        <v>1114</v>
      </c>
      <c r="D1679" s="217"/>
      <c r="E1679" s="57">
        <v>1</v>
      </c>
      <c r="F1679" s="66"/>
      <c r="G1679" s="149">
        <f t="shared" ref="G1679:G1706" si="29">+F1679*E1679</f>
        <v>0</v>
      </c>
    </row>
    <row r="1680" spans="1:7" ht="21.2" customHeight="1" x14ac:dyDescent="0.25">
      <c r="A1680" s="185" t="s">
        <v>2165</v>
      </c>
      <c r="B1680" s="58" t="s">
        <v>1852</v>
      </c>
      <c r="C1680" s="198" t="s">
        <v>1114</v>
      </c>
      <c r="D1680" s="217"/>
      <c r="E1680" s="57">
        <v>1</v>
      </c>
      <c r="F1680" s="66"/>
      <c r="G1680" s="149">
        <f t="shared" si="29"/>
        <v>0</v>
      </c>
    </row>
    <row r="1681" spans="1:7" ht="21.2" customHeight="1" x14ac:dyDescent="0.25">
      <c r="A1681" s="185" t="s">
        <v>2166</v>
      </c>
      <c r="B1681" s="58" t="s">
        <v>1853</v>
      </c>
      <c r="C1681" s="198" t="s">
        <v>1114</v>
      </c>
      <c r="D1681" s="217"/>
      <c r="E1681" s="57">
        <v>1</v>
      </c>
      <c r="F1681" s="66"/>
      <c r="G1681" s="149">
        <f t="shared" si="29"/>
        <v>0</v>
      </c>
    </row>
    <row r="1682" spans="1:7" ht="21.2" customHeight="1" x14ac:dyDescent="0.25">
      <c r="A1682" s="185" t="s">
        <v>2167</v>
      </c>
      <c r="B1682" s="58" t="s">
        <v>1854</v>
      </c>
      <c r="C1682" s="198" t="s">
        <v>1114</v>
      </c>
      <c r="D1682" s="217"/>
      <c r="E1682" s="57">
        <v>1</v>
      </c>
      <c r="F1682" s="66"/>
      <c r="G1682" s="149">
        <f t="shared" si="29"/>
        <v>0</v>
      </c>
    </row>
    <row r="1683" spans="1:7" ht="21.2" customHeight="1" x14ac:dyDescent="0.25">
      <c r="A1683" s="185" t="s">
        <v>2168</v>
      </c>
      <c r="B1683" s="58" t="s">
        <v>1855</v>
      </c>
      <c r="C1683" s="198" t="s">
        <v>1114</v>
      </c>
      <c r="D1683" s="217"/>
      <c r="E1683" s="57">
        <v>1</v>
      </c>
      <c r="F1683" s="66"/>
      <c r="G1683" s="149">
        <f t="shared" si="29"/>
        <v>0</v>
      </c>
    </row>
    <row r="1684" spans="1:7" ht="21.2" customHeight="1" x14ac:dyDescent="0.25">
      <c r="A1684" s="185" t="s">
        <v>2169</v>
      </c>
      <c r="B1684" s="58" t="s">
        <v>1856</v>
      </c>
      <c r="C1684" s="198" t="s">
        <v>1114</v>
      </c>
      <c r="D1684" s="139"/>
      <c r="E1684" s="57">
        <v>1</v>
      </c>
      <c r="F1684" s="66"/>
      <c r="G1684" s="149">
        <f t="shared" si="29"/>
        <v>0</v>
      </c>
    </row>
    <row r="1685" spans="1:7" ht="21.2" customHeight="1" x14ac:dyDescent="0.25">
      <c r="A1685" s="185" t="s">
        <v>2170</v>
      </c>
      <c r="B1685" s="58" t="s">
        <v>1857</v>
      </c>
      <c r="C1685" s="198" t="s">
        <v>1114</v>
      </c>
      <c r="D1685" s="139"/>
      <c r="E1685" s="57">
        <v>1</v>
      </c>
      <c r="F1685" s="66"/>
      <c r="G1685" s="149">
        <f t="shared" si="29"/>
        <v>0</v>
      </c>
    </row>
    <row r="1686" spans="1:7" ht="21.2" customHeight="1" x14ac:dyDescent="0.25">
      <c r="A1686" s="185" t="s">
        <v>2171</v>
      </c>
      <c r="B1686" s="58" t="s">
        <v>337</v>
      </c>
      <c r="C1686" s="198" t="s">
        <v>1114</v>
      </c>
      <c r="D1686" s="217"/>
      <c r="E1686" s="57">
        <v>1</v>
      </c>
      <c r="F1686" s="66"/>
      <c r="G1686" s="149">
        <f t="shared" si="29"/>
        <v>0</v>
      </c>
    </row>
    <row r="1687" spans="1:7" ht="21.2" customHeight="1" x14ac:dyDescent="0.25">
      <c r="A1687" s="185" t="s">
        <v>2172</v>
      </c>
      <c r="B1687" s="58" t="s">
        <v>1858</v>
      </c>
      <c r="C1687" s="198" t="s">
        <v>1114</v>
      </c>
      <c r="D1687" s="217"/>
      <c r="E1687" s="57">
        <v>1</v>
      </c>
      <c r="F1687" s="66"/>
      <c r="G1687" s="149">
        <f t="shared" si="29"/>
        <v>0</v>
      </c>
    </row>
    <row r="1688" spans="1:7" ht="21.2" customHeight="1" x14ac:dyDescent="0.25">
      <c r="A1688" s="185" t="s">
        <v>2173</v>
      </c>
      <c r="B1688" s="58" t="s">
        <v>1859</v>
      </c>
      <c r="C1688" s="198" t="s">
        <v>1114</v>
      </c>
      <c r="D1688" s="217"/>
      <c r="E1688" s="57">
        <v>1</v>
      </c>
      <c r="F1688" s="66"/>
      <c r="G1688" s="149">
        <f t="shared" si="29"/>
        <v>0</v>
      </c>
    </row>
    <row r="1689" spans="1:7" ht="21.2" customHeight="1" x14ac:dyDescent="0.25">
      <c r="A1689" s="185" t="s">
        <v>2174</v>
      </c>
      <c r="B1689" s="58" t="s">
        <v>1860</v>
      </c>
      <c r="C1689" s="198" t="s">
        <v>1114</v>
      </c>
      <c r="D1689" s="139"/>
      <c r="E1689" s="57">
        <v>1</v>
      </c>
      <c r="F1689" s="66"/>
      <c r="G1689" s="149">
        <f t="shared" si="29"/>
        <v>0</v>
      </c>
    </row>
    <row r="1690" spans="1:7" ht="21.2" customHeight="1" x14ac:dyDescent="0.25">
      <c r="A1690" s="185" t="s">
        <v>2175</v>
      </c>
      <c r="B1690" s="58" t="s">
        <v>1861</v>
      </c>
      <c r="C1690" s="198" t="s">
        <v>1114</v>
      </c>
      <c r="D1690" s="217"/>
      <c r="E1690" s="57">
        <v>1</v>
      </c>
      <c r="F1690" s="66"/>
      <c r="G1690" s="149">
        <f t="shared" si="29"/>
        <v>0</v>
      </c>
    </row>
    <row r="1691" spans="1:7" ht="21.2" customHeight="1" x14ac:dyDescent="0.25">
      <c r="A1691" s="185" t="s">
        <v>2176</v>
      </c>
      <c r="B1691" s="58" t="s">
        <v>1862</v>
      </c>
      <c r="C1691" s="198" t="s">
        <v>1114</v>
      </c>
      <c r="D1691" s="139"/>
      <c r="E1691" s="57">
        <v>1</v>
      </c>
      <c r="F1691" s="66"/>
      <c r="G1691" s="149">
        <f t="shared" si="29"/>
        <v>0</v>
      </c>
    </row>
    <row r="1692" spans="1:7" ht="21.2" customHeight="1" x14ac:dyDescent="0.25">
      <c r="A1692" s="185" t="s">
        <v>2177</v>
      </c>
      <c r="B1692" s="58" t="s">
        <v>1863</v>
      </c>
      <c r="C1692" s="198" t="s">
        <v>1114</v>
      </c>
      <c r="D1692" s="139"/>
      <c r="E1692" s="57">
        <v>1</v>
      </c>
      <c r="F1692" s="66"/>
      <c r="G1692" s="149">
        <f t="shared" si="29"/>
        <v>0</v>
      </c>
    </row>
    <row r="1693" spans="1:7" ht="21.2" customHeight="1" x14ac:dyDescent="0.25">
      <c r="A1693" s="185" t="s">
        <v>2178</v>
      </c>
      <c r="B1693" s="58" t="s">
        <v>1864</v>
      </c>
      <c r="C1693" s="198" t="s">
        <v>1333</v>
      </c>
      <c r="D1693" s="139"/>
      <c r="E1693" s="57">
        <v>1</v>
      </c>
      <c r="F1693" s="66"/>
      <c r="G1693" s="149">
        <f t="shared" si="29"/>
        <v>0</v>
      </c>
    </row>
    <row r="1694" spans="1:7" ht="21.2" customHeight="1" x14ac:dyDescent="0.25">
      <c r="A1694" s="185" t="s">
        <v>2179</v>
      </c>
      <c r="B1694" s="58" t="s">
        <v>1865</v>
      </c>
      <c r="C1694" s="198" t="s">
        <v>1333</v>
      </c>
      <c r="D1694" s="139"/>
      <c r="E1694" s="57">
        <v>1</v>
      </c>
      <c r="F1694" s="66"/>
      <c r="G1694" s="149">
        <f t="shared" si="29"/>
        <v>0</v>
      </c>
    </row>
    <row r="1695" spans="1:7" ht="21.2" customHeight="1" x14ac:dyDescent="0.25">
      <c r="A1695" s="185" t="s">
        <v>2180</v>
      </c>
      <c r="B1695" s="58" t="s">
        <v>1866</v>
      </c>
      <c r="C1695" s="198" t="s">
        <v>1333</v>
      </c>
      <c r="D1695" s="139"/>
      <c r="E1695" s="57">
        <v>1</v>
      </c>
      <c r="F1695" s="66"/>
      <c r="G1695" s="149">
        <f t="shared" si="29"/>
        <v>0</v>
      </c>
    </row>
    <row r="1696" spans="1:7" ht="21.2" customHeight="1" x14ac:dyDescent="0.25">
      <c r="A1696" s="185" t="s">
        <v>2181</v>
      </c>
      <c r="B1696" s="58" t="s">
        <v>1867</v>
      </c>
      <c r="C1696" s="198" t="s">
        <v>1333</v>
      </c>
      <c r="D1696" s="139"/>
      <c r="E1696" s="57">
        <v>1</v>
      </c>
      <c r="F1696" s="66"/>
      <c r="G1696" s="149">
        <f t="shared" si="29"/>
        <v>0</v>
      </c>
    </row>
    <row r="1697" spans="1:7" ht="21.2" customHeight="1" x14ac:dyDescent="0.25">
      <c r="A1697" s="185" t="s">
        <v>2182</v>
      </c>
      <c r="B1697" s="58" t="s">
        <v>1868</v>
      </c>
      <c r="C1697" s="198" t="s">
        <v>1333</v>
      </c>
      <c r="D1697" s="139"/>
      <c r="E1697" s="57">
        <v>1</v>
      </c>
      <c r="F1697" s="66"/>
      <c r="G1697" s="149">
        <f t="shared" si="29"/>
        <v>0</v>
      </c>
    </row>
    <row r="1698" spans="1:7" ht="21.2" customHeight="1" x14ac:dyDescent="0.25">
      <c r="A1698" s="185" t="s">
        <v>2183</v>
      </c>
      <c r="B1698" s="58" t="s">
        <v>1869</v>
      </c>
      <c r="C1698" s="198" t="s">
        <v>1333</v>
      </c>
      <c r="D1698" s="139"/>
      <c r="E1698" s="57">
        <v>1</v>
      </c>
      <c r="F1698" s="66"/>
      <c r="G1698" s="149">
        <f t="shared" si="29"/>
        <v>0</v>
      </c>
    </row>
    <row r="1699" spans="1:7" ht="21.2" customHeight="1" x14ac:dyDescent="0.25">
      <c r="A1699" s="185" t="s">
        <v>2184</v>
      </c>
      <c r="B1699" s="58" t="s">
        <v>1870</v>
      </c>
      <c r="C1699" s="198" t="s">
        <v>1333</v>
      </c>
      <c r="D1699" s="139"/>
      <c r="E1699" s="57">
        <v>1</v>
      </c>
      <c r="F1699" s="66"/>
      <c r="G1699" s="149">
        <f t="shared" si="29"/>
        <v>0</v>
      </c>
    </row>
    <row r="1700" spans="1:7" ht="21.2" customHeight="1" x14ac:dyDescent="0.25">
      <c r="A1700" s="185" t="s">
        <v>2185</v>
      </c>
      <c r="B1700" s="58" t="s">
        <v>1871</v>
      </c>
      <c r="C1700" s="198" t="s">
        <v>1333</v>
      </c>
      <c r="D1700" s="139"/>
      <c r="E1700" s="57">
        <v>1</v>
      </c>
      <c r="F1700" s="66"/>
      <c r="G1700" s="149">
        <f t="shared" si="29"/>
        <v>0</v>
      </c>
    </row>
    <row r="1701" spans="1:7" ht="21.2" customHeight="1" x14ac:dyDescent="0.25">
      <c r="A1701" s="185" t="s">
        <v>2186</v>
      </c>
      <c r="B1701" s="58" t="s">
        <v>1857</v>
      </c>
      <c r="C1701" s="198" t="s">
        <v>1333</v>
      </c>
      <c r="D1701" s="139"/>
      <c r="E1701" s="57">
        <v>1</v>
      </c>
      <c r="F1701" s="66"/>
      <c r="G1701" s="149">
        <f t="shared" si="29"/>
        <v>0</v>
      </c>
    </row>
    <row r="1702" spans="1:7" ht="21.2" customHeight="1" x14ac:dyDescent="0.25">
      <c r="A1702" s="185" t="s">
        <v>2187</v>
      </c>
      <c r="B1702" s="58" t="s">
        <v>1872</v>
      </c>
      <c r="C1702" s="198" t="s">
        <v>1333</v>
      </c>
      <c r="D1702" s="217"/>
      <c r="E1702" s="57">
        <v>1</v>
      </c>
      <c r="F1702" s="66"/>
      <c r="G1702" s="149">
        <f t="shared" si="29"/>
        <v>0</v>
      </c>
    </row>
    <row r="1703" spans="1:7" ht="21.2" customHeight="1" x14ac:dyDescent="0.25">
      <c r="A1703" s="185" t="s">
        <v>2188</v>
      </c>
      <c r="B1703" s="58" t="s">
        <v>1873</v>
      </c>
      <c r="C1703" s="198" t="s">
        <v>1333</v>
      </c>
      <c r="D1703" s="217"/>
      <c r="E1703" s="57">
        <v>1</v>
      </c>
      <c r="F1703" s="66"/>
      <c r="G1703" s="149">
        <f t="shared" si="29"/>
        <v>0</v>
      </c>
    </row>
    <row r="1704" spans="1:7" ht="21.2" customHeight="1" x14ac:dyDescent="0.25">
      <c r="A1704" s="185" t="s">
        <v>2189</v>
      </c>
      <c r="B1704" s="58" t="s">
        <v>1874</v>
      </c>
      <c r="C1704" s="198" t="s">
        <v>1333</v>
      </c>
      <c r="D1704" s="217"/>
      <c r="E1704" s="57">
        <v>1</v>
      </c>
      <c r="F1704" s="66"/>
      <c r="G1704" s="149">
        <f t="shared" si="29"/>
        <v>0</v>
      </c>
    </row>
    <row r="1705" spans="1:7" ht="21.2" customHeight="1" x14ac:dyDescent="0.25">
      <c r="A1705" s="185" t="s">
        <v>2190</v>
      </c>
      <c r="B1705" s="58" t="s">
        <v>1858</v>
      </c>
      <c r="C1705" s="198" t="s">
        <v>1333</v>
      </c>
      <c r="D1705" s="217"/>
      <c r="E1705" s="57">
        <v>1</v>
      </c>
      <c r="F1705" s="66"/>
      <c r="G1705" s="149">
        <f t="shared" si="29"/>
        <v>0</v>
      </c>
    </row>
    <row r="1706" spans="1:7" ht="21.2" customHeight="1" x14ac:dyDescent="0.25">
      <c r="A1706" s="185" t="s">
        <v>2191</v>
      </c>
      <c r="B1706" s="58" t="s">
        <v>1875</v>
      </c>
      <c r="C1706" s="198" t="s">
        <v>1333</v>
      </c>
      <c r="D1706" s="217"/>
      <c r="E1706" s="57">
        <v>1</v>
      </c>
      <c r="F1706" s="66"/>
      <c r="G1706" s="149">
        <f t="shared" si="29"/>
        <v>0</v>
      </c>
    </row>
    <row r="1708" spans="1:7" ht="36" x14ac:dyDescent="0.55000000000000004">
      <c r="A1708" s="305" t="s">
        <v>888</v>
      </c>
      <c r="B1708" s="305"/>
      <c r="C1708" s="305"/>
      <c r="D1708" s="305"/>
      <c r="E1708" s="305"/>
      <c r="F1708" s="305"/>
      <c r="G1708" s="305"/>
    </row>
  </sheetData>
  <sheetProtection algorithmName="SHA-512" hashValue="ZElkKpaHs5cgzjD9BQ6EjowH2t+6M+6XlZ4D3U/S6QFDPdZ8MPf2ro9w53rN9K8uCOGjZZepLN5l6hK/XzdZHw==" saltValue="dDeByVg4wa4y4w7XYILQ5Q==" spinCount="100000" sheet="1" objects="1" scenarios="1" autoFilter="0"/>
  <protectedRanges>
    <protectedRange sqref="F87" name="OrderQty_1"/>
    <protectedRange sqref="F166 F164" name="OrderQty_3_1"/>
    <protectedRange sqref="F167:F1127" name="OrderQty_1_2_1"/>
    <protectedRange sqref="F88:F95" name="OrderQty"/>
    <protectedRange sqref="F96:F155" name="OrderQty_3_1_2"/>
    <protectedRange sqref="F156" name="OrderQty_1_2"/>
    <protectedRange sqref="F157:F163" name="OrderQty_3_1_4"/>
  </protectedRanges>
  <autoFilter ref="A166:H1706"/>
  <sortState ref="A1471:G1514">
    <sortCondition ref="A1471:A1514"/>
  </sortState>
  <customSheetViews>
    <customSheetView guid="{0DD695E2-E0D1-449E-A7F8-DCD56F3E02B4}" showPageBreaks="1" showGridLines="0" fitToPage="1" printArea="1" view="pageLayout" topLeftCell="A427">
      <selection activeCell="A437" sqref="A437"/>
      <pageMargins left="0.7" right="0.7" top="0.75" bottom="0.75" header="0.3" footer="0.3"/>
      <pageSetup scale="85" fitToHeight="0" orientation="portrait"/>
      <headerFooter>
        <oddHeader>&amp;L
A&amp;"-,Bold"ll retail prices includes GST and will be reduced by 50% on the last page.&amp;C&amp;"-,Bold"&amp;14REMOTE REORDER LIST (CALGARY)&amp;R&amp;"-,Bold"
Fax to 403-219-3198 or
email to jely@scholastic.ca</oddHeader>
        <oddFooter>&amp;CPage &amp;P of &amp;N&amp;R27 November 2015</oddFooter>
      </headerFooter>
    </customSheetView>
  </customSheetViews>
  <mergeCells count="95">
    <mergeCell ref="A156:G156"/>
    <mergeCell ref="A1128:G1128"/>
    <mergeCell ref="C152:C155"/>
    <mergeCell ref="E152:F155"/>
    <mergeCell ref="G152:G155"/>
    <mergeCell ref="A165:G165"/>
    <mergeCell ref="C142:C145"/>
    <mergeCell ref="E142:F145"/>
    <mergeCell ref="G142:G145"/>
    <mergeCell ref="C147:C150"/>
    <mergeCell ref="E147:F150"/>
    <mergeCell ref="G147:G150"/>
    <mergeCell ref="C137:C140"/>
    <mergeCell ref="E137:F140"/>
    <mergeCell ref="G137:G140"/>
    <mergeCell ref="E128:F131"/>
    <mergeCell ref="G128:G131"/>
    <mergeCell ref="E133:F135"/>
    <mergeCell ref="G133:G135"/>
    <mergeCell ref="C122:C126"/>
    <mergeCell ref="E122:F126"/>
    <mergeCell ref="G122:G126"/>
    <mergeCell ref="G112:G115"/>
    <mergeCell ref="C117:C120"/>
    <mergeCell ref="E117:F120"/>
    <mergeCell ref="G117:G120"/>
    <mergeCell ref="C97:C100"/>
    <mergeCell ref="E97:F100"/>
    <mergeCell ref="G97:G100"/>
    <mergeCell ref="C102:C105"/>
    <mergeCell ref="E102:F105"/>
    <mergeCell ref="G102:G105"/>
    <mergeCell ref="C107:C110"/>
    <mergeCell ref="E107:F110"/>
    <mergeCell ref="G107:G110"/>
    <mergeCell ref="C112:C115"/>
    <mergeCell ref="E112:F115"/>
    <mergeCell ref="A82:G82"/>
    <mergeCell ref="C83:D83"/>
    <mergeCell ref="E83:G83"/>
    <mergeCell ref="A34:G34"/>
    <mergeCell ref="A36:G36"/>
    <mergeCell ref="D48:F48"/>
    <mergeCell ref="A49:B49"/>
    <mergeCell ref="A48:B48"/>
    <mergeCell ref="D49:F49"/>
    <mergeCell ref="A44:G44"/>
    <mergeCell ref="A43:G43"/>
    <mergeCell ref="F39:G41"/>
    <mergeCell ref="A56:G56"/>
    <mergeCell ref="A47:G47"/>
    <mergeCell ref="D52:E52"/>
    <mergeCell ref="C54:D54"/>
    <mergeCell ref="A31:G31"/>
    <mergeCell ref="B76:D76"/>
    <mergeCell ref="A67:A69"/>
    <mergeCell ref="B67:B69"/>
    <mergeCell ref="A15:G16"/>
    <mergeCell ref="A17:G17"/>
    <mergeCell ref="A18:G18"/>
    <mergeCell ref="A19:G19"/>
    <mergeCell ref="A29:G29"/>
    <mergeCell ref="A57:G57"/>
    <mergeCell ref="A52:B52"/>
    <mergeCell ref="A45:G45"/>
    <mergeCell ref="A53:B53"/>
    <mergeCell ref="A64:G64"/>
    <mergeCell ref="C55:E55"/>
    <mergeCell ref="A63:G63"/>
    <mergeCell ref="A5:G5"/>
    <mergeCell ref="A6:G6"/>
    <mergeCell ref="A8:G8"/>
    <mergeCell ref="A9:G9"/>
    <mergeCell ref="A12:G12"/>
    <mergeCell ref="A20:G20"/>
    <mergeCell ref="A21:G21"/>
    <mergeCell ref="A22:G22"/>
    <mergeCell ref="A25:G26"/>
    <mergeCell ref="A27:G27"/>
    <mergeCell ref="A1708:G1708"/>
    <mergeCell ref="C65:G65"/>
    <mergeCell ref="C58:G58"/>
    <mergeCell ref="D62:F62"/>
    <mergeCell ref="D61:F61"/>
    <mergeCell ref="A87:G87"/>
    <mergeCell ref="C71:G71"/>
    <mergeCell ref="B74:D74"/>
    <mergeCell ref="B73:D73"/>
    <mergeCell ref="A80:G81"/>
    <mergeCell ref="B78:D78"/>
    <mergeCell ref="C67:G69"/>
    <mergeCell ref="B77:D77"/>
    <mergeCell ref="B72:E72"/>
    <mergeCell ref="C70:G70"/>
    <mergeCell ref="A66:G66"/>
  </mergeCells>
  <phoneticPr fontId="18" type="noConversion"/>
  <conditionalFormatting sqref="A70">
    <cfRule type="cellIs" dxfId="2" priority="3" operator="equal">
      <formula>"&lt;Enter P.O Number here&gt; / &lt;Inscrivez le numéro de la commande ici&gt;"</formula>
    </cfRule>
  </conditionalFormatting>
  <conditionalFormatting sqref="C70:G70">
    <cfRule type="cellIs" dxfId="1" priority="2" operator="equal">
      <formula>"&lt;Enter School Board name here&gt; / &lt;Inscrivez le nom de la commission scolaire ici&gt;"</formula>
    </cfRule>
  </conditionalFormatting>
  <dataValidations xWindow="1052" yWindow="573" count="13">
    <dataValidation type="list" showErrorMessage="1" errorTitle="Yes or No?" error="Please select Yes or No" sqref="B65">
      <formula1>"&lt;select&gt;, Yes, No"</formula1>
    </dataValidation>
    <dataValidation type="whole" showInputMessage="1" showErrorMessage="1" errorTitle="Account Number Required" error="Please enter your school's account number with Scholastic Book Fair." sqref="G49">
      <formula1>100</formula1>
      <formula2>9999999999</formula2>
    </dataValidation>
    <dataValidation type="decimal" allowBlank="1" showInputMessage="1" showErrorMessage="1" sqref="C112">
      <formula1>0.01</formula1>
      <formula2>0.09</formula2>
    </dataValidation>
    <dataValidation type="decimal" allowBlank="1" showInputMessage="1" showErrorMessage="1" sqref="C128:C129 C122:C124 C117:C118 C133:C134 E122:E124 C137:C138 C142:C143 C147:C148 C152 C154">
      <formula1>0.01</formula1>
      <formula2>0.06</formula2>
    </dataValidation>
    <dataValidation type="decimal" allowBlank="1" showInputMessage="1" showErrorMessage="1" errorTitle="Wrong column!" error="Enter order quantity in column F." sqref="G112:G115 G97:G100 G117:G120 G128:G131 G107:G110 G122:G126 G102:G105 G133:G135 G137:G140 G142:G145 G147:G150 G152:G155">
      <formula1>0.001</formula1>
      <formula2>0.009</formula2>
    </dataValidation>
    <dataValidation type="whole" allowBlank="1" showInputMessage="1" showErrorMessage="1" errorTitle="Numbers only" error="Please enter only whole numbers" sqref="F164 F166">
      <formula1>0</formula1>
      <formula2>200</formula2>
    </dataValidation>
    <dataValidation type="decimal" allowBlank="1" showInputMessage="1" showErrorMessage="1" prompt="Enter order quantity here." sqref="F88:F94 F116 F106 F101 F111 F121 F127 F96 F132 F136 F141 F146 F151 F157:F163">
      <formula1>0</formula1>
      <formula2>200</formula2>
    </dataValidation>
    <dataValidation type="decimal" allowBlank="1" showInputMessage="1" showErrorMessage="1" errorTitle="STOP" error="Do not enter any information here. " sqref="B70">
      <formula1>0.01</formula1>
      <formula2>0.09</formula2>
    </dataValidation>
    <dataValidation type="whole" allowBlank="1" showInputMessage="1" showErrorMessage="1" errorTitle="Numbers only" error="Please enter only whole numbers" sqref="F95">
      <formula1>1</formula1>
      <formula2>200</formula2>
    </dataValidation>
    <dataValidation allowBlank="1" showInputMessage="1" showErrorMessage="1" error="do not enter_x000a_" sqref="G88:G94"/>
    <dataValidation allowBlank="1" showInputMessage="1" showErrorMessage="1" promptTitle="Canadian Title?" prompt="A maple leaf indicates a Canadian title." sqref="D792:D793"/>
    <dataValidation type="whole" allowBlank="1" showInputMessage="1" showErrorMessage="1" errorTitle="Numbers only" error="Please enter only whole numbers." promptTitle="Order quantity" prompt="Enter order quantity here." sqref="F167:F1127">
      <formula1>0</formula1>
      <formula2>200</formula2>
    </dataValidation>
    <dataValidation allowBlank="1" showInputMessage="1" showErrorMessage="1" promptTitle="Do not modify!" prompt="This field calculates your total per title." sqref="G167:G1127"/>
  </dataValidations>
  <hyperlinks>
    <hyperlink ref="D88" location="Sch_Tools_Bundles_Imgs!A1" tooltip="click to view image" display="see image"/>
    <hyperlink ref="D89:D94" location="Sch_Tools_Bundles_Imgs!A1" tooltip="click to view image" display="see image"/>
  </hyperlinks>
  <pageMargins left="0.511811023622047" right="0.511811023622047" top="0.31496062992126" bottom="0.31496063000000002" header="0.31496062992126" footer="0.118110236220472"/>
  <pageSetup scale="64" firstPageNumber="0" fitToHeight="0" orientation="portrait" useFirstPageNumber="1" r:id="rId1"/>
  <headerFooter differentFirst="1">
    <oddHeader xml:space="preserve">&amp;R&amp;"-,Bold"
</oddHeader>
    <oddFooter>&amp;CPage &amp;P of &amp;N</oddFooter>
  </headerFooter>
  <rowBreaks count="5" manualBreakCount="5">
    <brk id="38" max="16383" man="1"/>
    <brk id="84" max="16383" man="1"/>
    <brk id="135" max="16383" man="1"/>
    <brk id="163" max="16383" man="1"/>
    <brk id="11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052" yWindow="573" count="2">
        <x14:dataValidation type="list" showInputMessage="1" showErrorMessage="1" error="Please select one">
          <x14:formula1>
            <xm:f>'drop-down lists'!$A$12:$A$15</xm:f>
          </x14:formula1>
          <xm:sqref>B58</xm:sqref>
        </x14:dataValidation>
        <x14:dataValidation type="list" showErrorMessage="1" errorTitle="Payment method required" error="Please select a payment method." prompt="Select a payment method">
          <x14:formula1>
            <xm:f>'drop-down lists'!$A$1:$A$6</xm:f>
          </x14:formula1>
          <xm:sqref>B67:B69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showGridLines="0" zoomScale="81" zoomScaleNormal="81" workbookViewId="0">
      <selection activeCell="E10" sqref="E10:F11"/>
    </sheetView>
  </sheetViews>
  <sheetFormatPr defaultRowHeight="15" x14ac:dyDescent="0.25"/>
  <cols>
    <col min="1" max="4" width="32.140625" customWidth="1"/>
  </cols>
  <sheetData>
    <row r="1" spans="1:8" ht="21" x14ac:dyDescent="0.35">
      <c r="A1" s="418" t="s">
        <v>52</v>
      </c>
      <c r="B1" s="418"/>
      <c r="C1" s="418"/>
      <c r="D1" s="418"/>
      <c r="E1" s="50"/>
      <c r="F1" s="50"/>
    </row>
    <row r="2" spans="1:8" x14ac:dyDescent="0.25">
      <c r="A2" s="50"/>
      <c r="B2" s="50"/>
      <c r="C2" s="50"/>
      <c r="D2" s="50"/>
      <c r="E2" s="50"/>
      <c r="F2" s="50"/>
    </row>
    <row r="3" spans="1:8" ht="19.5" thickBot="1" x14ac:dyDescent="0.35">
      <c r="A3" s="419" t="s">
        <v>1547</v>
      </c>
      <c r="B3" s="419"/>
      <c r="C3" s="419"/>
      <c r="D3" s="419"/>
      <c r="E3" s="50"/>
      <c r="F3" s="50"/>
    </row>
    <row r="4" spans="1:8" ht="31.5" customHeight="1" thickBot="1" x14ac:dyDescent="0.35">
      <c r="A4" s="51" t="s">
        <v>1546</v>
      </c>
      <c r="B4" s="51" t="s">
        <v>896</v>
      </c>
      <c r="C4" s="51" t="s">
        <v>901</v>
      </c>
      <c r="D4" s="270"/>
      <c r="E4" s="416" t="s">
        <v>53</v>
      </c>
      <c r="F4" s="420"/>
      <c r="G4" s="56"/>
    </row>
    <row r="5" spans="1:8" ht="134.65" customHeight="1" thickBot="1" x14ac:dyDescent="0.3">
      <c r="A5" s="52"/>
      <c r="B5" s="52"/>
      <c r="C5" s="52"/>
      <c r="D5" s="271"/>
      <c r="E5" s="416"/>
      <c r="F5" s="420"/>
      <c r="G5" s="53"/>
      <c r="H5" s="53"/>
    </row>
    <row r="6" spans="1:8" ht="16.5" hidden="1" thickTop="1" thickBot="1" x14ac:dyDescent="0.3">
      <c r="A6" s="269"/>
      <c r="B6" s="269"/>
      <c r="C6" s="269"/>
      <c r="D6" s="269"/>
      <c r="E6" s="414" t="s">
        <v>53</v>
      </c>
      <c r="F6" s="415"/>
    </row>
    <row r="7" spans="1:8" ht="134.65" hidden="1" customHeight="1" thickBot="1" x14ac:dyDescent="0.3">
      <c r="A7" s="52"/>
      <c r="B7" s="52"/>
      <c r="C7" s="52"/>
      <c r="D7" s="52"/>
      <c r="E7" s="416"/>
      <c r="F7" s="417"/>
      <c r="G7" s="53"/>
      <c r="H7" s="53"/>
    </row>
    <row r="8" spans="1:8" x14ac:dyDescent="0.25">
      <c r="A8" s="50"/>
      <c r="B8" s="50"/>
      <c r="C8" s="50"/>
      <c r="D8" s="50"/>
      <c r="E8" s="50"/>
      <c r="F8" s="50"/>
    </row>
    <row r="9" spans="1:8" ht="19.5" thickBot="1" x14ac:dyDescent="0.35">
      <c r="A9" s="419" t="s">
        <v>1548</v>
      </c>
      <c r="B9" s="419"/>
      <c r="C9" s="419"/>
      <c r="D9" s="419"/>
      <c r="E9" s="50"/>
      <c r="F9" s="50"/>
    </row>
    <row r="10" spans="1:8" ht="36.75" customHeight="1" thickBot="1" x14ac:dyDescent="0.3">
      <c r="A10" s="51" t="s">
        <v>897</v>
      </c>
      <c r="B10" s="51" t="s">
        <v>898</v>
      </c>
      <c r="C10" s="54" t="s">
        <v>899</v>
      </c>
      <c r="D10" s="51" t="s">
        <v>900</v>
      </c>
      <c r="E10" s="416" t="s">
        <v>54</v>
      </c>
      <c r="F10" s="420"/>
    </row>
    <row r="11" spans="1:8" ht="134.1" customHeight="1" thickBot="1" x14ac:dyDescent="0.3">
      <c r="A11" s="52"/>
      <c r="B11" s="52"/>
      <c r="C11" s="52"/>
      <c r="D11" s="52"/>
      <c r="E11" s="416"/>
      <c r="F11" s="420"/>
    </row>
    <row r="12" spans="1:8" ht="16.5" hidden="1" thickTop="1" thickBot="1" x14ac:dyDescent="0.3">
      <c r="A12" s="268"/>
      <c r="B12" s="269"/>
      <c r="C12" s="55"/>
      <c r="D12" s="269"/>
      <c r="E12" s="414" t="s">
        <v>53</v>
      </c>
      <c r="F12" s="415"/>
    </row>
    <row r="13" spans="1:8" ht="134.1" hidden="1" customHeight="1" thickBot="1" x14ac:dyDescent="0.3">
      <c r="A13" s="52"/>
      <c r="B13" s="52"/>
      <c r="C13" s="52"/>
      <c r="D13" s="52"/>
      <c r="E13" s="416"/>
      <c r="F13" s="417"/>
    </row>
  </sheetData>
  <sheetProtection algorithmName="SHA-512" hashValue="dTaW24nwb+Zn07D/OgilgjxUdDM5EInh4+qL/Lq5z2PTYO8L/kdcS07qSqs4Zw3yUizDQOLHR7M7paSAz8lMlg==" saltValue="CGR6mLzwnAHN3M4XrcwRmg==" spinCount="100000" sheet="1" objects="1" scenarios="1"/>
  <mergeCells count="7">
    <mergeCell ref="E12:F13"/>
    <mergeCell ref="A1:D1"/>
    <mergeCell ref="A3:D3"/>
    <mergeCell ref="E4:F5"/>
    <mergeCell ref="A9:D9"/>
    <mergeCell ref="E10:F11"/>
    <mergeCell ref="E6:F7"/>
  </mergeCells>
  <hyperlinks>
    <hyperlink ref="A1:D1" location="bundles_ensembles" tooltip="Click here to return to Order form" display="Return to Order form"/>
    <hyperlink ref="E4:F5" location="bundles_ensembles" tooltip="Click to return to Order form" display="Return to Order form"/>
    <hyperlink ref="E10:F11" location="bundles_ensembles" tooltip="Click here to return to Order form" display="Return to Order form"/>
    <hyperlink ref="E12:F13" location="bundles_ensembles" tooltip="Click here to return to Order form" display="Return to Order form"/>
    <hyperlink ref="E6:F7" location="bundles_ensembles" tooltip="Click to return to Order form" display="Return to Order form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611"/>
  <sheetViews>
    <sheetView view="pageLayout" zoomScale="115" zoomScaleNormal="100" zoomScalePageLayoutView="115" workbookViewId="0">
      <selection activeCell="A1337" sqref="A1337"/>
    </sheetView>
  </sheetViews>
  <sheetFormatPr defaultColWidth="9" defaultRowHeight="15" x14ac:dyDescent="0.25"/>
  <cols>
    <col min="1" max="1" width="10" style="196" bestFit="1" customWidth="1"/>
    <col min="2" max="2" width="16.42578125" style="247" bestFit="1" customWidth="1"/>
    <col min="3" max="3" width="55" bestFit="1" customWidth="1"/>
    <col min="4" max="4" width="10.28515625" style="173" bestFit="1" customWidth="1"/>
    <col min="5" max="6" width="9.7109375" style="173" bestFit="1" customWidth="1"/>
  </cols>
  <sheetData>
    <row r="1" spans="1:6" ht="16.5" thickBot="1" x14ac:dyDescent="0.3">
      <c r="A1" s="421" t="s">
        <v>14</v>
      </c>
      <c r="B1" s="422"/>
      <c r="C1" s="187" t="str">
        <f>IF(cust_name="","",cust_name)</f>
        <v/>
      </c>
      <c r="D1" s="426" t="str">
        <f>IF(delivery="Curbside Pickup at Warehouse / Cueillette à l'auto à l'entrepôt","Curbside Pickup",IF(delivery="Ship to School / Livraison à l’école","Ship to School",IF(delivery="Ship to home / Livraison à domicile","Ship to Home","")))</f>
        <v/>
      </c>
      <c r="E1" s="427"/>
      <c r="F1" s="428"/>
    </row>
    <row r="2" spans="1:6" ht="16.5" thickBot="1" x14ac:dyDescent="0.3">
      <c r="A2" s="421" t="s">
        <v>15</v>
      </c>
      <c r="B2" s="422"/>
      <c r="C2" s="186" t="str">
        <f>IF(school_name="","",school_name)</f>
        <v/>
      </c>
      <c r="D2" s="239" t="s">
        <v>21</v>
      </c>
      <c r="E2" s="423" t="str">
        <f>IF(acct_num="","",acct_num)</f>
        <v/>
      </c>
      <c r="F2" s="423"/>
    </row>
    <row r="3" spans="1:6" ht="16.5" thickBot="1" x14ac:dyDescent="0.3">
      <c r="A3" s="424" t="s">
        <v>16</v>
      </c>
      <c r="B3" s="425"/>
      <c r="C3" s="187" t="str">
        <f>IF(chairperson="","",chairperson)</f>
        <v/>
      </c>
      <c r="D3" s="240" t="s">
        <v>88</v>
      </c>
      <c r="E3" s="170">
        <f>SUM(E7:E1607)</f>
        <v>0</v>
      </c>
      <c r="F3" s="188" t="str">
        <f>final_due</f>
        <v/>
      </c>
    </row>
    <row r="4" spans="1:6" ht="17.649999999999999" customHeight="1" x14ac:dyDescent="0.35">
      <c r="A4" s="189"/>
      <c r="B4" s="246"/>
      <c r="C4" s="190"/>
      <c r="D4" s="171"/>
      <c r="E4" s="171"/>
      <c r="F4" s="171"/>
    </row>
    <row r="5" spans="1:6" ht="21" x14ac:dyDescent="0.35">
      <c r="A5" s="189"/>
      <c r="B5" s="246"/>
      <c r="C5" s="190" t="s">
        <v>887</v>
      </c>
      <c r="D5" s="171"/>
      <c r="E5" s="171"/>
      <c r="F5" s="171"/>
    </row>
    <row r="6" spans="1:6" x14ac:dyDescent="0.25">
      <c r="A6" s="304" t="s">
        <v>20</v>
      </c>
      <c r="B6" s="215" t="s">
        <v>19</v>
      </c>
      <c r="C6" s="191" t="s">
        <v>18</v>
      </c>
      <c r="D6" s="241" t="s">
        <v>0</v>
      </c>
      <c r="E6" s="192" t="s">
        <v>17</v>
      </c>
      <c r="F6" s="193" t="s">
        <v>56</v>
      </c>
    </row>
    <row r="7" spans="1:6" x14ac:dyDescent="0.25">
      <c r="A7" s="223">
        <v>3585273</v>
      </c>
      <c r="B7" s="224" t="s">
        <v>133</v>
      </c>
      <c r="C7" s="280" t="s">
        <v>998</v>
      </c>
      <c r="D7" s="216">
        <v>170302</v>
      </c>
      <c r="E7" s="172" t="str">
        <f>IF(VLOOKUP($B:$B,'S24 Warehouse Sale Product List'!$A:$F,6,FALSE)="","",VLOOKUP($B:$B,'S24 Warehouse Sale Product List'!$A:$F,6,FALSE))</f>
        <v/>
      </c>
      <c r="F7" s="214"/>
    </row>
    <row r="8" spans="1:6" x14ac:dyDescent="0.25">
      <c r="A8" s="223">
        <v>3477248</v>
      </c>
      <c r="B8" s="224" t="s">
        <v>994</v>
      </c>
      <c r="C8" s="280" t="s">
        <v>999</v>
      </c>
      <c r="D8" s="216" t="s">
        <v>1003</v>
      </c>
      <c r="E8" s="172" t="str">
        <f>IF(VLOOKUP($B:$B,'S24 Warehouse Sale Product List'!$A:$F,6,FALSE)="","",VLOOKUP($B:$B,'S24 Warehouse Sale Product List'!$A:$F,6,FALSE))</f>
        <v/>
      </c>
      <c r="F8" s="214"/>
    </row>
    <row r="9" spans="1:6" x14ac:dyDescent="0.25">
      <c r="A9" s="211">
        <v>3514909</v>
      </c>
      <c r="B9" s="224" t="s">
        <v>1544</v>
      </c>
      <c r="C9" s="280" t="s">
        <v>1549</v>
      </c>
      <c r="D9" s="216">
        <v>170302</v>
      </c>
      <c r="E9" s="172" t="str">
        <f>IF(VLOOKUP($B:$B,'S24 Warehouse Sale Product List'!$A:$F,6,FALSE)="","",VLOOKUP($B:$B,'S24 Warehouse Sale Product List'!$A:$F,6,FALSE))</f>
        <v/>
      </c>
      <c r="F9" s="214"/>
    </row>
    <row r="10" spans="1:6" x14ac:dyDescent="0.25">
      <c r="A10" s="223">
        <v>3599430</v>
      </c>
      <c r="B10" s="224" t="s">
        <v>995</v>
      </c>
      <c r="C10" s="280" t="s">
        <v>1000</v>
      </c>
      <c r="D10" s="216">
        <v>160402</v>
      </c>
      <c r="E10" s="172" t="str">
        <f>IF(VLOOKUP($B:$B,'S24 Warehouse Sale Product List'!$A:$F,6,FALSE)="","",VLOOKUP($B:$B,'S24 Warehouse Sale Product List'!$A:$F,6,FALSE))</f>
        <v/>
      </c>
      <c r="F10" s="214"/>
    </row>
    <row r="11" spans="1:6" x14ac:dyDescent="0.25">
      <c r="A11" s="194">
        <v>3600641</v>
      </c>
      <c r="B11" s="243" t="s">
        <v>996</v>
      </c>
      <c r="C11" s="284" t="s">
        <v>1001</v>
      </c>
      <c r="D11" s="242" t="s">
        <v>1005</v>
      </c>
      <c r="E11" s="172" t="str">
        <f>IF(VLOOKUP($B:$B,'S24 Warehouse Sale Product List'!$A:$F,6,FALSE)="","",VLOOKUP($B:$B,'S24 Warehouse Sale Product List'!$A:$F,6,FALSE))</f>
        <v/>
      </c>
      <c r="F11" s="214"/>
    </row>
    <row r="12" spans="1:6" x14ac:dyDescent="0.25">
      <c r="A12" s="194">
        <v>79535163</v>
      </c>
      <c r="B12" s="243" t="s">
        <v>997</v>
      </c>
      <c r="C12" s="284" t="s">
        <v>1002</v>
      </c>
      <c r="D12" s="242" t="s">
        <v>1004</v>
      </c>
      <c r="E12" s="172" t="str">
        <f>IF(VLOOKUP($B:$B,'S24 Warehouse Sale Product List'!$A:$F,6,FALSE)="","",VLOOKUP($B:$B,'S24 Warehouse Sale Product List'!$A:$F,6,FALSE))</f>
        <v/>
      </c>
      <c r="F12" s="214"/>
    </row>
    <row r="13" spans="1:6" x14ac:dyDescent="0.25">
      <c r="A13" s="194">
        <v>3477264</v>
      </c>
      <c r="B13" s="243" t="s">
        <v>1550</v>
      </c>
      <c r="C13" s="284" t="s">
        <v>1552</v>
      </c>
      <c r="D13" s="242">
        <v>170302</v>
      </c>
      <c r="E13" s="172" t="str">
        <f>IF(VLOOKUP($B:$B,'S24 Warehouse Sale Product List'!$A:$F,6,FALSE)="","",VLOOKUP($B:$B,'S24 Warehouse Sale Product List'!$A:$F,6,FALSE))</f>
        <v/>
      </c>
      <c r="F13" s="214"/>
    </row>
    <row r="14" spans="1:6" x14ac:dyDescent="0.25">
      <c r="A14" s="223">
        <v>3250016</v>
      </c>
      <c r="B14" s="224">
        <v>9781443139700</v>
      </c>
      <c r="C14" s="280" t="s">
        <v>884</v>
      </c>
      <c r="D14" s="216" t="s">
        <v>1006</v>
      </c>
      <c r="E14" s="172" t="str">
        <f>IF(VLOOKUP($B:$B,'S24 Warehouse Sale Product List'!$A:$F,6,FALSE)="","",VLOOKUP($B:$B,'S24 Warehouse Sale Product List'!$A:$F,6,FALSE))</f>
        <v/>
      </c>
      <c r="F14" s="210"/>
    </row>
    <row r="15" spans="1:6" x14ac:dyDescent="0.25">
      <c r="A15" s="223">
        <v>3550135</v>
      </c>
      <c r="B15" s="224">
        <v>9781338642209</v>
      </c>
      <c r="C15" s="280" t="s">
        <v>885</v>
      </c>
      <c r="D15" s="216" t="s">
        <v>1006</v>
      </c>
      <c r="E15" s="172" t="str">
        <f>IF(VLOOKUP($B:$B,'S24 Warehouse Sale Product List'!$A:$F,6,FALSE)="","",VLOOKUP($B:$B,'S24 Warehouse Sale Product List'!$A:$F,6,FALSE))</f>
        <v/>
      </c>
      <c r="F15" s="210"/>
    </row>
    <row r="16" spans="1:6" x14ac:dyDescent="0.25">
      <c r="A16" s="223">
        <v>3006691</v>
      </c>
      <c r="B16" s="224">
        <v>9781443148658</v>
      </c>
      <c r="C16" s="280" t="s">
        <v>879</v>
      </c>
      <c r="D16" s="216">
        <v>14014</v>
      </c>
      <c r="E16" s="172" t="str">
        <f>IF(VLOOKUP($B:$B,'S24 Warehouse Sale Product List'!$A:$F,6,FALSE)="","",VLOOKUP($B:$B,'S24 Warehouse Sale Product List'!$A:$F,6,FALSE))</f>
        <v/>
      </c>
      <c r="F16" s="214"/>
    </row>
    <row r="17" spans="1:6" x14ac:dyDescent="0.25">
      <c r="A17" s="223">
        <v>3565390</v>
      </c>
      <c r="B17" s="224">
        <v>9781338667677</v>
      </c>
      <c r="C17" s="280" t="s">
        <v>880</v>
      </c>
      <c r="D17" s="216" t="s">
        <v>1006</v>
      </c>
      <c r="E17" s="172" t="str">
        <f>IF(VLOOKUP($B:$B,'S24 Warehouse Sale Product List'!$A:$F,6,FALSE)="","",VLOOKUP($B:$B,'S24 Warehouse Sale Product List'!$A:$F,6,FALSE))</f>
        <v/>
      </c>
      <c r="F17" s="214"/>
    </row>
    <row r="18" spans="1:6" x14ac:dyDescent="0.25">
      <c r="A18" s="223">
        <v>3346104</v>
      </c>
      <c r="B18" s="224">
        <v>9781443163996</v>
      </c>
      <c r="C18" s="280" t="s">
        <v>883</v>
      </c>
      <c r="D18" s="216" t="s">
        <v>1006</v>
      </c>
      <c r="E18" s="172" t="str">
        <f>IF(VLOOKUP($B:$B,'S24 Warehouse Sale Product List'!$A:$F,6,FALSE)="","",VLOOKUP($B:$B,'S24 Warehouse Sale Product List'!$A:$F,6,FALSE))</f>
        <v/>
      </c>
      <c r="F18" s="214"/>
    </row>
    <row r="19" spans="1:6" x14ac:dyDescent="0.25">
      <c r="A19" s="223">
        <v>2533273</v>
      </c>
      <c r="B19" s="224">
        <v>9780545303033</v>
      </c>
      <c r="C19" s="280" t="s">
        <v>881</v>
      </c>
      <c r="D19" s="216" t="s">
        <v>1006</v>
      </c>
      <c r="E19" s="172" t="str">
        <f>IF(VLOOKUP($B:$B,'S24 Warehouse Sale Product List'!$A:$F,6,FALSE)="","",VLOOKUP($B:$B,'S24 Warehouse Sale Product List'!$A:$F,6,FALSE))</f>
        <v/>
      </c>
      <c r="F19" s="214"/>
    </row>
    <row r="20" spans="1:6" x14ac:dyDescent="0.25">
      <c r="A20" s="223">
        <v>3586065</v>
      </c>
      <c r="B20" s="224">
        <v>9781338718560</v>
      </c>
      <c r="C20" s="280" t="s">
        <v>882</v>
      </c>
      <c r="D20" s="216" t="s">
        <v>1006</v>
      </c>
      <c r="E20" s="172" t="str">
        <f>IF(VLOOKUP($B:$B,'S24 Warehouse Sale Product List'!$A:$F,6,FALSE)="","",VLOOKUP($B:$B,'S24 Warehouse Sale Product List'!$A:$F,6,FALSE))</f>
        <v/>
      </c>
      <c r="F20" s="214"/>
    </row>
    <row r="21" spans="1:6" x14ac:dyDescent="0.25">
      <c r="A21" s="223">
        <v>3592418</v>
      </c>
      <c r="B21" s="224">
        <v>9781443182805</v>
      </c>
      <c r="C21" s="281" t="s">
        <v>946</v>
      </c>
      <c r="D21" s="216">
        <v>130401</v>
      </c>
      <c r="E21" s="172" t="str">
        <f>IF(TEEN="","",TEEN)</f>
        <v/>
      </c>
      <c r="F21" s="214"/>
    </row>
    <row r="22" spans="1:6" x14ac:dyDescent="0.25">
      <c r="A22" s="223">
        <v>93573202</v>
      </c>
      <c r="B22" s="224">
        <v>9781338865851</v>
      </c>
      <c r="C22" s="281" t="s">
        <v>947</v>
      </c>
      <c r="D22" s="216">
        <v>140702</v>
      </c>
      <c r="E22" s="172" t="str">
        <f>IF(TEEN="","",TEEN)</f>
        <v/>
      </c>
      <c r="F22" s="214"/>
    </row>
    <row r="23" spans="1:6" x14ac:dyDescent="0.25">
      <c r="A23" s="223">
        <v>69460440</v>
      </c>
      <c r="B23" s="224">
        <v>9781338745863</v>
      </c>
      <c r="C23" s="281" t="s">
        <v>948</v>
      </c>
      <c r="D23" s="216" t="s">
        <v>1877</v>
      </c>
      <c r="E23" s="172" t="str">
        <f>IF(TEEN="","",TEEN)</f>
        <v/>
      </c>
      <c r="F23" s="214"/>
    </row>
    <row r="24" spans="1:6" x14ac:dyDescent="0.25">
      <c r="A24" s="223">
        <v>57404143</v>
      </c>
      <c r="B24" s="224">
        <v>9781338741506</v>
      </c>
      <c r="C24" s="281" t="s">
        <v>949</v>
      </c>
      <c r="D24" s="216" t="s">
        <v>1878</v>
      </c>
      <c r="E24" s="172" t="str">
        <f>IF(TEEN="","",TEEN)</f>
        <v/>
      </c>
      <c r="F24" s="214"/>
    </row>
    <row r="25" spans="1:6" x14ac:dyDescent="0.25">
      <c r="A25" s="223">
        <v>3525427</v>
      </c>
      <c r="B25" s="224">
        <v>9781443182393</v>
      </c>
      <c r="C25" s="281" t="s">
        <v>950</v>
      </c>
      <c r="D25" s="216" t="s">
        <v>1879</v>
      </c>
      <c r="E25" s="172" t="str">
        <f>IF(JUMP_R="","",JUMP_R)</f>
        <v/>
      </c>
      <c r="F25" s="214"/>
    </row>
    <row r="26" spans="1:6" x14ac:dyDescent="0.25">
      <c r="A26" s="223">
        <v>98453415</v>
      </c>
      <c r="B26" s="224">
        <v>9781443196079</v>
      </c>
      <c r="C26" s="281" t="s">
        <v>951</v>
      </c>
      <c r="D26" s="216" t="s">
        <v>1880</v>
      </c>
      <c r="E26" s="172" t="str">
        <f>IF(JUMP_R="","",JUMP_R)</f>
        <v/>
      </c>
      <c r="F26" s="214"/>
    </row>
    <row r="27" spans="1:6" x14ac:dyDescent="0.25">
      <c r="A27" s="223">
        <v>19015271</v>
      </c>
      <c r="B27" s="224">
        <v>9781338832815</v>
      </c>
      <c r="C27" s="281" t="s">
        <v>952</v>
      </c>
      <c r="D27" s="216" t="s">
        <v>1881</v>
      </c>
      <c r="E27" s="172" t="str">
        <f>IF(JUMP_R="","",JUMP_R)</f>
        <v/>
      </c>
      <c r="F27" s="214"/>
    </row>
    <row r="28" spans="1:6" x14ac:dyDescent="0.25">
      <c r="A28" s="223">
        <v>12026772</v>
      </c>
      <c r="B28" s="224">
        <v>9781338831955</v>
      </c>
      <c r="C28" s="281" t="s">
        <v>953</v>
      </c>
      <c r="D28" s="216">
        <v>140301</v>
      </c>
      <c r="E28" s="172" t="str">
        <f>IF(JUMP_R="","",JUMP_R)</f>
        <v/>
      </c>
      <c r="F28" s="214"/>
    </row>
    <row r="29" spans="1:6" x14ac:dyDescent="0.25">
      <c r="A29" s="223">
        <v>42582962</v>
      </c>
      <c r="B29" s="224">
        <v>9781338754292</v>
      </c>
      <c r="C29" s="281" t="s">
        <v>954</v>
      </c>
      <c r="D29" s="216" t="s">
        <v>1882</v>
      </c>
      <c r="E29" s="172" t="str">
        <f>IF(WAR="","",WAR)</f>
        <v/>
      </c>
      <c r="F29" s="214"/>
    </row>
    <row r="30" spans="1:6" x14ac:dyDescent="0.25">
      <c r="A30" s="219">
        <v>41703623</v>
      </c>
      <c r="B30" s="244">
        <v>9781338686951</v>
      </c>
      <c r="C30" s="282" t="s">
        <v>955</v>
      </c>
      <c r="D30" s="216">
        <v>140402</v>
      </c>
      <c r="E30" s="172" t="str">
        <f>IF(WAR="","",WAR)</f>
        <v/>
      </c>
      <c r="F30" s="214"/>
    </row>
    <row r="31" spans="1:6" x14ac:dyDescent="0.25">
      <c r="A31" s="223">
        <v>3494408</v>
      </c>
      <c r="B31" s="224">
        <v>9781338359022</v>
      </c>
      <c r="C31" s="281" t="s">
        <v>956</v>
      </c>
      <c r="D31" s="216" t="s">
        <v>1883</v>
      </c>
      <c r="E31" s="172" t="str">
        <f>IF(WAR="","",WAR)</f>
        <v/>
      </c>
      <c r="F31" s="214"/>
    </row>
    <row r="32" spans="1:6" x14ac:dyDescent="0.25">
      <c r="A32" s="223">
        <v>3560853</v>
      </c>
      <c r="B32" s="224">
        <v>9781338656220</v>
      </c>
      <c r="C32" s="281" t="s">
        <v>957</v>
      </c>
      <c r="D32" s="216" t="s">
        <v>1884</v>
      </c>
      <c r="E32" s="172" t="str">
        <f>IF(WAR="","",WAR)</f>
        <v/>
      </c>
      <c r="F32" s="214"/>
    </row>
    <row r="33" spans="1:6" x14ac:dyDescent="0.25">
      <c r="A33" s="223">
        <v>33901672</v>
      </c>
      <c r="B33" s="224">
        <v>9781443196642</v>
      </c>
      <c r="C33" s="281" t="s">
        <v>958</v>
      </c>
      <c r="D33" s="216">
        <v>140103</v>
      </c>
      <c r="E33" s="172" t="str">
        <f>IF(MUNSCH="","",MUNSCH)</f>
        <v/>
      </c>
      <c r="F33" s="214"/>
    </row>
    <row r="34" spans="1:6" x14ac:dyDescent="0.25">
      <c r="A34" s="223">
        <v>723339</v>
      </c>
      <c r="B34" s="224">
        <v>9780439988155</v>
      </c>
      <c r="C34" s="281" t="s">
        <v>959</v>
      </c>
      <c r="D34" s="216" t="s">
        <v>1885</v>
      </c>
      <c r="E34" s="172" t="str">
        <f>IF(MUNSCH="","",MUNSCH)</f>
        <v/>
      </c>
      <c r="F34" s="214"/>
    </row>
    <row r="35" spans="1:6" x14ac:dyDescent="0.25">
      <c r="A35" s="223">
        <v>65304098</v>
      </c>
      <c r="B35" s="224">
        <v>9781443196604</v>
      </c>
      <c r="C35" s="281" t="s">
        <v>960</v>
      </c>
      <c r="D35" s="216">
        <v>81002</v>
      </c>
      <c r="E35" s="172" t="str">
        <f>IF(MUNSCH="","",MUNSCH)</f>
        <v/>
      </c>
      <c r="F35" s="214"/>
    </row>
    <row r="36" spans="1:6" x14ac:dyDescent="0.25">
      <c r="A36" s="223">
        <v>3317311</v>
      </c>
      <c r="B36" s="224">
        <v>9780545935173</v>
      </c>
      <c r="C36" s="281" t="s">
        <v>961</v>
      </c>
      <c r="D36" s="216" t="s">
        <v>1886</v>
      </c>
      <c r="E36" s="172" t="str">
        <f>IF(DOGMAN="","",DOGMAN)</f>
        <v/>
      </c>
      <c r="F36" s="214"/>
    </row>
    <row r="37" spans="1:6" x14ac:dyDescent="0.25">
      <c r="A37" s="223">
        <v>3350725</v>
      </c>
      <c r="B37" s="224">
        <v>9781338236576</v>
      </c>
      <c r="C37" s="281" t="s">
        <v>962</v>
      </c>
      <c r="D37" s="216" t="s">
        <v>1887</v>
      </c>
      <c r="E37" s="172" t="str">
        <f>IF(DOGMAN="","",DOGMAN)</f>
        <v/>
      </c>
      <c r="F37" s="214"/>
    </row>
    <row r="38" spans="1:6" x14ac:dyDescent="0.25">
      <c r="A38" s="223">
        <v>3443869</v>
      </c>
      <c r="B38" s="224">
        <v>9781338236590</v>
      </c>
      <c r="C38" s="281" t="s">
        <v>963</v>
      </c>
      <c r="D38" s="216" t="s">
        <v>1887</v>
      </c>
      <c r="E38" s="172" t="str">
        <f>IF(DOGMAN="","",DOGMAN)</f>
        <v/>
      </c>
      <c r="F38" s="214"/>
    </row>
    <row r="39" spans="1:6" x14ac:dyDescent="0.25">
      <c r="A39" s="223">
        <v>3484300</v>
      </c>
      <c r="B39" s="224">
        <v>9781338323214</v>
      </c>
      <c r="C39" s="281" t="s">
        <v>964</v>
      </c>
      <c r="D39" s="216" t="s">
        <v>1881</v>
      </c>
      <c r="E39" s="172" t="str">
        <f>IF(DOGMAN="","",DOGMAN)</f>
        <v/>
      </c>
      <c r="F39" s="214"/>
    </row>
    <row r="40" spans="1:6" x14ac:dyDescent="0.25">
      <c r="A40" s="223">
        <v>3521722</v>
      </c>
      <c r="B40" s="224">
        <v>9781338535624</v>
      </c>
      <c r="C40" s="281" t="s">
        <v>965</v>
      </c>
      <c r="D40" s="216" t="s">
        <v>1888</v>
      </c>
      <c r="E40" s="172" t="str">
        <f>IF(DOGMAN="","",DOGMAN)</f>
        <v/>
      </c>
      <c r="F40" s="214"/>
    </row>
    <row r="41" spans="1:6" x14ac:dyDescent="0.25">
      <c r="A41" s="223">
        <v>3489607</v>
      </c>
      <c r="B41" s="224">
        <v>9781338593167</v>
      </c>
      <c r="C41" s="281" t="s">
        <v>966</v>
      </c>
      <c r="D41" s="216" t="s">
        <v>1884</v>
      </c>
      <c r="E41" s="172" t="str">
        <f>IF(VISUAL="","",VISUAL)</f>
        <v/>
      </c>
      <c r="F41" s="214"/>
    </row>
    <row r="42" spans="1:6" x14ac:dyDescent="0.25">
      <c r="A42" s="223">
        <v>57238138</v>
      </c>
      <c r="B42" s="224">
        <v>9781338812756</v>
      </c>
      <c r="C42" s="281" t="s">
        <v>967</v>
      </c>
      <c r="D42" s="216" t="s">
        <v>1889</v>
      </c>
      <c r="E42" s="172" t="str">
        <f>IF(VISUAL="","",VISUAL)</f>
        <v/>
      </c>
      <c r="F42" s="214"/>
    </row>
    <row r="43" spans="1:6" x14ac:dyDescent="0.25">
      <c r="A43" s="223">
        <v>76751211</v>
      </c>
      <c r="B43" s="224">
        <v>9781338766912</v>
      </c>
      <c r="C43" s="281" t="s">
        <v>968</v>
      </c>
      <c r="D43" s="216" t="s">
        <v>1889</v>
      </c>
      <c r="E43" s="172" t="str">
        <f>IF(VISUAL="","",VISUAL)</f>
        <v/>
      </c>
      <c r="F43" s="214"/>
    </row>
    <row r="44" spans="1:6" x14ac:dyDescent="0.25">
      <c r="A44" s="223">
        <v>3557595</v>
      </c>
      <c r="B44" s="224">
        <v>9781338666045</v>
      </c>
      <c r="C44" s="281" t="s">
        <v>969</v>
      </c>
      <c r="D44" s="216" t="s">
        <v>1887</v>
      </c>
      <c r="E44" s="172" t="str">
        <f>IF(VISUAL="","",VISUAL)</f>
        <v/>
      </c>
      <c r="F44" s="214"/>
    </row>
    <row r="45" spans="1:6" x14ac:dyDescent="0.25">
      <c r="A45" s="223">
        <v>3611151</v>
      </c>
      <c r="B45" s="224">
        <v>9780062868459</v>
      </c>
      <c r="C45" s="281" t="s">
        <v>970</v>
      </c>
      <c r="D45" s="216" t="s">
        <v>1890</v>
      </c>
      <c r="E45" s="172" t="str">
        <f>IF(READERS="","",READERS)</f>
        <v/>
      </c>
      <c r="F45" s="214"/>
    </row>
    <row r="46" spans="1:6" x14ac:dyDescent="0.25">
      <c r="A46" s="223">
        <v>10753468</v>
      </c>
      <c r="B46" s="224">
        <v>9781338862140</v>
      </c>
      <c r="C46" s="281" t="s">
        <v>971</v>
      </c>
      <c r="D46" s="216">
        <v>130201</v>
      </c>
      <c r="E46" s="172" t="str">
        <f>IF(READERS="","",READERS)</f>
        <v/>
      </c>
      <c r="F46" s="214"/>
    </row>
    <row r="47" spans="1:6" x14ac:dyDescent="0.25">
      <c r="A47" s="223">
        <v>97528932</v>
      </c>
      <c r="B47" s="224">
        <v>9781338847314</v>
      </c>
      <c r="C47" s="281" t="s">
        <v>972</v>
      </c>
      <c r="D47" s="216">
        <v>140203</v>
      </c>
      <c r="E47" s="172" t="str">
        <f>IF(READERS="","",READERS)</f>
        <v/>
      </c>
      <c r="F47" s="214"/>
    </row>
    <row r="48" spans="1:6" x14ac:dyDescent="0.25">
      <c r="A48" s="223">
        <v>3562403</v>
      </c>
      <c r="B48" s="224">
        <v>9781338661088</v>
      </c>
      <c r="C48" s="281" t="s">
        <v>973</v>
      </c>
      <c r="D48" s="216" t="s">
        <v>1891</v>
      </c>
      <c r="E48" s="172" t="str">
        <f>IF(READERS="","",READERS)</f>
        <v/>
      </c>
      <c r="F48" s="214"/>
    </row>
    <row r="49" spans="1:6" x14ac:dyDescent="0.25">
      <c r="A49" s="223">
        <v>3558551</v>
      </c>
      <c r="B49" s="224">
        <v>9781338663372</v>
      </c>
      <c r="C49" s="281" t="s">
        <v>974</v>
      </c>
      <c r="D49" s="216" t="s">
        <v>1892</v>
      </c>
      <c r="E49" s="172" t="str">
        <f>IF(COLOUR="","",COLOUR)</f>
        <v/>
      </c>
      <c r="F49" s="214"/>
    </row>
    <row r="50" spans="1:6" x14ac:dyDescent="0.25">
      <c r="A50" s="223">
        <v>76950911</v>
      </c>
      <c r="B50" s="224">
        <v>9781338806090</v>
      </c>
      <c r="C50" s="281" t="s">
        <v>975</v>
      </c>
      <c r="D50" s="216" t="s">
        <v>1889</v>
      </c>
      <c r="E50" s="172" t="str">
        <f>IF(COLOUR="","",COLOUR)</f>
        <v/>
      </c>
      <c r="F50" s="214"/>
    </row>
    <row r="51" spans="1:6" x14ac:dyDescent="0.25">
      <c r="A51" s="223">
        <v>3521863</v>
      </c>
      <c r="B51" s="224">
        <v>9781443182270</v>
      </c>
      <c r="C51" s="281" t="s">
        <v>976</v>
      </c>
      <c r="D51" s="216" t="s">
        <v>1893</v>
      </c>
      <c r="E51" s="172" t="str">
        <f>IF(COLOUR="","",COLOUR)</f>
        <v/>
      </c>
      <c r="F51" s="278"/>
    </row>
    <row r="52" spans="1:6" x14ac:dyDescent="0.25">
      <c r="A52" s="223">
        <v>21371817</v>
      </c>
      <c r="B52" s="224">
        <v>9781338747027</v>
      </c>
      <c r="C52" s="281" t="s">
        <v>977</v>
      </c>
      <c r="D52" s="216" t="s">
        <v>1892</v>
      </c>
      <c r="E52" s="172" t="str">
        <f>IF(COLOUR="","",COLOUR)</f>
        <v/>
      </c>
      <c r="F52" s="278"/>
    </row>
    <row r="53" spans="1:6" x14ac:dyDescent="0.25">
      <c r="A53" s="223">
        <v>3532951</v>
      </c>
      <c r="B53" s="224">
        <v>9781443180702</v>
      </c>
      <c r="C53" s="281" t="s">
        <v>978</v>
      </c>
      <c r="D53" s="216">
        <v>101002</v>
      </c>
      <c r="E53" s="172" t="str">
        <f>IF(DEBUT="","",DEBUT)</f>
        <v/>
      </c>
      <c r="F53" s="278"/>
    </row>
    <row r="54" spans="1:6" x14ac:dyDescent="0.25">
      <c r="A54" s="223">
        <v>15404320</v>
      </c>
      <c r="B54" s="224">
        <v>9781443187190</v>
      </c>
      <c r="C54" s="281" t="s">
        <v>979</v>
      </c>
      <c r="D54" s="216">
        <v>100903</v>
      </c>
      <c r="E54" s="172" t="str">
        <f>IF(DEBUT="","",DEBUT)</f>
        <v/>
      </c>
      <c r="F54" s="278"/>
    </row>
    <row r="55" spans="1:6" x14ac:dyDescent="0.25">
      <c r="A55" s="223">
        <v>3357622</v>
      </c>
      <c r="B55" s="224">
        <v>9781443169882</v>
      </c>
      <c r="C55" s="281" t="s">
        <v>980</v>
      </c>
      <c r="D55" s="216" t="s">
        <v>1886</v>
      </c>
      <c r="E55" s="172" t="str">
        <f>IF(DEBUT="","",DEBUT)</f>
        <v/>
      </c>
      <c r="F55" s="278"/>
    </row>
    <row r="56" spans="1:6" x14ac:dyDescent="0.25">
      <c r="A56" s="223">
        <v>3437242</v>
      </c>
      <c r="B56" s="224">
        <v>9781443176439</v>
      </c>
      <c r="C56" s="281" t="s">
        <v>981</v>
      </c>
      <c r="D56" s="216" t="s">
        <v>1894</v>
      </c>
      <c r="E56" s="172" t="str">
        <f>IF(DEBUT="","",DEBUT)</f>
        <v/>
      </c>
      <c r="F56" s="278"/>
    </row>
    <row r="57" spans="1:6" x14ac:dyDescent="0.25">
      <c r="A57" s="223">
        <v>37702309</v>
      </c>
      <c r="B57" s="224">
        <v>9781443187992</v>
      </c>
      <c r="C57" s="281" t="s">
        <v>982</v>
      </c>
      <c r="D57" s="216">
        <v>101002</v>
      </c>
      <c r="E57" s="172" t="str">
        <f>IF(ALBUM="","",ALBUM)</f>
        <v/>
      </c>
      <c r="F57" s="278"/>
    </row>
    <row r="58" spans="1:6" x14ac:dyDescent="0.25">
      <c r="A58" s="223">
        <v>3444172</v>
      </c>
      <c r="B58" s="224">
        <v>9781443176132</v>
      </c>
      <c r="C58" s="281" t="s">
        <v>983</v>
      </c>
      <c r="D58" s="216">
        <v>100901</v>
      </c>
      <c r="E58" s="172" t="str">
        <f>IF(ALBUM="","",ALBUM)</f>
        <v/>
      </c>
      <c r="F58" s="278"/>
    </row>
    <row r="59" spans="1:6" x14ac:dyDescent="0.25">
      <c r="A59" s="223">
        <v>3572197</v>
      </c>
      <c r="B59" s="224">
        <v>9781443182706</v>
      </c>
      <c r="C59" s="281" t="s">
        <v>984</v>
      </c>
      <c r="D59" s="216" t="s">
        <v>1894</v>
      </c>
      <c r="E59" s="172" t="str">
        <f>IF(ALBUM="","",ALBUM)</f>
        <v/>
      </c>
      <c r="F59" s="278"/>
    </row>
    <row r="60" spans="1:6" x14ac:dyDescent="0.25">
      <c r="A60" s="223">
        <v>3426013</v>
      </c>
      <c r="B60" s="224">
        <v>9781443175258</v>
      </c>
      <c r="C60" s="281" t="s">
        <v>985</v>
      </c>
      <c r="D60" s="216">
        <v>100903</v>
      </c>
      <c r="E60" s="172" t="str">
        <f>IF(ALBUM="","",ALBUM)</f>
        <v/>
      </c>
      <c r="F60" s="278"/>
    </row>
    <row r="61" spans="1:6" x14ac:dyDescent="0.25">
      <c r="A61" s="223">
        <v>3134583</v>
      </c>
      <c r="B61" s="224">
        <v>9781443157810</v>
      </c>
      <c r="C61" s="281" t="s">
        <v>986</v>
      </c>
      <c r="D61" s="216">
        <v>50601</v>
      </c>
      <c r="E61" s="172" t="str">
        <f>IF(ROMAN="","",ROMAN)</f>
        <v/>
      </c>
      <c r="F61" s="278"/>
    </row>
    <row r="62" spans="1:6" x14ac:dyDescent="0.25">
      <c r="A62" s="223">
        <v>3575381</v>
      </c>
      <c r="B62" s="224">
        <v>9781443181983</v>
      </c>
      <c r="C62" s="281" t="s">
        <v>987</v>
      </c>
      <c r="D62" s="216">
        <v>50601</v>
      </c>
      <c r="E62" s="172" t="str">
        <f>IF(ROMAN="","",ROMAN)</f>
        <v/>
      </c>
      <c r="F62" s="278"/>
    </row>
    <row r="63" spans="1:6" x14ac:dyDescent="0.25">
      <c r="A63" s="223">
        <v>3491925</v>
      </c>
      <c r="B63" s="224">
        <v>9781443177412</v>
      </c>
      <c r="C63" s="281" t="s">
        <v>988</v>
      </c>
      <c r="D63" s="216">
        <v>50402</v>
      </c>
      <c r="E63" s="172" t="str">
        <f>IF(ROMAN="","",ROMAN)</f>
        <v/>
      </c>
      <c r="F63" s="210"/>
    </row>
    <row r="64" spans="1:6" x14ac:dyDescent="0.25">
      <c r="A64" s="223">
        <v>3444239</v>
      </c>
      <c r="B64" s="224">
        <v>9781443176163</v>
      </c>
      <c r="C64" s="281" t="s">
        <v>989</v>
      </c>
      <c r="D64" s="216">
        <v>50702</v>
      </c>
      <c r="E64" s="172" t="str">
        <f>IF(ROMAN="","",ROMAN)</f>
        <v/>
      </c>
      <c r="F64" s="210"/>
    </row>
    <row r="65" spans="1:6" x14ac:dyDescent="0.25">
      <c r="A65" s="223">
        <v>57856274</v>
      </c>
      <c r="B65" s="224">
        <v>9781443193818</v>
      </c>
      <c r="C65" s="281" t="s">
        <v>990</v>
      </c>
      <c r="D65" s="216">
        <v>101002</v>
      </c>
      <c r="E65" s="172" t="str">
        <f>IF(NOISETTE="","",NOISETTE)</f>
        <v/>
      </c>
      <c r="F65" s="210"/>
    </row>
    <row r="66" spans="1:6" x14ac:dyDescent="0.25">
      <c r="A66" s="223">
        <v>34197781</v>
      </c>
      <c r="B66" s="224">
        <v>9781443193641</v>
      </c>
      <c r="C66" s="281" t="s">
        <v>991</v>
      </c>
      <c r="D66" s="216">
        <v>101002</v>
      </c>
      <c r="E66" s="172" t="str">
        <f>IF(NOISETTE="","",NOISETTE)</f>
        <v/>
      </c>
      <c r="F66" s="210"/>
    </row>
    <row r="67" spans="1:6" x14ac:dyDescent="0.25">
      <c r="A67" s="223">
        <v>34891750</v>
      </c>
      <c r="B67" s="224">
        <v>9781443194877</v>
      </c>
      <c r="C67" s="281" t="s">
        <v>992</v>
      </c>
      <c r="D67" s="216">
        <v>101002</v>
      </c>
      <c r="E67" s="172" t="str">
        <f>IF(NOISETTE="","",NOISETTE)</f>
        <v/>
      </c>
      <c r="F67" s="210"/>
    </row>
    <row r="68" spans="1:6" x14ac:dyDescent="0.25">
      <c r="A68" s="223">
        <v>81191874</v>
      </c>
      <c r="B68" s="224">
        <v>9781443194860</v>
      </c>
      <c r="C68" s="281" t="s">
        <v>993</v>
      </c>
      <c r="D68" s="216">
        <v>101002</v>
      </c>
      <c r="E68" s="172" t="str">
        <f>IF(NOISETTE="","",NOISETTE)</f>
        <v/>
      </c>
      <c r="F68" s="210"/>
    </row>
    <row r="69" spans="1:6" x14ac:dyDescent="0.25">
      <c r="A69" s="194">
        <v>45055624</v>
      </c>
      <c r="B69" s="243">
        <v>9781803372204</v>
      </c>
      <c r="C69" s="195" t="s">
        <v>365</v>
      </c>
      <c r="D69" s="242">
        <v>130101</v>
      </c>
      <c r="E69" s="172" t="str">
        <f>IF(VLOOKUP($B:$B,'S24 Warehouse Sale Product List'!$A:$F,6,FALSE)="","",VLOOKUP($B:$B,'S24 Warehouse Sale Product List'!$A:$F,6,FALSE))</f>
        <v/>
      </c>
      <c r="F69" s="210"/>
    </row>
    <row r="70" spans="1:6" x14ac:dyDescent="0.25">
      <c r="A70" s="212">
        <v>18564312</v>
      </c>
      <c r="B70" s="224">
        <v>9780829454413</v>
      </c>
      <c r="C70" s="212" t="s">
        <v>483</v>
      </c>
      <c r="D70" s="216">
        <v>120101</v>
      </c>
      <c r="E70" s="172" t="str">
        <f>IF(VLOOKUP($B:$B,'S24 Warehouse Sale Product List'!$A:$F,6,FALSE)="","",VLOOKUP($B:$B,'S24 Warehouse Sale Product List'!$A:$F,6,FALSE))</f>
        <v/>
      </c>
      <c r="F70" s="210"/>
    </row>
    <row r="71" spans="1:6" x14ac:dyDescent="0.25">
      <c r="A71" s="194">
        <v>74786883</v>
      </c>
      <c r="B71" s="243">
        <v>9781839352058</v>
      </c>
      <c r="C71" s="195" t="s">
        <v>737</v>
      </c>
      <c r="D71" s="242">
        <v>60102</v>
      </c>
      <c r="E71" s="172" t="str">
        <f>IF(VLOOKUP($B:$B,'S24 Warehouse Sale Product List'!$A:$F,6,FALSE)="","",VLOOKUP($B:$B,'S24 Warehouse Sale Product List'!$A:$F,6,FALSE))</f>
        <v/>
      </c>
      <c r="F71" s="214"/>
    </row>
    <row r="72" spans="1:6" x14ac:dyDescent="0.25">
      <c r="A72" s="194">
        <v>11335787</v>
      </c>
      <c r="B72" s="243">
        <v>9781339012490</v>
      </c>
      <c r="C72" s="195" t="s">
        <v>1553</v>
      </c>
      <c r="D72" s="242">
        <v>60301</v>
      </c>
      <c r="E72" s="172" t="str">
        <f>IF(VLOOKUP($B:$B,'S24 Warehouse Sale Product List'!$A:$F,6,FALSE)="","",VLOOKUP($B:$B,'S24 Warehouse Sale Product List'!$A:$F,6,FALSE))</f>
        <v/>
      </c>
      <c r="F72" s="214"/>
    </row>
    <row r="73" spans="1:6" x14ac:dyDescent="0.25">
      <c r="A73" s="223">
        <v>28717134</v>
      </c>
      <c r="B73" s="224">
        <v>9781338803365</v>
      </c>
      <c r="C73" s="212" t="s">
        <v>764</v>
      </c>
      <c r="D73" s="216">
        <v>80603</v>
      </c>
      <c r="E73" s="172" t="str">
        <f>IF(VLOOKUP($B:$B,'S24 Warehouse Sale Product List'!$A:$F,6,FALSE)="","",VLOOKUP($B:$B,'S24 Warehouse Sale Product List'!$A:$F,6,FALSE))</f>
        <v/>
      </c>
      <c r="F73" s="210"/>
    </row>
    <row r="74" spans="1:6" x14ac:dyDescent="0.25">
      <c r="A74" s="223">
        <v>60488164</v>
      </c>
      <c r="B74" s="224">
        <v>9781338805819</v>
      </c>
      <c r="C74" s="212" t="s">
        <v>399</v>
      </c>
      <c r="D74" s="216">
        <v>130202</v>
      </c>
      <c r="E74" s="172" t="str">
        <f>IF(VLOOKUP($B:$B,'S24 Warehouse Sale Product List'!$A:$F,6,FALSE)="","",VLOOKUP($B:$B,'S24 Warehouse Sale Product List'!$A:$F,6,FALSE))</f>
        <v/>
      </c>
      <c r="F74" s="210"/>
    </row>
    <row r="75" spans="1:6" x14ac:dyDescent="0.25">
      <c r="A75" s="194">
        <v>18845857</v>
      </c>
      <c r="B75" s="243">
        <v>9781338805888</v>
      </c>
      <c r="C75" s="195" t="s">
        <v>1035</v>
      </c>
      <c r="D75" s="242">
        <v>70802</v>
      </c>
      <c r="E75" s="172" t="str">
        <f>IF(VLOOKUP($B:$B,'S24 Warehouse Sale Product List'!$A:$F,6,FALSE)="","",VLOOKUP($B:$B,'S24 Warehouse Sale Product List'!$A:$F,6,FALSE))</f>
        <v/>
      </c>
      <c r="F75" s="210"/>
    </row>
    <row r="76" spans="1:6" x14ac:dyDescent="0.25">
      <c r="A76" s="194">
        <v>80895752</v>
      </c>
      <c r="B76" s="243">
        <v>9781338865394</v>
      </c>
      <c r="C76" s="195" t="s">
        <v>1554</v>
      </c>
      <c r="D76" s="242">
        <v>70602</v>
      </c>
      <c r="E76" s="172" t="str">
        <f>IF(VLOOKUP($B:$B,'S24 Warehouse Sale Product List'!$A:$F,6,FALSE)="","",VLOOKUP($B:$B,'S24 Warehouse Sale Product List'!$A:$F,6,FALSE))</f>
        <v/>
      </c>
      <c r="F76" s="210"/>
    </row>
    <row r="77" spans="1:6" x14ac:dyDescent="0.25">
      <c r="A77" s="194">
        <v>49208189</v>
      </c>
      <c r="B77" s="243">
        <v>9781773065540</v>
      </c>
      <c r="C77" s="195" t="s">
        <v>1555</v>
      </c>
      <c r="D77" s="242">
        <v>80402</v>
      </c>
      <c r="E77" s="172" t="str">
        <f>IF(VLOOKUP($B:$B,'S24 Warehouse Sale Product List'!$A:$F,6,FALSE)="","",VLOOKUP($B:$B,'S24 Warehouse Sale Product List'!$A:$F,6,FALSE))</f>
        <v/>
      </c>
      <c r="F77" s="210"/>
    </row>
    <row r="78" spans="1:6" x14ac:dyDescent="0.25">
      <c r="A78" s="194">
        <v>63315489</v>
      </c>
      <c r="B78" s="243">
        <v>9781368099264</v>
      </c>
      <c r="C78" s="195" t="s">
        <v>1242</v>
      </c>
      <c r="D78" s="242">
        <v>70403</v>
      </c>
      <c r="E78" s="172" t="str">
        <f>IF(VLOOKUP($B:$B,'S24 Warehouse Sale Product List'!$A:$F,6,FALSE)="","",VLOOKUP($B:$B,'S24 Warehouse Sale Product List'!$A:$F,6,FALSE))</f>
        <v/>
      </c>
      <c r="F78" s="210"/>
    </row>
    <row r="79" spans="1:6" x14ac:dyDescent="0.25">
      <c r="A79" s="194">
        <v>55372400</v>
      </c>
      <c r="B79" s="243">
        <v>9781368078689</v>
      </c>
      <c r="C79" s="195" t="s">
        <v>400</v>
      </c>
      <c r="D79" s="242">
        <v>140101</v>
      </c>
      <c r="E79" s="172" t="str">
        <f>IF(VLOOKUP($B:$B,'S24 Warehouse Sale Product List'!$A:$F,6,FALSE)="","",VLOOKUP($B:$B,'S24 Warehouse Sale Product List'!$A:$F,6,FALSE))</f>
        <v/>
      </c>
      <c r="F79" s="210"/>
    </row>
    <row r="80" spans="1:6" x14ac:dyDescent="0.25">
      <c r="A80" s="194">
        <v>22905000</v>
      </c>
      <c r="B80" s="243">
        <v>9781536234794</v>
      </c>
      <c r="C80" s="195" t="s">
        <v>1325</v>
      </c>
      <c r="D80" s="242">
        <v>140601</v>
      </c>
      <c r="E80" s="172" t="str">
        <f>IF(VLOOKUP($B:$B,'S24 Warehouse Sale Product List'!$A:$F,6,FALSE)="","",VLOOKUP($B:$B,'S24 Warehouse Sale Product List'!$A:$F,6,FALSE))</f>
        <v/>
      </c>
      <c r="F80" s="210"/>
    </row>
    <row r="81" spans="1:6" x14ac:dyDescent="0.25">
      <c r="A81" s="194">
        <v>3606582</v>
      </c>
      <c r="B81" s="243">
        <v>9781338568905</v>
      </c>
      <c r="C81" s="195" t="s">
        <v>738</v>
      </c>
      <c r="D81" s="242">
        <v>80602</v>
      </c>
      <c r="E81" s="172" t="str">
        <f>IF(VLOOKUP($B:$B,'S24 Warehouse Sale Product List'!$A:$F,6,FALSE)="","",VLOOKUP($B:$B,'S24 Warehouse Sale Product List'!$A:$F,6,FALSE))</f>
        <v/>
      </c>
      <c r="F81" s="210"/>
    </row>
    <row r="82" spans="1:6" x14ac:dyDescent="0.25">
      <c r="A82" s="194">
        <v>65052315</v>
      </c>
      <c r="B82" s="243">
        <v>9781338862553</v>
      </c>
      <c r="C82" s="195" t="s">
        <v>1036</v>
      </c>
      <c r="D82" s="242">
        <v>140201</v>
      </c>
      <c r="E82" s="172" t="str">
        <f>IF(VLOOKUP($B:$B,'S24 Warehouse Sale Product List'!$A:$F,6,FALSE)="","",VLOOKUP($B:$B,'S24 Warehouse Sale Product List'!$A:$F,6,FALSE))</f>
        <v/>
      </c>
      <c r="F82" s="210"/>
    </row>
    <row r="83" spans="1:6" x14ac:dyDescent="0.25">
      <c r="A83" s="194">
        <v>33231517</v>
      </c>
      <c r="B83" s="243">
        <v>9781338832853</v>
      </c>
      <c r="C83" s="195" t="s">
        <v>813</v>
      </c>
      <c r="D83" s="242">
        <v>80801</v>
      </c>
      <c r="E83" s="172" t="str">
        <f>IF(VLOOKUP($B:$B,'S24 Warehouse Sale Product List'!$A:$F,6,FALSE)="","",VLOOKUP($B:$B,'S24 Warehouse Sale Product List'!$A:$F,6,FALSE))</f>
        <v/>
      </c>
      <c r="F83" s="210"/>
    </row>
    <row r="84" spans="1:6" x14ac:dyDescent="0.25">
      <c r="A84" s="194">
        <v>54084166</v>
      </c>
      <c r="B84" s="243">
        <v>9781039700666</v>
      </c>
      <c r="C84" s="195" t="s">
        <v>1267</v>
      </c>
      <c r="D84" s="242">
        <v>60101</v>
      </c>
      <c r="E84" s="172" t="str">
        <f>IF(VLOOKUP($B:$B,'S24 Warehouse Sale Product List'!$A:$F,6,FALSE)="","",VLOOKUP($B:$B,'S24 Warehouse Sale Product List'!$A:$F,6,FALSE))</f>
        <v/>
      </c>
      <c r="F84" s="210"/>
    </row>
    <row r="85" spans="1:6" x14ac:dyDescent="0.25">
      <c r="A85" s="194">
        <v>18214344</v>
      </c>
      <c r="B85" s="243">
        <v>9780711280427</v>
      </c>
      <c r="C85" s="195" t="s">
        <v>1556</v>
      </c>
      <c r="D85" s="242">
        <v>70301</v>
      </c>
      <c r="E85" s="172" t="str">
        <f>IF(VLOOKUP($B:$B,'S24 Warehouse Sale Product List'!$A:$F,6,FALSE)="","",VLOOKUP($B:$B,'S24 Warehouse Sale Product List'!$A:$F,6,FALSE))</f>
        <v/>
      </c>
      <c r="F85" s="210"/>
    </row>
    <row r="86" spans="1:6" x14ac:dyDescent="0.25">
      <c r="A86" s="194">
        <v>67226937</v>
      </c>
      <c r="B86" s="243">
        <v>9781338816228</v>
      </c>
      <c r="C86" s="195" t="s">
        <v>534</v>
      </c>
      <c r="D86" s="242">
        <v>120102</v>
      </c>
      <c r="E86" s="172" t="str">
        <f>IF(VLOOKUP($B:$B,'S24 Warehouse Sale Product List'!$A:$F,6,FALSE)="","",VLOOKUP($B:$B,'S24 Warehouse Sale Product List'!$A:$F,6,FALSE))</f>
        <v/>
      </c>
      <c r="F86" s="210"/>
    </row>
    <row r="87" spans="1:6" x14ac:dyDescent="0.25">
      <c r="A87" s="194">
        <v>71193509</v>
      </c>
      <c r="B87" s="243">
        <v>9781338753677</v>
      </c>
      <c r="C87" s="195" t="s">
        <v>765</v>
      </c>
      <c r="D87" s="242">
        <v>110102</v>
      </c>
      <c r="E87" s="172" t="str">
        <f>IF(VLOOKUP($B:$B,'S24 Warehouse Sale Product List'!$A:$F,6,FALSE)="","",VLOOKUP($B:$B,'S24 Warehouse Sale Product List'!$A:$F,6,FALSE))</f>
        <v/>
      </c>
      <c r="F87" s="210"/>
    </row>
    <row r="88" spans="1:6" x14ac:dyDescent="0.25">
      <c r="A88" s="194">
        <v>74932836</v>
      </c>
      <c r="B88" s="243">
        <v>9781339017464</v>
      </c>
      <c r="C88" s="195" t="s">
        <v>1557</v>
      </c>
      <c r="D88" s="242">
        <v>60301</v>
      </c>
      <c r="E88" s="172" t="str">
        <f>IF(VLOOKUP($B:$B,'S24 Warehouse Sale Product List'!$A:$F,6,FALSE)="","",VLOOKUP($B:$B,'S24 Warehouse Sale Product List'!$A:$F,6,FALSE))</f>
        <v/>
      </c>
      <c r="F88" s="210"/>
    </row>
    <row r="89" spans="1:6" x14ac:dyDescent="0.25">
      <c r="A89" s="194">
        <v>60033996</v>
      </c>
      <c r="B89" s="243">
        <v>9780545497619</v>
      </c>
      <c r="C89" s="195" t="s">
        <v>1269</v>
      </c>
      <c r="D89" s="242">
        <v>60602</v>
      </c>
      <c r="E89" s="172" t="str">
        <f>IF(VLOOKUP($B:$B,'S24 Warehouse Sale Product List'!$A:$F,6,FALSE)="","",VLOOKUP($B:$B,'S24 Warehouse Sale Product List'!$A:$F,6,FALSE))</f>
        <v/>
      </c>
      <c r="F89" s="210"/>
    </row>
    <row r="90" spans="1:6" x14ac:dyDescent="0.25">
      <c r="A90" s="194">
        <v>56199075</v>
      </c>
      <c r="B90" s="243">
        <v>9781338892635</v>
      </c>
      <c r="C90" s="195" t="s">
        <v>832</v>
      </c>
      <c r="D90" s="242">
        <v>130702</v>
      </c>
      <c r="E90" s="172" t="str">
        <f>IF(VLOOKUP($B:$B,'S24 Warehouse Sale Product List'!$A:$F,6,FALSE)="","",VLOOKUP($B:$B,'S24 Warehouse Sale Product List'!$A:$F,6,FALSE))</f>
        <v/>
      </c>
      <c r="F90" s="210"/>
    </row>
    <row r="91" spans="1:6" x14ac:dyDescent="0.25">
      <c r="A91" s="194">
        <v>80259328</v>
      </c>
      <c r="B91" s="243">
        <v>9781443193115</v>
      </c>
      <c r="C91" s="195" t="s">
        <v>1326</v>
      </c>
      <c r="D91" s="242">
        <v>130702</v>
      </c>
      <c r="E91" s="172" t="str">
        <f>IF(VLOOKUP($B:$B,'S24 Warehouse Sale Product List'!$A:$F,6,FALSE)="","",VLOOKUP($B:$B,'S24 Warehouse Sale Product List'!$A:$F,6,FALSE))</f>
        <v/>
      </c>
      <c r="F91" s="210"/>
    </row>
    <row r="92" spans="1:6" x14ac:dyDescent="0.25">
      <c r="A92" s="194">
        <v>21163472</v>
      </c>
      <c r="B92" s="243">
        <v>9781339031880</v>
      </c>
      <c r="C92" s="195" t="s">
        <v>1558</v>
      </c>
      <c r="D92" s="242">
        <v>130602</v>
      </c>
      <c r="E92" s="172" t="str">
        <f>IF(VLOOKUP($B:$B,'S24 Warehouse Sale Product List'!$A:$F,6,FALSE)="","",VLOOKUP($B:$B,'S24 Warehouse Sale Product List'!$A:$F,6,FALSE))</f>
        <v/>
      </c>
      <c r="F92" s="210"/>
    </row>
    <row r="93" spans="1:6" x14ac:dyDescent="0.25">
      <c r="A93" s="194">
        <v>99726452</v>
      </c>
      <c r="B93" s="243">
        <v>9781338845679</v>
      </c>
      <c r="C93" s="195" t="s">
        <v>739</v>
      </c>
      <c r="D93" s="242">
        <v>60403</v>
      </c>
      <c r="E93" s="172" t="str">
        <f>IF(VLOOKUP($B:$B,'S24 Warehouse Sale Product List'!$A:$F,6,FALSE)="","",VLOOKUP($B:$B,'S24 Warehouse Sale Product List'!$A:$F,6,FALSE))</f>
        <v/>
      </c>
      <c r="F93" s="210"/>
    </row>
    <row r="94" spans="1:6" x14ac:dyDescent="0.25">
      <c r="A94" s="194">
        <v>80853707</v>
      </c>
      <c r="B94" s="243">
        <v>9781443193870</v>
      </c>
      <c r="C94" s="195" t="s">
        <v>814</v>
      </c>
      <c r="D94" s="242">
        <v>120102</v>
      </c>
      <c r="E94" s="172" t="str">
        <f>IF(VLOOKUP($B:$B,'S24 Warehouse Sale Product List'!$A:$F,6,FALSE)="","",VLOOKUP($B:$B,'S24 Warehouse Sale Product List'!$A:$F,6,FALSE))</f>
        <v/>
      </c>
      <c r="F94" s="210"/>
    </row>
    <row r="95" spans="1:6" x14ac:dyDescent="0.25">
      <c r="A95" s="194">
        <v>98910111</v>
      </c>
      <c r="B95" s="243">
        <v>9781338616071</v>
      </c>
      <c r="C95" s="195" t="s">
        <v>740</v>
      </c>
      <c r="D95" s="242">
        <v>130302</v>
      </c>
      <c r="E95" s="172" t="str">
        <f>IF(VLOOKUP($B:$B,'S24 Warehouse Sale Product List'!$A:$F,6,FALSE)="","",VLOOKUP($B:$B,'S24 Warehouse Sale Product List'!$A:$F,6,FALSE))</f>
        <v/>
      </c>
      <c r="F95" s="214"/>
    </row>
    <row r="96" spans="1:6" x14ac:dyDescent="0.25">
      <c r="A96" s="194">
        <v>29820591</v>
      </c>
      <c r="B96" s="243">
        <v>9781338616101</v>
      </c>
      <c r="C96" s="195" t="s">
        <v>1260</v>
      </c>
      <c r="D96" s="242">
        <v>130302</v>
      </c>
      <c r="E96" s="172" t="str">
        <f>IF(VLOOKUP($B:$B,'S24 Warehouse Sale Product List'!$A:$F,6,FALSE)="","",VLOOKUP($B:$B,'S24 Warehouse Sale Product List'!$A:$F,6,FALSE))</f>
        <v/>
      </c>
      <c r="F96" s="210"/>
    </row>
    <row r="97" spans="1:6" x14ac:dyDescent="0.25">
      <c r="A97" s="194">
        <v>39493788</v>
      </c>
      <c r="B97" s="243">
        <v>9781338888232</v>
      </c>
      <c r="C97" s="195" t="s">
        <v>766</v>
      </c>
      <c r="D97" s="242">
        <v>60603</v>
      </c>
      <c r="E97" s="172" t="str">
        <f>IF(VLOOKUP($B:$B,'S24 Warehouse Sale Product List'!$A:$F,6,FALSE)="","",VLOOKUP($B:$B,'S24 Warehouse Sale Product List'!$A:$F,6,FALSE))</f>
        <v/>
      </c>
      <c r="F97" s="214"/>
    </row>
    <row r="98" spans="1:6" x14ac:dyDescent="0.25">
      <c r="A98" s="194">
        <v>40896292</v>
      </c>
      <c r="B98" s="243">
        <v>9781338616132</v>
      </c>
      <c r="C98" s="195" t="s">
        <v>1559</v>
      </c>
      <c r="D98" s="242">
        <v>60603</v>
      </c>
      <c r="E98" s="172" t="str">
        <f>IF(VLOOKUP($B:$B,'S24 Warehouse Sale Product List'!$A:$F,6,FALSE)="","",VLOOKUP($B:$B,'S24 Warehouse Sale Product List'!$A:$F,6,FALSE))</f>
        <v/>
      </c>
      <c r="F98" s="210"/>
    </row>
    <row r="99" spans="1:6" x14ac:dyDescent="0.25">
      <c r="A99" s="223">
        <v>3485986</v>
      </c>
      <c r="B99" s="224">
        <v>9781338315196</v>
      </c>
      <c r="C99" s="212" t="s">
        <v>1560</v>
      </c>
      <c r="D99" s="216">
        <v>80403</v>
      </c>
      <c r="E99" s="172" t="str">
        <f>IF(VLOOKUP($B:$B,'S24 Warehouse Sale Product List'!$A:$F,6,FALSE)="","",VLOOKUP($B:$B,'S24 Warehouse Sale Product List'!$A:$F,6,FALSE))</f>
        <v/>
      </c>
      <c r="F99" s="210"/>
    </row>
    <row r="100" spans="1:6" x14ac:dyDescent="0.25">
      <c r="A100" s="194">
        <v>77665185</v>
      </c>
      <c r="B100" s="243">
        <v>9781338762587</v>
      </c>
      <c r="C100" s="195" t="s">
        <v>617</v>
      </c>
      <c r="D100" s="242">
        <v>130302</v>
      </c>
      <c r="E100" s="172" t="str">
        <f>IF(VLOOKUP($B:$B,'S24 Warehouse Sale Product List'!$A:$F,6,FALSE)="","",VLOOKUP($B:$B,'S24 Warehouse Sale Product List'!$A:$F,6,FALSE))</f>
        <v/>
      </c>
      <c r="F100" s="214"/>
    </row>
    <row r="101" spans="1:6" x14ac:dyDescent="0.25">
      <c r="A101" s="212">
        <v>84215666</v>
      </c>
      <c r="B101" s="224">
        <v>9781338762624</v>
      </c>
      <c r="C101" s="212" t="s">
        <v>1561</v>
      </c>
      <c r="D101" s="216">
        <v>70601</v>
      </c>
      <c r="E101" s="172" t="str">
        <f>IF(VLOOKUP($B:$B,'S24 Warehouse Sale Product List'!$A:$F,6,FALSE)="","",VLOOKUP($B:$B,'S24 Warehouse Sale Product List'!$A:$F,6,FALSE))</f>
        <v/>
      </c>
      <c r="F101" s="214"/>
    </row>
    <row r="102" spans="1:6" x14ac:dyDescent="0.25">
      <c r="A102" s="223">
        <v>35046221</v>
      </c>
      <c r="B102" s="224">
        <v>9781338857887</v>
      </c>
      <c r="C102" s="212" t="s">
        <v>1562</v>
      </c>
      <c r="D102" s="216">
        <v>80702</v>
      </c>
      <c r="E102" s="172" t="str">
        <f>IF(VLOOKUP($B:$B,'S24 Warehouse Sale Product List'!$A:$F,6,FALSE)="","",VLOOKUP($B:$B,'S24 Warehouse Sale Product List'!$A:$F,6,FALSE))</f>
        <v/>
      </c>
      <c r="F102" s="214"/>
    </row>
    <row r="103" spans="1:6" x14ac:dyDescent="0.25">
      <c r="A103" s="223">
        <v>50063379</v>
      </c>
      <c r="B103" s="224">
        <v>9781338897593</v>
      </c>
      <c r="C103" s="212" t="s">
        <v>1563</v>
      </c>
      <c r="D103" s="216">
        <v>71001</v>
      </c>
      <c r="E103" s="172" t="str">
        <f>IF(VLOOKUP($B:$B,'S24 Warehouse Sale Product List'!$A:$F,6,FALSE)="","",VLOOKUP($B:$B,'S24 Warehouse Sale Product List'!$A:$F,6,FALSE))</f>
        <v/>
      </c>
      <c r="F103" s="214"/>
    </row>
    <row r="104" spans="1:6" x14ac:dyDescent="0.25">
      <c r="A104" s="223">
        <v>73481488</v>
      </c>
      <c r="B104" s="224">
        <v>9781338730357</v>
      </c>
      <c r="C104" s="212" t="s">
        <v>639</v>
      </c>
      <c r="D104" s="216">
        <v>140301</v>
      </c>
      <c r="E104" s="172" t="str">
        <f>IF(VLOOKUP($B:$B,'S24 Warehouse Sale Product List'!$A:$F,6,FALSE)="","",VLOOKUP($B:$B,'S24 Warehouse Sale Product List'!$A:$F,6,FALSE))</f>
        <v/>
      </c>
      <c r="F104" s="214"/>
    </row>
    <row r="105" spans="1:6" x14ac:dyDescent="0.25">
      <c r="A105" s="223">
        <v>83811322</v>
      </c>
      <c r="B105" s="224">
        <v>9781338749267</v>
      </c>
      <c r="C105" s="212" t="s">
        <v>618</v>
      </c>
      <c r="D105" s="216">
        <v>60703</v>
      </c>
      <c r="E105" s="172" t="str">
        <f>IF(VLOOKUP($B:$B,'S24 Warehouse Sale Product List'!$A:$F,6,FALSE)="","",VLOOKUP($B:$B,'S24 Warehouse Sale Product List'!$A:$F,6,FALSE))</f>
        <v/>
      </c>
      <c r="F105" s="214"/>
    </row>
    <row r="106" spans="1:6" x14ac:dyDescent="0.25">
      <c r="A106" s="223">
        <v>45591289</v>
      </c>
      <c r="B106" s="224">
        <v>9781338835427</v>
      </c>
      <c r="C106" s="212" t="s">
        <v>1093</v>
      </c>
      <c r="D106" s="216">
        <v>110202</v>
      </c>
      <c r="E106" s="172" t="str">
        <f>IF(VLOOKUP($B:$B,'S24 Warehouse Sale Product List'!$A:$F,6,FALSE)="","",VLOOKUP($B:$B,'S24 Warehouse Sale Product List'!$A:$F,6,FALSE))</f>
        <v/>
      </c>
      <c r="F106" s="214"/>
    </row>
    <row r="107" spans="1:6" x14ac:dyDescent="0.25">
      <c r="A107" s="223">
        <v>60559802</v>
      </c>
      <c r="B107" s="224">
        <v>9781338859164</v>
      </c>
      <c r="C107" s="212" t="s">
        <v>1564</v>
      </c>
      <c r="D107" s="216">
        <v>60702</v>
      </c>
      <c r="E107" s="172" t="str">
        <f>IF(VLOOKUP($B:$B,'S24 Warehouse Sale Product List'!$A:$F,6,FALSE)="","",VLOOKUP($B:$B,'S24 Warehouse Sale Product List'!$A:$F,6,FALSE))</f>
        <v/>
      </c>
      <c r="F107" s="214"/>
    </row>
    <row r="108" spans="1:6" x14ac:dyDescent="0.25">
      <c r="A108" s="223">
        <v>72867930</v>
      </c>
      <c r="B108" s="224">
        <v>9781338859171</v>
      </c>
      <c r="C108" s="212" t="s">
        <v>1172</v>
      </c>
      <c r="D108" s="216">
        <v>60702</v>
      </c>
      <c r="E108" s="172" t="str">
        <f>IF(VLOOKUP($B:$B,'S24 Warehouse Sale Product List'!$A:$F,6,FALSE)="","",VLOOKUP($B:$B,'S24 Warehouse Sale Product List'!$A:$F,6,FALSE))</f>
        <v/>
      </c>
      <c r="F108" s="214"/>
    </row>
    <row r="109" spans="1:6" x14ac:dyDescent="0.25">
      <c r="A109" s="223">
        <v>38873853</v>
      </c>
      <c r="B109" s="224">
        <v>9781339023793</v>
      </c>
      <c r="C109" s="212" t="s">
        <v>1173</v>
      </c>
      <c r="D109" s="216">
        <v>80901</v>
      </c>
      <c r="E109" s="172" t="str">
        <f>IF(VLOOKUP($B:$B,'S24 Warehouse Sale Product List'!$A:$F,6,FALSE)="","",VLOOKUP($B:$B,'S24 Warehouse Sale Product List'!$A:$F,6,FALSE))</f>
        <v/>
      </c>
      <c r="F109" s="214"/>
    </row>
    <row r="110" spans="1:6" x14ac:dyDescent="0.25">
      <c r="A110" s="223">
        <v>96137237</v>
      </c>
      <c r="B110" s="224">
        <v>9781338730210</v>
      </c>
      <c r="C110" s="212" t="s">
        <v>101</v>
      </c>
      <c r="D110" s="216">
        <v>80601</v>
      </c>
      <c r="E110" s="172" t="str">
        <f>IF(VLOOKUP($B:$B,'S24 Warehouse Sale Product List'!$A:$F,6,FALSE)="","",VLOOKUP($B:$B,'S24 Warehouse Sale Product List'!$A:$F,6,FALSE))</f>
        <v/>
      </c>
      <c r="F110" s="210"/>
    </row>
    <row r="111" spans="1:6" x14ac:dyDescent="0.25">
      <c r="A111" s="223">
        <v>23104992</v>
      </c>
      <c r="B111" s="224">
        <v>9781338820539</v>
      </c>
      <c r="C111" s="212" t="s">
        <v>1174</v>
      </c>
      <c r="D111" s="216">
        <v>140202</v>
      </c>
      <c r="E111" s="172" t="str">
        <f>IF(VLOOKUP($B:$B,'S24 Warehouse Sale Product List'!$A:$F,6,FALSE)="","",VLOOKUP($B:$B,'S24 Warehouse Sale Product List'!$A:$F,6,FALSE))</f>
        <v/>
      </c>
      <c r="F111" s="210"/>
    </row>
    <row r="112" spans="1:6" x14ac:dyDescent="0.25">
      <c r="A112" s="194">
        <v>81402794</v>
      </c>
      <c r="B112" s="243">
        <v>9781338892710</v>
      </c>
      <c r="C112" s="195" t="s">
        <v>1565</v>
      </c>
      <c r="D112" s="242">
        <v>60702</v>
      </c>
      <c r="E112" s="172" t="str">
        <f>IF(VLOOKUP($B:$B,'S24 Warehouse Sale Product List'!$A:$F,6,FALSE)="","",VLOOKUP($B:$B,'S24 Warehouse Sale Product List'!$A:$F,6,FALSE))</f>
        <v/>
      </c>
      <c r="F112" s="214"/>
    </row>
    <row r="113" spans="1:6" x14ac:dyDescent="0.25">
      <c r="A113" s="194">
        <v>62423372</v>
      </c>
      <c r="B113" s="243">
        <v>9781338832006</v>
      </c>
      <c r="C113" s="195" t="s">
        <v>640</v>
      </c>
      <c r="D113" s="242">
        <v>60703</v>
      </c>
      <c r="E113" s="172" t="str">
        <f>IF(VLOOKUP($B:$B,'S24 Warehouse Sale Product List'!$A:$F,6,FALSE)="","",VLOOKUP($B:$B,'S24 Warehouse Sale Product List'!$A:$F,6,FALSE))</f>
        <v/>
      </c>
      <c r="F113" s="210"/>
    </row>
    <row r="114" spans="1:6" x14ac:dyDescent="0.25">
      <c r="A114" s="223">
        <v>82422887</v>
      </c>
      <c r="B114" s="224">
        <v>9781338833140</v>
      </c>
      <c r="C114" s="212" t="s">
        <v>1293</v>
      </c>
      <c r="D114" s="216">
        <v>80703</v>
      </c>
      <c r="E114" s="172" t="str">
        <f>IF(VLOOKUP($B:$B,'S24 Warehouse Sale Product List'!$A:$F,6,FALSE)="","",VLOOKUP($B:$B,'S24 Warehouse Sale Product List'!$A:$F,6,FALSE))</f>
        <v/>
      </c>
      <c r="F114" s="214"/>
    </row>
    <row r="115" spans="1:6" x14ac:dyDescent="0.25">
      <c r="A115" s="194">
        <v>55854437</v>
      </c>
      <c r="B115" s="243">
        <v>9780062954558</v>
      </c>
      <c r="C115" s="195" t="s">
        <v>1566</v>
      </c>
      <c r="D115" s="242">
        <v>70702</v>
      </c>
      <c r="E115" s="172" t="str">
        <f>IF(VLOOKUP($B:$B,'S24 Warehouse Sale Product List'!$A:$F,6,FALSE)="","",VLOOKUP($B:$B,'S24 Warehouse Sale Product List'!$A:$F,6,FALSE))</f>
        <v/>
      </c>
      <c r="F115" s="214"/>
    </row>
    <row r="116" spans="1:6" x14ac:dyDescent="0.25">
      <c r="A116" s="223">
        <v>85518918</v>
      </c>
      <c r="B116" s="224">
        <v>9781338736625</v>
      </c>
      <c r="C116" s="212" t="s">
        <v>688</v>
      </c>
      <c r="D116" s="216">
        <v>70603</v>
      </c>
      <c r="E116" s="172" t="str">
        <f>IF(VLOOKUP($B:$B,'S24 Warehouse Sale Product List'!$A:$F,6,FALSE)="","",VLOOKUP($B:$B,'S24 Warehouse Sale Product List'!$A:$F,6,FALSE))</f>
        <v/>
      </c>
      <c r="F116" s="214"/>
    </row>
    <row r="117" spans="1:6" x14ac:dyDescent="0.25">
      <c r="A117" s="223">
        <v>42018139</v>
      </c>
      <c r="B117" s="224">
        <v>9781338736595</v>
      </c>
      <c r="C117" s="212" t="s">
        <v>102</v>
      </c>
      <c r="D117" s="216">
        <v>130301</v>
      </c>
      <c r="E117" s="172" t="str">
        <f>IF(VLOOKUP($B:$B,'S24 Warehouse Sale Product List'!$A:$F,6,FALSE)="","",VLOOKUP($B:$B,'S24 Warehouse Sale Product List'!$A:$F,6,FALSE))</f>
        <v/>
      </c>
      <c r="F117" s="210"/>
    </row>
    <row r="118" spans="1:6" x14ac:dyDescent="0.25">
      <c r="A118" s="223">
        <v>41605223</v>
      </c>
      <c r="B118" s="224">
        <v>9781338881653</v>
      </c>
      <c r="C118" s="212" t="s">
        <v>1186</v>
      </c>
      <c r="D118" s="216">
        <v>70601</v>
      </c>
      <c r="E118" s="172" t="str">
        <f>IF(VLOOKUP($B:$B,'S24 Warehouse Sale Product List'!$A:$F,6,FALSE)="","",VLOOKUP($B:$B,'S24 Warehouse Sale Product List'!$A:$F,6,FALSE))</f>
        <v/>
      </c>
      <c r="F118" s="214"/>
    </row>
    <row r="119" spans="1:6" x14ac:dyDescent="0.25">
      <c r="A119" s="212">
        <v>33121935</v>
      </c>
      <c r="B119" s="224">
        <v>9781339016580</v>
      </c>
      <c r="C119" s="212" t="s">
        <v>1567</v>
      </c>
      <c r="D119" s="216">
        <v>140702</v>
      </c>
      <c r="E119" s="172" t="str">
        <f>IF(VLOOKUP($B:$B,'S24 Warehouse Sale Product List'!$A:$F,6,FALSE)="","",VLOOKUP($B:$B,'S24 Warehouse Sale Product List'!$A:$F,6,FALSE))</f>
        <v/>
      </c>
      <c r="F119" s="214"/>
    </row>
    <row r="120" spans="1:6" x14ac:dyDescent="0.25">
      <c r="A120" s="223">
        <v>16850530</v>
      </c>
      <c r="B120" s="224">
        <v>9781338660548</v>
      </c>
      <c r="C120" s="212" t="s">
        <v>535</v>
      </c>
      <c r="D120" s="216">
        <v>70601</v>
      </c>
      <c r="E120" s="172" t="str">
        <f>IF(VLOOKUP($B:$B,'S24 Warehouse Sale Product List'!$A:$F,6,FALSE)="","",VLOOKUP($B:$B,'S24 Warehouse Sale Product List'!$A:$F,6,FALSE))</f>
        <v/>
      </c>
      <c r="F120" s="214"/>
    </row>
    <row r="121" spans="1:6" x14ac:dyDescent="0.25">
      <c r="A121" s="223">
        <v>90819311</v>
      </c>
      <c r="B121" s="224">
        <v>9781338702088</v>
      </c>
      <c r="C121" s="212" t="s">
        <v>1261</v>
      </c>
      <c r="D121" s="216">
        <v>80801</v>
      </c>
      <c r="E121" s="172" t="str">
        <f>IF(VLOOKUP($B:$B,'S24 Warehouse Sale Product List'!$A:$F,6,FALSE)="","",VLOOKUP($B:$B,'S24 Warehouse Sale Product List'!$A:$F,6,FALSE))</f>
        <v/>
      </c>
      <c r="F121" s="214"/>
    </row>
    <row r="122" spans="1:6" x14ac:dyDescent="0.25">
      <c r="A122" s="223">
        <v>30156848</v>
      </c>
      <c r="B122" s="224">
        <v>9780735266124</v>
      </c>
      <c r="C122" s="212" t="s">
        <v>1327</v>
      </c>
      <c r="D122" s="216">
        <v>140602</v>
      </c>
      <c r="E122" s="172" t="str">
        <f>IF(VLOOKUP($B:$B,'S24 Warehouse Sale Product List'!$A:$F,6,FALSE)="","",VLOOKUP($B:$B,'S24 Warehouse Sale Product List'!$A:$F,6,FALSE))</f>
        <v/>
      </c>
      <c r="F122" s="214"/>
    </row>
    <row r="123" spans="1:6" x14ac:dyDescent="0.25">
      <c r="A123" s="223">
        <v>60437680</v>
      </c>
      <c r="B123" s="224">
        <v>9781338716580</v>
      </c>
      <c r="C123" s="212" t="s">
        <v>536</v>
      </c>
      <c r="D123" s="216">
        <v>140301</v>
      </c>
      <c r="E123" s="172" t="str">
        <f>IF(VLOOKUP($B:$B,'S24 Warehouse Sale Product List'!$A:$F,6,FALSE)="","",VLOOKUP($B:$B,'S24 Warehouse Sale Product List'!$A:$F,6,FALSE))</f>
        <v/>
      </c>
      <c r="F123" s="214"/>
    </row>
    <row r="124" spans="1:6" x14ac:dyDescent="0.25">
      <c r="A124" s="223">
        <v>20831021</v>
      </c>
      <c r="B124" s="224">
        <v>9781338822021</v>
      </c>
      <c r="C124" s="212" t="s">
        <v>694</v>
      </c>
      <c r="D124" s="216">
        <v>60101</v>
      </c>
      <c r="E124" s="172" t="str">
        <f>IF(VLOOKUP($B:$B,'S24 Warehouse Sale Product List'!$A:$F,6,FALSE)="","",VLOOKUP($B:$B,'S24 Warehouse Sale Product List'!$A:$F,6,FALSE))</f>
        <v/>
      </c>
      <c r="F124" s="214"/>
    </row>
    <row r="125" spans="1:6" x14ac:dyDescent="0.25">
      <c r="A125" s="194">
        <v>25065588</v>
      </c>
      <c r="B125" s="243">
        <v>9781339022338</v>
      </c>
      <c r="C125" s="195" t="s">
        <v>1037</v>
      </c>
      <c r="D125" s="242">
        <v>71003</v>
      </c>
      <c r="E125" s="172" t="str">
        <f>IF(VLOOKUP($B:$B,'S24 Warehouse Sale Product List'!$A:$F,6,FALSE)="","",VLOOKUP($B:$B,'S24 Warehouse Sale Product List'!$A:$F,6,FALSE))</f>
        <v/>
      </c>
      <c r="F125" s="214"/>
    </row>
    <row r="126" spans="1:6" x14ac:dyDescent="0.25">
      <c r="A126" s="194">
        <v>68474280</v>
      </c>
      <c r="B126" s="243">
        <v>9781339035338</v>
      </c>
      <c r="C126" s="195" t="s">
        <v>1017</v>
      </c>
      <c r="D126" s="242">
        <v>71001</v>
      </c>
      <c r="E126" s="172" t="str">
        <f>IF(VLOOKUP($B:$B,'S24 Warehouse Sale Product List'!$A:$F,6,FALSE)="","",VLOOKUP($B:$B,'S24 Warehouse Sale Product List'!$A:$F,6,FALSE))</f>
        <v/>
      </c>
      <c r="F126" s="214"/>
    </row>
    <row r="127" spans="1:6" x14ac:dyDescent="0.25">
      <c r="A127" s="194">
        <v>51399816</v>
      </c>
      <c r="B127" s="243">
        <v>9780593405703</v>
      </c>
      <c r="C127" s="195" t="s">
        <v>874</v>
      </c>
      <c r="D127" s="242">
        <v>140703</v>
      </c>
      <c r="E127" s="172" t="str">
        <f>IF(VLOOKUP($B:$B,'S24 Warehouse Sale Product List'!$A:$F,6,FALSE)="","",VLOOKUP($B:$B,'S24 Warehouse Sale Product List'!$A:$F,6,FALSE))</f>
        <v/>
      </c>
      <c r="F127" s="214"/>
    </row>
    <row r="128" spans="1:6" x14ac:dyDescent="0.25">
      <c r="A128" s="211">
        <v>78401726</v>
      </c>
      <c r="B128" s="224">
        <v>9781338889055</v>
      </c>
      <c r="C128" s="212" t="s">
        <v>1568</v>
      </c>
      <c r="D128" s="216">
        <v>140702</v>
      </c>
      <c r="E128" s="172" t="str">
        <f>IF(VLOOKUP($B:$B,'S24 Warehouse Sale Product List'!$A:$F,6,FALSE)="","",VLOOKUP($B:$B,'S24 Warehouse Sale Product List'!$A:$F,6,FALSE))</f>
        <v/>
      </c>
      <c r="F128" s="210"/>
    </row>
    <row r="129" spans="1:6" x14ac:dyDescent="0.25">
      <c r="A129" s="194">
        <v>3521128</v>
      </c>
      <c r="B129" s="243">
        <v>9781338572216</v>
      </c>
      <c r="C129" s="195" t="s">
        <v>823</v>
      </c>
      <c r="D129" s="242">
        <v>140703</v>
      </c>
      <c r="E129" s="172" t="str">
        <f>IF(VLOOKUP($B:$B,'S24 Warehouse Sale Product List'!$A:$F,6,FALSE)="","",VLOOKUP($B:$B,'S24 Warehouse Sale Product List'!$A:$F,6,FALSE))</f>
        <v/>
      </c>
      <c r="F129" s="214"/>
    </row>
    <row r="130" spans="1:6" x14ac:dyDescent="0.25">
      <c r="A130" s="194">
        <v>50946713</v>
      </c>
      <c r="B130" s="243">
        <v>9781338865578</v>
      </c>
      <c r="C130" s="195" t="s">
        <v>1018</v>
      </c>
      <c r="D130" s="242">
        <v>70802</v>
      </c>
      <c r="E130" s="172" t="str">
        <f>IF(VLOOKUP($B:$B,'S24 Warehouse Sale Product List'!$A:$F,6,FALSE)="","",VLOOKUP($B:$B,'S24 Warehouse Sale Product List'!$A:$F,6,FALSE))</f>
        <v/>
      </c>
      <c r="F130" s="214"/>
    </row>
    <row r="131" spans="1:6" x14ac:dyDescent="0.25">
      <c r="A131" s="194">
        <v>90785586</v>
      </c>
      <c r="B131" s="243">
        <v>9781443193528</v>
      </c>
      <c r="C131" s="195" t="s">
        <v>401</v>
      </c>
      <c r="D131" s="242">
        <v>130102</v>
      </c>
      <c r="E131" s="172" t="str">
        <f>IF(VLOOKUP($B:$B,'S24 Warehouse Sale Product List'!$A:$F,6,FALSE)="","",VLOOKUP($B:$B,'S24 Warehouse Sale Product List'!$A:$F,6,FALSE))</f>
        <v/>
      </c>
      <c r="F131" s="214"/>
    </row>
    <row r="132" spans="1:6" x14ac:dyDescent="0.25">
      <c r="A132" s="194">
        <v>58010253</v>
      </c>
      <c r="B132" s="243">
        <v>9780063329508</v>
      </c>
      <c r="C132" s="195" t="s">
        <v>1081</v>
      </c>
      <c r="D132" s="242">
        <v>70902</v>
      </c>
      <c r="E132" s="172" t="str">
        <f>IF(VLOOKUP($B:$B,'S24 Warehouse Sale Product List'!$A:$F,6,FALSE)="","",VLOOKUP($B:$B,'S24 Warehouse Sale Product List'!$A:$F,6,FALSE))</f>
        <v/>
      </c>
      <c r="F132" s="214"/>
    </row>
    <row r="133" spans="1:6" x14ac:dyDescent="0.25">
      <c r="A133" s="194">
        <v>79025985</v>
      </c>
      <c r="B133" s="243">
        <v>9781338180633</v>
      </c>
      <c r="C133" s="195" t="s">
        <v>789</v>
      </c>
      <c r="D133" s="242">
        <v>80801</v>
      </c>
      <c r="E133" s="172" t="str">
        <f>IF(VLOOKUP($B:$B,'S24 Warehouse Sale Product List'!$A:$F,6,FALSE)="","",VLOOKUP($B:$B,'S24 Warehouse Sale Product List'!$A:$F,6,FALSE))</f>
        <v/>
      </c>
      <c r="F133" s="214"/>
    </row>
    <row r="134" spans="1:6" x14ac:dyDescent="0.25">
      <c r="A134" s="194">
        <v>3401411</v>
      </c>
      <c r="B134" s="243">
        <v>9781338314663</v>
      </c>
      <c r="C134" s="195" t="s">
        <v>103</v>
      </c>
      <c r="D134" s="242">
        <v>110201</v>
      </c>
      <c r="E134" s="172" t="str">
        <f>IF(VLOOKUP($B:$B,'S24 Warehouse Sale Product List'!$A:$F,6,FALSE)="","",VLOOKUP($B:$B,'S24 Warehouse Sale Product List'!$A:$F,6,FALSE))</f>
        <v/>
      </c>
      <c r="F134" s="210"/>
    </row>
    <row r="135" spans="1:6" x14ac:dyDescent="0.25">
      <c r="A135" s="194">
        <v>3559939</v>
      </c>
      <c r="B135" s="243">
        <v>9781338364484</v>
      </c>
      <c r="C135" s="195" t="s">
        <v>104</v>
      </c>
      <c r="D135" s="242">
        <v>81002</v>
      </c>
      <c r="E135" s="172" t="str">
        <f>IF(VLOOKUP($B:$B,'S24 Warehouse Sale Product List'!$A:$F,6,FALSE)="","",VLOOKUP($B:$B,'S24 Warehouse Sale Product List'!$A:$F,6,FALSE))</f>
        <v/>
      </c>
      <c r="F135" s="214"/>
    </row>
    <row r="136" spans="1:6" x14ac:dyDescent="0.25">
      <c r="A136" s="194">
        <v>72669105</v>
      </c>
      <c r="B136" s="243">
        <v>9781338857825</v>
      </c>
      <c r="C136" s="195" t="s">
        <v>865</v>
      </c>
      <c r="D136" s="242">
        <v>130703</v>
      </c>
      <c r="E136" s="172" t="str">
        <f>IF(VLOOKUP($B:$B,'S24 Warehouse Sale Product List'!$A:$F,6,FALSE)="","",VLOOKUP($B:$B,'S24 Warehouse Sale Product List'!$A:$F,6,FALSE))</f>
        <v/>
      </c>
      <c r="F136" s="214"/>
    </row>
    <row r="137" spans="1:6" x14ac:dyDescent="0.25">
      <c r="A137" s="194">
        <v>77740808</v>
      </c>
      <c r="B137" s="243">
        <v>9780593750469</v>
      </c>
      <c r="C137" s="195" t="s">
        <v>1569</v>
      </c>
      <c r="D137" s="242">
        <v>71002</v>
      </c>
      <c r="E137" s="172" t="str">
        <f>IF(VLOOKUP($B:$B,'S24 Warehouse Sale Product List'!$A:$F,6,FALSE)="","",VLOOKUP($B:$B,'S24 Warehouse Sale Product List'!$A:$F,6,FALSE))</f>
        <v/>
      </c>
      <c r="F137" s="214"/>
    </row>
    <row r="138" spans="1:6" x14ac:dyDescent="0.25">
      <c r="A138" s="194">
        <v>3517458</v>
      </c>
      <c r="B138" s="243">
        <v>9781338620672</v>
      </c>
      <c r="C138" s="195" t="s">
        <v>46</v>
      </c>
      <c r="D138" s="242">
        <v>71001</v>
      </c>
      <c r="E138" s="172" t="str">
        <f>IF(VLOOKUP($B:$B,'S24 Warehouse Sale Product List'!$A:$F,6,FALSE)="","",VLOOKUP($B:$B,'S24 Warehouse Sale Product List'!$A:$F,6,FALSE))</f>
        <v/>
      </c>
      <c r="F138" s="214"/>
    </row>
    <row r="139" spans="1:6" x14ac:dyDescent="0.25">
      <c r="A139" s="223">
        <v>96382574</v>
      </c>
      <c r="B139" s="224">
        <v>9781338726381</v>
      </c>
      <c r="C139" s="212" t="s">
        <v>1270</v>
      </c>
      <c r="D139" s="216">
        <v>70603</v>
      </c>
      <c r="E139" s="172" t="str">
        <f>IF(VLOOKUP($B:$B,'S24 Warehouse Sale Product List'!$A:$F,6,FALSE)="","",VLOOKUP($B:$B,'S24 Warehouse Sale Product List'!$A:$F,6,FALSE))</f>
        <v/>
      </c>
      <c r="F139" s="214"/>
    </row>
    <row r="140" spans="1:6" x14ac:dyDescent="0.25">
      <c r="A140" s="194">
        <v>97907045</v>
      </c>
      <c r="B140" s="243">
        <v>9780358161820</v>
      </c>
      <c r="C140" s="195" t="s">
        <v>842</v>
      </c>
      <c r="D140" s="242">
        <v>130601</v>
      </c>
      <c r="E140" s="172" t="str">
        <f>IF(VLOOKUP($B:$B,'S24 Warehouse Sale Product List'!$A:$F,6,FALSE)="","",VLOOKUP($B:$B,'S24 Warehouse Sale Product List'!$A:$F,6,FALSE))</f>
        <v/>
      </c>
      <c r="F140" s="210"/>
    </row>
    <row r="141" spans="1:6" x14ac:dyDescent="0.25">
      <c r="A141" s="223">
        <v>26567944</v>
      </c>
      <c r="B141" s="224" t="s">
        <v>1895</v>
      </c>
      <c r="C141" s="212" t="s">
        <v>1113</v>
      </c>
      <c r="D141" s="216">
        <v>170502</v>
      </c>
      <c r="E141" s="172" t="str">
        <f>IF(VLOOKUP($B:$B,'S24 Warehouse Sale Product List'!$A:$F,6,FALSE)="","",VLOOKUP($B:$B,'S24 Warehouse Sale Product List'!$A:$F,6,FALSE))</f>
        <v/>
      </c>
      <c r="F141" s="210"/>
    </row>
    <row r="142" spans="1:6" x14ac:dyDescent="0.25">
      <c r="A142" s="194">
        <v>26567944</v>
      </c>
      <c r="B142" s="243" t="s">
        <v>1896</v>
      </c>
      <c r="C142" s="195" t="s">
        <v>1115</v>
      </c>
      <c r="D142" s="242">
        <v>170502</v>
      </c>
      <c r="E142" s="172" t="str">
        <f>IF(VLOOKUP($B:$B,'S24 Warehouse Sale Product List'!$A:$F,6,FALSE)="","",VLOOKUP($B:$B,'S24 Warehouse Sale Product List'!$A:$F,6,FALSE))</f>
        <v/>
      </c>
      <c r="F142" s="214"/>
    </row>
    <row r="143" spans="1:6" x14ac:dyDescent="0.25">
      <c r="A143" s="194">
        <v>26567944</v>
      </c>
      <c r="B143" s="243" t="s">
        <v>1897</v>
      </c>
      <c r="C143" s="195" t="s">
        <v>1116</v>
      </c>
      <c r="D143" s="242">
        <v>170502</v>
      </c>
      <c r="E143" s="172" t="str">
        <f>IF(VLOOKUP($B:$B,'S24 Warehouse Sale Product List'!$A:$F,6,FALSE)="","",VLOOKUP($B:$B,'S24 Warehouse Sale Product List'!$A:$F,6,FALSE))</f>
        <v/>
      </c>
      <c r="F143" s="214"/>
    </row>
    <row r="144" spans="1:6" x14ac:dyDescent="0.25">
      <c r="A144" s="223">
        <v>26567944</v>
      </c>
      <c r="B144" s="224" t="s">
        <v>1898</v>
      </c>
      <c r="C144" s="212" t="s">
        <v>1117</v>
      </c>
      <c r="D144" s="216">
        <v>170502</v>
      </c>
      <c r="E144" s="172" t="str">
        <f>IF(VLOOKUP($B:$B,'S24 Warehouse Sale Product List'!$A:$F,6,FALSE)="","",VLOOKUP($B:$B,'S24 Warehouse Sale Product List'!$A:$F,6,FALSE))</f>
        <v/>
      </c>
      <c r="F144" s="214"/>
    </row>
    <row r="145" spans="1:6" x14ac:dyDescent="0.25">
      <c r="A145" s="223">
        <v>3587790</v>
      </c>
      <c r="B145" s="224" t="s">
        <v>1899</v>
      </c>
      <c r="C145" s="212" t="s">
        <v>136</v>
      </c>
      <c r="D145" s="216">
        <v>170401</v>
      </c>
      <c r="E145" s="172" t="str">
        <f>IF(VLOOKUP($B:$B,'S24 Warehouse Sale Product List'!$A:$F,6,FALSE)="","",VLOOKUP($B:$B,'S24 Warehouse Sale Product List'!$A:$F,6,FALSE))</f>
        <v/>
      </c>
      <c r="F145" s="210"/>
    </row>
    <row r="146" spans="1:6" x14ac:dyDescent="0.25">
      <c r="A146" s="223">
        <v>3587790</v>
      </c>
      <c r="B146" s="224" t="s">
        <v>1900</v>
      </c>
      <c r="C146" s="212" t="s">
        <v>137</v>
      </c>
      <c r="D146" s="216">
        <v>170401</v>
      </c>
      <c r="E146" s="172" t="str">
        <f>IF(VLOOKUP($B:$B,'S24 Warehouse Sale Product List'!$A:$F,6,FALSE)="","",VLOOKUP($B:$B,'S24 Warehouse Sale Product List'!$A:$F,6,FALSE))</f>
        <v/>
      </c>
      <c r="F146" s="214"/>
    </row>
    <row r="147" spans="1:6" x14ac:dyDescent="0.25">
      <c r="A147" s="194">
        <v>3587790</v>
      </c>
      <c r="B147" s="243" t="s">
        <v>1901</v>
      </c>
      <c r="C147" s="195" t="s">
        <v>138</v>
      </c>
      <c r="D147" s="242">
        <v>170401</v>
      </c>
      <c r="E147" s="172" t="str">
        <f>IF(VLOOKUP($B:$B,'S24 Warehouse Sale Product List'!$A:$F,6,FALSE)="","",VLOOKUP($B:$B,'S24 Warehouse Sale Product List'!$A:$F,6,FALSE))</f>
        <v/>
      </c>
      <c r="F147" s="210"/>
    </row>
    <row r="148" spans="1:6" x14ac:dyDescent="0.25">
      <c r="A148" s="223">
        <v>3587790</v>
      </c>
      <c r="B148" s="224" t="s">
        <v>1902</v>
      </c>
      <c r="C148" s="212" t="s">
        <v>139</v>
      </c>
      <c r="D148" s="216">
        <v>170401</v>
      </c>
      <c r="E148" s="172" t="str">
        <f>IF(VLOOKUP($B:$B,'S24 Warehouse Sale Product List'!$A:$F,6,FALSE)="","",VLOOKUP($B:$B,'S24 Warehouse Sale Product List'!$A:$F,6,FALSE))</f>
        <v/>
      </c>
      <c r="F148" s="210"/>
    </row>
    <row r="149" spans="1:6" x14ac:dyDescent="0.25">
      <c r="A149" s="194">
        <v>3587790</v>
      </c>
      <c r="B149" s="243" t="s">
        <v>1903</v>
      </c>
      <c r="C149" s="195" t="s">
        <v>140</v>
      </c>
      <c r="D149" s="242">
        <v>170401</v>
      </c>
      <c r="E149" s="172" t="str">
        <f>IF(VLOOKUP($B:$B,'S24 Warehouse Sale Product List'!$A:$F,6,FALSE)="","",VLOOKUP($B:$B,'S24 Warehouse Sale Product List'!$A:$F,6,FALSE))</f>
        <v/>
      </c>
      <c r="F149" s="210"/>
    </row>
    <row r="150" spans="1:6" x14ac:dyDescent="0.25">
      <c r="A150" s="212">
        <v>3587790</v>
      </c>
      <c r="B150" s="224" t="s">
        <v>1904</v>
      </c>
      <c r="C150" s="212" t="s">
        <v>141</v>
      </c>
      <c r="D150" s="216">
        <v>170401</v>
      </c>
      <c r="E150" s="172" t="str">
        <f>IF(VLOOKUP($B:$B,'S24 Warehouse Sale Product List'!$A:$F,6,FALSE)="","",VLOOKUP($B:$B,'S24 Warehouse Sale Product List'!$A:$F,6,FALSE))</f>
        <v/>
      </c>
      <c r="F150" s="210"/>
    </row>
    <row r="151" spans="1:6" x14ac:dyDescent="0.25">
      <c r="A151" s="194">
        <v>3587790</v>
      </c>
      <c r="B151" s="243" t="s">
        <v>1905</v>
      </c>
      <c r="C151" s="195" t="s">
        <v>142</v>
      </c>
      <c r="D151" s="242">
        <v>170401</v>
      </c>
      <c r="E151" s="172" t="str">
        <f>IF(VLOOKUP($B:$B,'S24 Warehouse Sale Product List'!$A:$F,6,FALSE)="","",VLOOKUP($B:$B,'S24 Warehouse Sale Product List'!$A:$F,6,FALSE))</f>
        <v/>
      </c>
      <c r="F151" s="214"/>
    </row>
    <row r="152" spans="1:6" x14ac:dyDescent="0.25">
      <c r="A152" s="212">
        <v>3587790</v>
      </c>
      <c r="B152" s="224" t="s">
        <v>1906</v>
      </c>
      <c r="C152" s="212" t="s">
        <v>143</v>
      </c>
      <c r="D152" s="216">
        <v>170401</v>
      </c>
      <c r="E152" s="172" t="str">
        <f>IF(VLOOKUP($B:$B,'S24 Warehouse Sale Product List'!$A:$F,6,FALSE)="","",VLOOKUP($B:$B,'S24 Warehouse Sale Product List'!$A:$F,6,FALSE))</f>
        <v/>
      </c>
      <c r="F152" s="214"/>
    </row>
    <row r="153" spans="1:6" x14ac:dyDescent="0.25">
      <c r="A153" s="223">
        <v>3587790</v>
      </c>
      <c r="B153" s="224" t="s">
        <v>1907</v>
      </c>
      <c r="C153" s="212" t="s">
        <v>144</v>
      </c>
      <c r="D153" s="216">
        <v>170401</v>
      </c>
      <c r="E153" s="172" t="str">
        <f>IF(VLOOKUP($B:$B,'S24 Warehouse Sale Product List'!$A:$F,6,FALSE)="","",VLOOKUP($B:$B,'S24 Warehouse Sale Product List'!$A:$F,6,FALSE))</f>
        <v/>
      </c>
      <c r="F153" s="214"/>
    </row>
    <row r="154" spans="1:6" x14ac:dyDescent="0.25">
      <c r="A154" s="223">
        <v>3587790</v>
      </c>
      <c r="B154" s="224" t="s">
        <v>1908</v>
      </c>
      <c r="C154" s="212" t="s">
        <v>145</v>
      </c>
      <c r="D154" s="216">
        <v>170401</v>
      </c>
      <c r="E154" s="172" t="str">
        <f>IF(VLOOKUP($B:$B,'S24 Warehouse Sale Product List'!$A:$F,6,FALSE)="","",VLOOKUP($B:$B,'S24 Warehouse Sale Product List'!$A:$F,6,FALSE))</f>
        <v/>
      </c>
      <c r="F154" s="214"/>
    </row>
    <row r="155" spans="1:6" x14ac:dyDescent="0.25">
      <c r="A155" s="223">
        <v>3587790</v>
      </c>
      <c r="B155" s="224" t="s">
        <v>1909</v>
      </c>
      <c r="C155" s="212" t="s">
        <v>146</v>
      </c>
      <c r="D155" s="216">
        <v>170401</v>
      </c>
      <c r="E155" s="172" t="str">
        <f>IF(VLOOKUP($B:$B,'S24 Warehouse Sale Product List'!$A:$F,6,FALSE)="","",VLOOKUP($B:$B,'S24 Warehouse Sale Product List'!$A:$F,6,FALSE))</f>
        <v/>
      </c>
      <c r="F155" s="214"/>
    </row>
    <row r="156" spans="1:6" x14ac:dyDescent="0.25">
      <c r="A156" s="223">
        <v>3587790</v>
      </c>
      <c r="B156" s="224" t="s">
        <v>1910</v>
      </c>
      <c r="C156" s="212" t="s">
        <v>147</v>
      </c>
      <c r="D156" s="216">
        <v>170401</v>
      </c>
      <c r="E156" s="172" t="str">
        <f>IF(VLOOKUP($B:$B,'S24 Warehouse Sale Product List'!$A:$F,6,FALSE)="","",VLOOKUP($B:$B,'S24 Warehouse Sale Product List'!$A:$F,6,FALSE))</f>
        <v/>
      </c>
      <c r="F156" s="210"/>
    </row>
    <row r="157" spans="1:6" x14ac:dyDescent="0.25">
      <c r="A157" s="223">
        <v>3587790</v>
      </c>
      <c r="B157" s="224" t="s">
        <v>1911</v>
      </c>
      <c r="C157" s="212" t="s">
        <v>148</v>
      </c>
      <c r="D157" s="216">
        <v>170401</v>
      </c>
      <c r="E157" s="172" t="str">
        <f>IF(VLOOKUP($B:$B,'S24 Warehouse Sale Product List'!$A:$F,6,FALSE)="","",VLOOKUP($B:$B,'S24 Warehouse Sale Product List'!$A:$F,6,FALSE))</f>
        <v/>
      </c>
      <c r="F157" s="210"/>
    </row>
    <row r="158" spans="1:6" x14ac:dyDescent="0.25">
      <c r="A158" s="194">
        <v>3587790</v>
      </c>
      <c r="B158" s="243" t="s">
        <v>1912</v>
      </c>
      <c r="C158" s="195" t="s">
        <v>149</v>
      </c>
      <c r="D158" s="242">
        <v>170401</v>
      </c>
      <c r="E158" s="172" t="str">
        <f>IF(VLOOKUP($B:$B,'S24 Warehouse Sale Product List'!$A:$F,6,FALSE)="","",VLOOKUP($B:$B,'S24 Warehouse Sale Product List'!$A:$F,6,FALSE))</f>
        <v/>
      </c>
      <c r="F158" s="214"/>
    </row>
    <row r="159" spans="1:6" x14ac:dyDescent="0.25">
      <c r="A159" s="212">
        <v>3587790</v>
      </c>
      <c r="B159" s="224" t="s">
        <v>1913</v>
      </c>
      <c r="C159" s="212" t="s">
        <v>150</v>
      </c>
      <c r="D159" s="216">
        <v>170401</v>
      </c>
      <c r="E159" s="172" t="str">
        <f>IF(VLOOKUP($B:$B,'S24 Warehouse Sale Product List'!$A:$F,6,FALSE)="","",VLOOKUP($B:$B,'S24 Warehouse Sale Product List'!$A:$F,6,FALSE))</f>
        <v/>
      </c>
      <c r="F159" s="214"/>
    </row>
    <row r="160" spans="1:6" x14ac:dyDescent="0.25">
      <c r="A160" s="223">
        <v>3587790</v>
      </c>
      <c r="B160" s="224" t="s">
        <v>1914</v>
      </c>
      <c r="C160" s="212" t="s">
        <v>151</v>
      </c>
      <c r="D160" s="216">
        <v>170401</v>
      </c>
      <c r="E160" s="172" t="str">
        <f>IF(VLOOKUP($B:$B,'S24 Warehouse Sale Product List'!$A:$F,6,FALSE)="","",VLOOKUP($B:$B,'S24 Warehouse Sale Product List'!$A:$F,6,FALSE))</f>
        <v/>
      </c>
      <c r="F160" s="210"/>
    </row>
    <row r="161" spans="1:6" x14ac:dyDescent="0.25">
      <c r="A161" s="223">
        <v>3587790</v>
      </c>
      <c r="B161" s="224" t="s">
        <v>1915</v>
      </c>
      <c r="C161" s="212" t="s">
        <v>152</v>
      </c>
      <c r="D161" s="216">
        <v>170401</v>
      </c>
      <c r="E161" s="172" t="str">
        <f>IF(VLOOKUP($B:$B,'S24 Warehouse Sale Product List'!$A:$F,6,FALSE)="","",VLOOKUP($B:$B,'S24 Warehouse Sale Product List'!$A:$F,6,FALSE))</f>
        <v/>
      </c>
      <c r="F161" s="210"/>
    </row>
    <row r="162" spans="1:6" x14ac:dyDescent="0.25">
      <c r="A162" s="194">
        <v>3587790</v>
      </c>
      <c r="B162" s="243" t="s">
        <v>1916</v>
      </c>
      <c r="C162" s="195" t="s">
        <v>153</v>
      </c>
      <c r="D162" s="242">
        <v>170401</v>
      </c>
      <c r="E162" s="172" t="str">
        <f>IF(VLOOKUP($B:$B,'S24 Warehouse Sale Product List'!$A:$F,6,FALSE)="","",VLOOKUP($B:$B,'S24 Warehouse Sale Product List'!$A:$F,6,FALSE))</f>
        <v/>
      </c>
      <c r="F162" s="210"/>
    </row>
    <row r="163" spans="1:6" x14ac:dyDescent="0.25">
      <c r="A163" s="212">
        <v>3587790</v>
      </c>
      <c r="B163" s="224" t="s">
        <v>1917</v>
      </c>
      <c r="C163" s="212" t="s">
        <v>154</v>
      </c>
      <c r="D163" s="216">
        <v>170401</v>
      </c>
      <c r="E163" s="172" t="str">
        <f>IF(VLOOKUP($B:$B,'S24 Warehouse Sale Product List'!$A:$F,6,FALSE)="","",VLOOKUP($B:$B,'S24 Warehouse Sale Product List'!$A:$F,6,FALSE))</f>
        <v/>
      </c>
      <c r="F163" s="214"/>
    </row>
    <row r="164" spans="1:6" x14ac:dyDescent="0.25">
      <c r="A164" s="194">
        <v>3587790</v>
      </c>
      <c r="B164" s="243" t="s">
        <v>1918</v>
      </c>
      <c r="C164" s="195" t="s">
        <v>155</v>
      </c>
      <c r="D164" s="242">
        <v>170401</v>
      </c>
      <c r="E164" s="172" t="str">
        <f>IF(VLOOKUP($B:$B,'S24 Warehouse Sale Product List'!$A:$F,6,FALSE)="","",VLOOKUP($B:$B,'S24 Warehouse Sale Product List'!$A:$F,6,FALSE))</f>
        <v/>
      </c>
      <c r="F164" s="214"/>
    </row>
    <row r="165" spans="1:6" x14ac:dyDescent="0.25">
      <c r="A165" s="223">
        <v>3587790</v>
      </c>
      <c r="B165" s="224" t="s">
        <v>1919</v>
      </c>
      <c r="C165" s="212" t="s">
        <v>156</v>
      </c>
      <c r="D165" s="216">
        <v>170401</v>
      </c>
      <c r="E165" s="172" t="str">
        <f>IF(VLOOKUP($B:$B,'S24 Warehouse Sale Product List'!$A:$F,6,FALSE)="","",VLOOKUP($B:$B,'S24 Warehouse Sale Product List'!$A:$F,6,FALSE))</f>
        <v/>
      </c>
      <c r="F165" s="214"/>
    </row>
    <row r="166" spans="1:6" x14ac:dyDescent="0.25">
      <c r="A166" s="223">
        <v>3587790</v>
      </c>
      <c r="B166" s="224" t="s">
        <v>1920</v>
      </c>
      <c r="C166" s="212" t="s">
        <v>157</v>
      </c>
      <c r="D166" s="216">
        <v>170401</v>
      </c>
      <c r="E166" s="172" t="str">
        <f>IF(VLOOKUP($B:$B,'S24 Warehouse Sale Product List'!$A:$F,6,FALSE)="","",VLOOKUP($B:$B,'S24 Warehouse Sale Product List'!$A:$F,6,FALSE))</f>
        <v/>
      </c>
      <c r="F166" s="214"/>
    </row>
    <row r="167" spans="1:6" x14ac:dyDescent="0.25">
      <c r="A167" s="223">
        <v>29471478</v>
      </c>
      <c r="B167" s="224" t="s">
        <v>1921</v>
      </c>
      <c r="C167" s="212" t="s">
        <v>1570</v>
      </c>
      <c r="D167" s="216" t="s">
        <v>1876</v>
      </c>
      <c r="E167" s="172" t="str">
        <f>IF(VLOOKUP($B:$B,'S24 Warehouse Sale Product List'!$A:$F,6,FALSE)="","",VLOOKUP($B:$B,'S24 Warehouse Sale Product List'!$A:$F,6,FALSE))</f>
        <v/>
      </c>
      <c r="F167" s="210"/>
    </row>
    <row r="168" spans="1:6" x14ac:dyDescent="0.25">
      <c r="A168" s="223">
        <v>29471478</v>
      </c>
      <c r="B168" s="224" t="s">
        <v>1922</v>
      </c>
      <c r="C168" s="212" t="s">
        <v>1571</v>
      </c>
      <c r="D168" s="216" t="s">
        <v>1876</v>
      </c>
      <c r="E168" s="172" t="str">
        <f>IF(VLOOKUP($B:$B,'S24 Warehouse Sale Product List'!$A:$F,6,FALSE)="","",VLOOKUP($B:$B,'S24 Warehouse Sale Product List'!$A:$F,6,FALSE))</f>
        <v/>
      </c>
      <c r="F168" s="210"/>
    </row>
    <row r="169" spans="1:6" x14ac:dyDescent="0.25">
      <c r="A169" s="212">
        <v>29471478</v>
      </c>
      <c r="B169" s="224" t="s">
        <v>1923</v>
      </c>
      <c r="C169" s="212" t="s">
        <v>1572</v>
      </c>
      <c r="D169" s="216" t="s">
        <v>1876</v>
      </c>
      <c r="E169" s="172" t="str">
        <f>IF(VLOOKUP($B:$B,'S24 Warehouse Sale Product List'!$A:$F,6,FALSE)="","",VLOOKUP($B:$B,'S24 Warehouse Sale Product List'!$A:$F,6,FALSE))</f>
        <v/>
      </c>
      <c r="F169" s="214"/>
    </row>
    <row r="170" spans="1:6" x14ac:dyDescent="0.25">
      <c r="A170" s="194">
        <v>29471478</v>
      </c>
      <c r="B170" s="243" t="s">
        <v>1924</v>
      </c>
      <c r="C170" s="195" t="s">
        <v>1573</v>
      </c>
      <c r="D170" s="242" t="s">
        <v>1876</v>
      </c>
      <c r="E170" s="172" t="str">
        <f>IF(VLOOKUP($B:$B,'S24 Warehouse Sale Product List'!$A:$F,6,FALSE)="","",VLOOKUP($B:$B,'S24 Warehouse Sale Product List'!$A:$F,6,FALSE))</f>
        <v/>
      </c>
      <c r="F170" s="214"/>
    </row>
    <row r="171" spans="1:6" x14ac:dyDescent="0.25">
      <c r="A171" s="194">
        <v>29471478</v>
      </c>
      <c r="B171" s="243" t="s">
        <v>1925</v>
      </c>
      <c r="C171" s="195" t="s">
        <v>1574</v>
      </c>
      <c r="D171" s="242" t="s">
        <v>1876</v>
      </c>
      <c r="E171" s="172" t="str">
        <f>IF(VLOOKUP($B:$B,'S24 Warehouse Sale Product List'!$A:$F,6,FALSE)="","",VLOOKUP($B:$B,'S24 Warehouse Sale Product List'!$A:$F,6,FALSE))</f>
        <v/>
      </c>
      <c r="F171" s="214"/>
    </row>
    <row r="172" spans="1:6" x14ac:dyDescent="0.25">
      <c r="A172" s="194">
        <v>29471478</v>
      </c>
      <c r="B172" s="243" t="s">
        <v>1926</v>
      </c>
      <c r="C172" s="195" t="s">
        <v>1575</v>
      </c>
      <c r="D172" s="242" t="s">
        <v>1876</v>
      </c>
      <c r="E172" s="172" t="str">
        <f>IF(VLOOKUP($B:$B,'S24 Warehouse Sale Product List'!$A:$F,6,FALSE)="","",VLOOKUP($B:$B,'S24 Warehouse Sale Product List'!$A:$F,6,FALSE))</f>
        <v/>
      </c>
      <c r="F172" s="214"/>
    </row>
    <row r="173" spans="1:6" x14ac:dyDescent="0.25">
      <c r="A173" s="211">
        <v>29471478</v>
      </c>
      <c r="B173" s="224" t="s">
        <v>1927</v>
      </c>
      <c r="C173" s="212" t="s">
        <v>1576</v>
      </c>
      <c r="D173" s="216" t="s">
        <v>1876</v>
      </c>
      <c r="E173" s="172" t="str">
        <f>IF(VLOOKUP($B:$B,'S24 Warehouse Sale Product List'!$A:$F,6,FALSE)="","",VLOOKUP($B:$B,'S24 Warehouse Sale Product List'!$A:$F,6,FALSE))</f>
        <v/>
      </c>
      <c r="F173" s="213"/>
    </row>
    <row r="174" spans="1:6" x14ac:dyDescent="0.25">
      <c r="A174" s="194">
        <v>29471478</v>
      </c>
      <c r="B174" s="243" t="s">
        <v>1928</v>
      </c>
      <c r="C174" s="195" t="s">
        <v>140</v>
      </c>
      <c r="D174" s="242" t="s">
        <v>1876</v>
      </c>
      <c r="E174" s="172" t="str">
        <f>IF(VLOOKUP($B:$B,'S24 Warehouse Sale Product List'!$A:$F,6,FALSE)="","",VLOOKUP($B:$B,'S24 Warehouse Sale Product List'!$A:$F,6,FALSE))</f>
        <v/>
      </c>
      <c r="F174" s="214"/>
    </row>
    <row r="175" spans="1:6" x14ac:dyDescent="0.25">
      <c r="A175" s="194">
        <v>29471478</v>
      </c>
      <c r="B175" s="243" t="s">
        <v>1929</v>
      </c>
      <c r="C175" s="195" t="s">
        <v>1577</v>
      </c>
      <c r="D175" s="242" t="s">
        <v>1876</v>
      </c>
      <c r="E175" s="172" t="str">
        <f>IF(VLOOKUP($B:$B,'S24 Warehouse Sale Product List'!$A:$F,6,FALSE)="","",VLOOKUP($B:$B,'S24 Warehouse Sale Product List'!$A:$F,6,FALSE))</f>
        <v/>
      </c>
      <c r="F175" s="213"/>
    </row>
    <row r="176" spans="1:6" x14ac:dyDescent="0.25">
      <c r="A176" s="194">
        <v>29471478</v>
      </c>
      <c r="B176" s="243" t="s">
        <v>1930</v>
      </c>
      <c r="C176" s="195" t="s">
        <v>1578</v>
      </c>
      <c r="D176" s="242" t="s">
        <v>1876</v>
      </c>
      <c r="E176" s="172" t="str">
        <f>IF(VLOOKUP($B:$B,'S24 Warehouse Sale Product List'!$A:$F,6,FALSE)="","",VLOOKUP($B:$B,'S24 Warehouse Sale Product List'!$A:$F,6,FALSE))</f>
        <v/>
      </c>
      <c r="F176" s="213"/>
    </row>
    <row r="177" spans="1:6" x14ac:dyDescent="0.25">
      <c r="A177" s="194">
        <v>29471478</v>
      </c>
      <c r="B177" s="243" t="s">
        <v>1931</v>
      </c>
      <c r="C177" s="195" t="s">
        <v>1579</v>
      </c>
      <c r="D177" s="242" t="s">
        <v>1876</v>
      </c>
      <c r="E177" s="172" t="str">
        <f>IF(VLOOKUP($B:$B,'S24 Warehouse Sale Product List'!$A:$F,6,FALSE)="","",VLOOKUP($B:$B,'S24 Warehouse Sale Product List'!$A:$F,6,FALSE))</f>
        <v/>
      </c>
      <c r="F177" s="213"/>
    </row>
    <row r="178" spans="1:6" x14ac:dyDescent="0.25">
      <c r="A178" s="194">
        <v>29471478</v>
      </c>
      <c r="B178" s="243" t="s">
        <v>1932</v>
      </c>
      <c r="C178" s="195" t="s">
        <v>143</v>
      </c>
      <c r="D178" s="242" t="s">
        <v>1876</v>
      </c>
      <c r="E178" s="172" t="str">
        <f>IF(VLOOKUP($B:$B,'S24 Warehouse Sale Product List'!$A:$F,6,FALSE)="","",VLOOKUP($B:$B,'S24 Warehouse Sale Product List'!$A:$F,6,FALSE))</f>
        <v/>
      </c>
      <c r="F178" s="214"/>
    </row>
    <row r="179" spans="1:6" x14ac:dyDescent="0.25">
      <c r="A179" s="194">
        <v>29471478</v>
      </c>
      <c r="B179" s="243" t="s">
        <v>1933</v>
      </c>
      <c r="C179" s="195" t="s">
        <v>1580</v>
      </c>
      <c r="D179" s="242" t="s">
        <v>1876</v>
      </c>
      <c r="E179" s="172" t="str">
        <f>IF(VLOOKUP($B:$B,'S24 Warehouse Sale Product List'!$A:$F,6,FALSE)="","",VLOOKUP($B:$B,'S24 Warehouse Sale Product List'!$A:$F,6,FALSE))</f>
        <v/>
      </c>
      <c r="F179" s="214"/>
    </row>
    <row r="180" spans="1:6" x14ac:dyDescent="0.25">
      <c r="A180" s="194">
        <v>29471478</v>
      </c>
      <c r="B180" s="243" t="s">
        <v>1934</v>
      </c>
      <c r="C180" s="195" t="s">
        <v>1581</v>
      </c>
      <c r="D180" s="242" t="s">
        <v>1876</v>
      </c>
      <c r="E180" s="172" t="str">
        <f>IF(VLOOKUP($B:$B,'S24 Warehouse Sale Product List'!$A:$F,6,FALSE)="","",VLOOKUP($B:$B,'S24 Warehouse Sale Product List'!$A:$F,6,FALSE))</f>
        <v/>
      </c>
      <c r="F180" s="214"/>
    </row>
    <row r="181" spans="1:6" x14ac:dyDescent="0.25">
      <c r="A181" s="194">
        <v>29471478</v>
      </c>
      <c r="B181" s="243" t="s">
        <v>1935</v>
      </c>
      <c r="C181" s="195" t="s">
        <v>1582</v>
      </c>
      <c r="D181" s="242" t="s">
        <v>1876</v>
      </c>
      <c r="E181" s="172" t="str">
        <f>IF(VLOOKUP($B:$B,'S24 Warehouse Sale Product List'!$A:$F,6,FALSE)="","",VLOOKUP($B:$B,'S24 Warehouse Sale Product List'!$A:$F,6,FALSE))</f>
        <v/>
      </c>
      <c r="F181" s="213"/>
    </row>
    <row r="182" spans="1:6" x14ac:dyDescent="0.25">
      <c r="A182" s="194">
        <v>29471478</v>
      </c>
      <c r="B182" s="243" t="s">
        <v>1936</v>
      </c>
      <c r="C182" s="195" t="s">
        <v>1583</v>
      </c>
      <c r="D182" s="242" t="s">
        <v>1876</v>
      </c>
      <c r="E182" s="172" t="str">
        <f>IF(VLOOKUP($B:$B,'S24 Warehouse Sale Product List'!$A:$F,6,FALSE)="","",VLOOKUP($B:$B,'S24 Warehouse Sale Product List'!$A:$F,6,FALSE))</f>
        <v/>
      </c>
      <c r="F182" s="214"/>
    </row>
    <row r="183" spans="1:6" x14ac:dyDescent="0.25">
      <c r="A183" s="194">
        <v>29471478</v>
      </c>
      <c r="B183" s="243" t="s">
        <v>1937</v>
      </c>
      <c r="C183" s="195" t="s">
        <v>1584</v>
      </c>
      <c r="D183" s="242" t="s">
        <v>1876</v>
      </c>
      <c r="E183" s="172" t="str">
        <f>IF(VLOOKUP($B:$B,'S24 Warehouse Sale Product List'!$A:$F,6,FALSE)="","",VLOOKUP($B:$B,'S24 Warehouse Sale Product List'!$A:$F,6,FALSE))</f>
        <v/>
      </c>
      <c r="F183" s="213"/>
    </row>
    <row r="184" spans="1:6" x14ac:dyDescent="0.25">
      <c r="A184" s="194">
        <v>29471478</v>
      </c>
      <c r="B184" s="243" t="s">
        <v>1938</v>
      </c>
      <c r="C184" s="195" t="s">
        <v>1585</v>
      </c>
      <c r="D184" s="242" t="s">
        <v>1876</v>
      </c>
      <c r="E184" s="172" t="str">
        <f>IF(VLOOKUP($B:$B,'S24 Warehouse Sale Product List'!$A:$F,6,FALSE)="","",VLOOKUP($B:$B,'S24 Warehouse Sale Product List'!$A:$F,6,FALSE))</f>
        <v/>
      </c>
      <c r="F184" s="214"/>
    </row>
    <row r="185" spans="1:6" x14ac:dyDescent="0.25">
      <c r="A185" s="223">
        <v>29471478</v>
      </c>
      <c r="B185" s="224" t="s">
        <v>1939</v>
      </c>
      <c r="C185" s="212" t="s">
        <v>1586</v>
      </c>
      <c r="D185" s="216" t="s">
        <v>1876</v>
      </c>
      <c r="E185" s="172" t="str">
        <f>IF(VLOOKUP($B:$B,'S24 Warehouse Sale Product List'!$A:$F,6,FALSE)="","",VLOOKUP($B:$B,'S24 Warehouse Sale Product List'!$A:$F,6,FALSE))</f>
        <v/>
      </c>
      <c r="F185" s="214"/>
    </row>
    <row r="186" spans="1:6" x14ac:dyDescent="0.25">
      <c r="A186" s="223">
        <v>29471478</v>
      </c>
      <c r="B186" s="224" t="s">
        <v>1940</v>
      </c>
      <c r="C186" s="212" t="s">
        <v>1587</v>
      </c>
      <c r="D186" s="216" t="s">
        <v>1876</v>
      </c>
      <c r="E186" s="172" t="str">
        <f>IF(VLOOKUP($B:$B,'S24 Warehouse Sale Product List'!$A:$F,6,FALSE)="","",VLOOKUP($B:$B,'S24 Warehouse Sale Product List'!$A:$F,6,FALSE))</f>
        <v/>
      </c>
      <c r="F186" s="213"/>
    </row>
    <row r="187" spans="1:6" x14ac:dyDescent="0.25">
      <c r="A187" s="194">
        <v>29471478</v>
      </c>
      <c r="B187" s="243" t="s">
        <v>1941</v>
      </c>
      <c r="C187" s="195" t="s">
        <v>1588</v>
      </c>
      <c r="D187" s="242" t="s">
        <v>1876</v>
      </c>
      <c r="E187" s="172" t="str">
        <f>IF(VLOOKUP($B:$B,'S24 Warehouse Sale Product List'!$A:$F,6,FALSE)="","",VLOOKUP($B:$B,'S24 Warehouse Sale Product List'!$A:$F,6,FALSE))</f>
        <v/>
      </c>
      <c r="F187" s="214"/>
    </row>
    <row r="188" spans="1:6" x14ac:dyDescent="0.25">
      <c r="A188" s="194">
        <v>29471478</v>
      </c>
      <c r="B188" s="243" t="s">
        <v>1942</v>
      </c>
      <c r="C188" s="195" t="s">
        <v>156</v>
      </c>
      <c r="D188" s="242" t="s">
        <v>1876</v>
      </c>
      <c r="E188" s="172" t="str">
        <f>IF(VLOOKUP($B:$B,'S24 Warehouse Sale Product List'!$A:$F,6,FALSE)="","",VLOOKUP($B:$B,'S24 Warehouse Sale Product List'!$A:$F,6,FALSE))</f>
        <v/>
      </c>
      <c r="F188" s="213"/>
    </row>
    <row r="189" spans="1:6" x14ac:dyDescent="0.25">
      <c r="A189" s="194">
        <v>29471478</v>
      </c>
      <c r="B189" s="243" t="s">
        <v>1943</v>
      </c>
      <c r="C189" s="195" t="s">
        <v>1589</v>
      </c>
      <c r="D189" s="242" t="s">
        <v>1876</v>
      </c>
      <c r="E189" s="172" t="str">
        <f>IF(VLOOKUP($B:$B,'S24 Warehouse Sale Product List'!$A:$F,6,FALSE)="","",VLOOKUP($B:$B,'S24 Warehouse Sale Product List'!$A:$F,6,FALSE))</f>
        <v/>
      </c>
      <c r="F189" s="214"/>
    </row>
    <row r="190" spans="1:6" x14ac:dyDescent="0.25">
      <c r="A190" s="223">
        <v>29471478</v>
      </c>
      <c r="B190" s="224" t="s">
        <v>1944</v>
      </c>
      <c r="C190" s="212" t="s">
        <v>1590</v>
      </c>
      <c r="D190" s="216" t="s">
        <v>1876</v>
      </c>
      <c r="E190" s="172" t="str">
        <f>IF(VLOOKUP($B:$B,'S24 Warehouse Sale Product List'!$A:$F,6,FALSE)="","",VLOOKUP($B:$B,'S24 Warehouse Sale Product List'!$A:$F,6,FALSE))</f>
        <v/>
      </c>
      <c r="F190" s="213"/>
    </row>
    <row r="191" spans="1:6" x14ac:dyDescent="0.25">
      <c r="A191" s="223">
        <v>72921142</v>
      </c>
      <c r="B191" s="224" t="s">
        <v>1945</v>
      </c>
      <c r="C191" s="212" t="s">
        <v>1570</v>
      </c>
      <c r="D191" s="216" t="s">
        <v>1876</v>
      </c>
      <c r="E191" s="172" t="str">
        <f>IF(VLOOKUP($B:$B,'S24 Warehouse Sale Product List'!$A:$F,6,FALSE)="","",VLOOKUP($B:$B,'S24 Warehouse Sale Product List'!$A:$F,6,FALSE))</f>
        <v/>
      </c>
      <c r="F191" s="214"/>
    </row>
    <row r="192" spans="1:6" x14ac:dyDescent="0.25">
      <c r="A192" s="194">
        <v>72921142</v>
      </c>
      <c r="B192" s="243" t="s">
        <v>1946</v>
      </c>
      <c r="C192" s="195" t="s">
        <v>1571</v>
      </c>
      <c r="D192" s="242" t="s">
        <v>1876</v>
      </c>
      <c r="E192" s="172" t="str">
        <f>IF(VLOOKUP($B:$B,'S24 Warehouse Sale Product List'!$A:$F,6,FALSE)="","",VLOOKUP($B:$B,'S24 Warehouse Sale Product List'!$A:$F,6,FALSE))</f>
        <v/>
      </c>
      <c r="F192" s="214"/>
    </row>
    <row r="193" spans="1:6" x14ac:dyDescent="0.25">
      <c r="A193" s="223">
        <v>72921142</v>
      </c>
      <c r="B193" s="224" t="s">
        <v>1947</v>
      </c>
      <c r="C193" s="212" t="s">
        <v>1572</v>
      </c>
      <c r="D193" s="216" t="s">
        <v>1876</v>
      </c>
      <c r="E193" s="172" t="str">
        <f>IF(VLOOKUP($B:$B,'S24 Warehouse Sale Product List'!$A:$F,6,FALSE)="","",VLOOKUP($B:$B,'S24 Warehouse Sale Product List'!$A:$F,6,FALSE))</f>
        <v/>
      </c>
      <c r="F193" s="214"/>
    </row>
    <row r="194" spans="1:6" x14ac:dyDescent="0.25">
      <c r="A194" s="223">
        <v>72921142</v>
      </c>
      <c r="B194" s="224" t="s">
        <v>1948</v>
      </c>
      <c r="C194" s="212" t="s">
        <v>1591</v>
      </c>
      <c r="D194" s="216" t="s">
        <v>1876</v>
      </c>
      <c r="E194" s="172" t="str">
        <f>IF(VLOOKUP($B:$B,'S24 Warehouse Sale Product List'!$A:$F,6,FALSE)="","",VLOOKUP($B:$B,'S24 Warehouse Sale Product List'!$A:$F,6,FALSE))</f>
        <v/>
      </c>
      <c r="F194" s="210"/>
    </row>
    <row r="195" spans="1:6" x14ac:dyDescent="0.25">
      <c r="A195" s="194">
        <v>72921142</v>
      </c>
      <c r="B195" s="243" t="s">
        <v>1949</v>
      </c>
      <c r="C195" s="195" t="s">
        <v>1592</v>
      </c>
      <c r="D195" s="242" t="s">
        <v>1876</v>
      </c>
      <c r="E195" s="172" t="str">
        <f>IF(VLOOKUP($B:$B,'S24 Warehouse Sale Product List'!$A:$F,6,FALSE)="","",VLOOKUP($B:$B,'S24 Warehouse Sale Product List'!$A:$F,6,FALSE))</f>
        <v/>
      </c>
      <c r="F195" s="210"/>
    </row>
    <row r="196" spans="1:6" x14ac:dyDescent="0.25">
      <c r="A196" s="212">
        <v>72921142</v>
      </c>
      <c r="B196" s="224" t="s">
        <v>1950</v>
      </c>
      <c r="C196" s="212" t="s">
        <v>1593</v>
      </c>
      <c r="D196" s="216" t="s">
        <v>1876</v>
      </c>
      <c r="E196" s="172" t="str">
        <f>IF(VLOOKUP($B:$B,'S24 Warehouse Sale Product List'!$A:$F,6,FALSE)="","",VLOOKUP($B:$B,'S24 Warehouse Sale Product List'!$A:$F,6,FALSE))</f>
        <v/>
      </c>
      <c r="F196" s="214"/>
    </row>
    <row r="197" spans="1:6" x14ac:dyDescent="0.25">
      <c r="A197" s="194">
        <v>72921142</v>
      </c>
      <c r="B197" s="243" t="s">
        <v>1951</v>
      </c>
      <c r="C197" s="195" t="s">
        <v>1594</v>
      </c>
      <c r="D197" s="242" t="s">
        <v>1876</v>
      </c>
      <c r="E197" s="172" t="str">
        <f>IF(VLOOKUP($B:$B,'S24 Warehouse Sale Product List'!$A:$F,6,FALSE)="","",VLOOKUP($B:$B,'S24 Warehouse Sale Product List'!$A:$F,6,FALSE))</f>
        <v/>
      </c>
      <c r="F197" s="210"/>
    </row>
    <row r="198" spans="1:6" x14ac:dyDescent="0.25">
      <c r="A198" s="223">
        <v>72921142</v>
      </c>
      <c r="B198" s="224" t="s">
        <v>1952</v>
      </c>
      <c r="C198" s="212" t="s">
        <v>1578</v>
      </c>
      <c r="D198" s="216" t="s">
        <v>1876</v>
      </c>
      <c r="E198" s="172" t="str">
        <f>IF(VLOOKUP($B:$B,'S24 Warehouse Sale Product List'!$A:$F,6,FALSE)="","",VLOOKUP($B:$B,'S24 Warehouse Sale Product List'!$A:$F,6,FALSE))</f>
        <v/>
      </c>
      <c r="F198" s="210"/>
    </row>
    <row r="199" spans="1:6" x14ac:dyDescent="0.25">
      <c r="A199" s="212">
        <v>72921142</v>
      </c>
      <c r="B199" s="224" t="s">
        <v>1953</v>
      </c>
      <c r="C199" s="212" t="s">
        <v>1579</v>
      </c>
      <c r="D199" s="216" t="s">
        <v>1876</v>
      </c>
      <c r="E199" s="172" t="str">
        <f>IF(VLOOKUP($B:$B,'S24 Warehouse Sale Product List'!$A:$F,6,FALSE)="","",VLOOKUP($B:$B,'S24 Warehouse Sale Product List'!$A:$F,6,FALSE))</f>
        <v/>
      </c>
      <c r="F199" s="210"/>
    </row>
    <row r="200" spans="1:6" x14ac:dyDescent="0.25">
      <c r="A200" s="212">
        <v>72921142</v>
      </c>
      <c r="B200" s="224" t="s">
        <v>1954</v>
      </c>
      <c r="C200" s="212" t="s">
        <v>1595</v>
      </c>
      <c r="D200" s="216" t="s">
        <v>1876</v>
      </c>
      <c r="E200" s="172" t="str">
        <f>IF(VLOOKUP($B:$B,'S24 Warehouse Sale Product List'!$A:$F,6,FALSE)="","",VLOOKUP($B:$B,'S24 Warehouse Sale Product List'!$A:$F,6,FALSE))</f>
        <v/>
      </c>
      <c r="F200" s="210"/>
    </row>
    <row r="201" spans="1:6" x14ac:dyDescent="0.25">
      <c r="A201" s="194">
        <v>72921142</v>
      </c>
      <c r="B201" s="243" t="s">
        <v>1955</v>
      </c>
      <c r="C201" s="195" t="s">
        <v>1596</v>
      </c>
      <c r="D201" s="242" t="s">
        <v>1876</v>
      </c>
      <c r="E201" s="172" t="str">
        <f>IF(VLOOKUP($B:$B,'S24 Warehouse Sale Product List'!$A:$F,6,FALSE)="","",VLOOKUP($B:$B,'S24 Warehouse Sale Product List'!$A:$F,6,FALSE))</f>
        <v/>
      </c>
      <c r="F201" s="210"/>
    </row>
    <row r="202" spans="1:6" x14ac:dyDescent="0.25">
      <c r="A202" s="194">
        <v>72921142</v>
      </c>
      <c r="B202" s="243" t="s">
        <v>1956</v>
      </c>
      <c r="C202" s="195" t="s">
        <v>1582</v>
      </c>
      <c r="D202" s="242" t="s">
        <v>1876</v>
      </c>
      <c r="E202" s="172" t="str">
        <f>IF(VLOOKUP($B:$B,'S24 Warehouse Sale Product List'!$A:$F,6,FALSE)="","",VLOOKUP($B:$B,'S24 Warehouse Sale Product List'!$A:$F,6,FALSE))</f>
        <v/>
      </c>
      <c r="F202" s="214"/>
    </row>
    <row r="203" spans="1:6" x14ac:dyDescent="0.25">
      <c r="A203" s="212">
        <v>72921142</v>
      </c>
      <c r="B203" s="224" t="s">
        <v>1957</v>
      </c>
      <c r="C203" s="212" t="s">
        <v>1597</v>
      </c>
      <c r="D203" s="216" t="s">
        <v>1876</v>
      </c>
      <c r="E203" s="172" t="str">
        <f>IF(VLOOKUP($B:$B,'S24 Warehouse Sale Product List'!$A:$F,6,FALSE)="","",VLOOKUP($B:$B,'S24 Warehouse Sale Product List'!$A:$F,6,FALSE))</f>
        <v/>
      </c>
      <c r="F203" s="214"/>
    </row>
    <row r="204" spans="1:6" x14ac:dyDescent="0.25">
      <c r="A204" s="223">
        <v>72921142</v>
      </c>
      <c r="B204" s="224" t="s">
        <v>1958</v>
      </c>
      <c r="C204" s="212" t="s">
        <v>1585</v>
      </c>
      <c r="D204" s="216" t="s">
        <v>1876</v>
      </c>
      <c r="E204" s="172" t="str">
        <f>IF(VLOOKUP($B:$B,'S24 Warehouse Sale Product List'!$A:$F,6,FALSE)="","",VLOOKUP($B:$B,'S24 Warehouse Sale Product List'!$A:$F,6,FALSE))</f>
        <v/>
      </c>
      <c r="F204" s="210"/>
    </row>
    <row r="205" spans="1:6" x14ac:dyDescent="0.25">
      <c r="A205" s="223">
        <v>72921142</v>
      </c>
      <c r="B205" s="224" t="s">
        <v>1959</v>
      </c>
      <c r="C205" s="212" t="s">
        <v>1598</v>
      </c>
      <c r="D205" s="216" t="s">
        <v>1876</v>
      </c>
      <c r="E205" s="172" t="str">
        <f>IF(VLOOKUP($B:$B,'S24 Warehouse Sale Product List'!$A:$F,6,FALSE)="","",VLOOKUP($B:$B,'S24 Warehouse Sale Product List'!$A:$F,6,FALSE))</f>
        <v/>
      </c>
      <c r="F205" s="214"/>
    </row>
    <row r="206" spans="1:6" x14ac:dyDescent="0.25">
      <c r="A206" s="212">
        <v>72921142</v>
      </c>
      <c r="B206" s="224" t="s">
        <v>1960</v>
      </c>
      <c r="C206" s="212" t="s">
        <v>1599</v>
      </c>
      <c r="D206" s="216" t="s">
        <v>1876</v>
      </c>
      <c r="E206" s="172" t="str">
        <f>IF(VLOOKUP($B:$B,'S24 Warehouse Sale Product List'!$A:$F,6,FALSE)="","",VLOOKUP($B:$B,'S24 Warehouse Sale Product List'!$A:$F,6,FALSE))</f>
        <v/>
      </c>
      <c r="F206" s="210"/>
    </row>
    <row r="207" spans="1:6" x14ac:dyDescent="0.25">
      <c r="A207" s="223">
        <v>72921142</v>
      </c>
      <c r="B207" s="224" t="s">
        <v>1961</v>
      </c>
      <c r="C207" s="212" t="s">
        <v>1600</v>
      </c>
      <c r="D207" s="216" t="s">
        <v>1876</v>
      </c>
      <c r="E207" s="172" t="str">
        <f>IF(VLOOKUP($B:$B,'S24 Warehouse Sale Product List'!$A:$F,6,FALSE)="","",VLOOKUP($B:$B,'S24 Warehouse Sale Product List'!$A:$F,6,FALSE))</f>
        <v/>
      </c>
      <c r="F207" s="210"/>
    </row>
    <row r="208" spans="1:6" x14ac:dyDescent="0.25">
      <c r="A208" s="194">
        <v>72921142</v>
      </c>
      <c r="B208" s="243" t="s">
        <v>1962</v>
      </c>
      <c r="C208" s="195" t="s">
        <v>1601</v>
      </c>
      <c r="D208" s="242" t="s">
        <v>1876</v>
      </c>
      <c r="E208" s="172" t="str">
        <f>IF(VLOOKUP($B:$B,'S24 Warehouse Sale Product List'!$A:$F,6,FALSE)="","",VLOOKUP($B:$B,'S24 Warehouse Sale Product List'!$A:$F,6,FALSE))</f>
        <v/>
      </c>
      <c r="F208" s="210"/>
    </row>
    <row r="209" spans="1:6" x14ac:dyDescent="0.25">
      <c r="A209" s="212">
        <v>72921142</v>
      </c>
      <c r="B209" s="224" t="s">
        <v>1963</v>
      </c>
      <c r="C209" s="212" t="s">
        <v>1587</v>
      </c>
      <c r="D209" s="216" t="s">
        <v>1876</v>
      </c>
      <c r="E209" s="172" t="str">
        <f>IF(VLOOKUP($B:$B,'S24 Warehouse Sale Product List'!$A:$F,6,FALSE)="","",VLOOKUP($B:$B,'S24 Warehouse Sale Product List'!$A:$F,6,FALSE))</f>
        <v/>
      </c>
      <c r="F209" s="210"/>
    </row>
    <row r="210" spans="1:6" x14ac:dyDescent="0.25">
      <c r="A210" s="212">
        <v>72921142</v>
      </c>
      <c r="B210" s="224" t="s">
        <v>1964</v>
      </c>
      <c r="C210" s="212" t="s">
        <v>1588</v>
      </c>
      <c r="D210" s="216" t="s">
        <v>1876</v>
      </c>
      <c r="E210" s="172" t="str">
        <f>IF(VLOOKUP($B:$B,'S24 Warehouse Sale Product List'!$A:$F,6,FALSE)="","",VLOOKUP($B:$B,'S24 Warehouse Sale Product List'!$A:$F,6,FALSE))</f>
        <v/>
      </c>
      <c r="F210" s="210"/>
    </row>
    <row r="211" spans="1:6" x14ac:dyDescent="0.25">
      <c r="A211" s="194">
        <v>72921142</v>
      </c>
      <c r="B211" s="243" t="s">
        <v>1965</v>
      </c>
      <c r="C211" s="195" t="s">
        <v>1602</v>
      </c>
      <c r="D211" s="242" t="s">
        <v>1876</v>
      </c>
      <c r="E211" s="172" t="str">
        <f>IF(VLOOKUP($B:$B,'S24 Warehouse Sale Product List'!$A:$F,6,FALSE)="","",VLOOKUP($B:$B,'S24 Warehouse Sale Product List'!$A:$F,6,FALSE))</f>
        <v/>
      </c>
      <c r="F211" s="214"/>
    </row>
    <row r="212" spans="1:6" x14ac:dyDescent="0.25">
      <c r="A212" s="194">
        <v>72921142</v>
      </c>
      <c r="B212" s="243" t="s">
        <v>1966</v>
      </c>
      <c r="C212" s="195" t="s">
        <v>1603</v>
      </c>
      <c r="D212" s="242" t="s">
        <v>1876</v>
      </c>
      <c r="E212" s="172" t="str">
        <f>IF(VLOOKUP($B:$B,'S24 Warehouse Sale Product List'!$A:$F,6,FALSE)="","",VLOOKUP($B:$B,'S24 Warehouse Sale Product List'!$A:$F,6,FALSE))</f>
        <v/>
      </c>
      <c r="F212" s="214"/>
    </row>
    <row r="213" spans="1:6" x14ac:dyDescent="0.25">
      <c r="A213" s="223">
        <v>72921142</v>
      </c>
      <c r="B213" s="224" t="s">
        <v>1967</v>
      </c>
      <c r="C213" s="212" t="s">
        <v>1604</v>
      </c>
      <c r="D213" s="216" t="s">
        <v>1876</v>
      </c>
      <c r="E213" s="172" t="str">
        <f>IF(VLOOKUP($B:$B,'S24 Warehouse Sale Product List'!$A:$F,6,FALSE)="","",VLOOKUP($B:$B,'S24 Warehouse Sale Product List'!$A:$F,6,FALSE))</f>
        <v/>
      </c>
      <c r="F213" s="214"/>
    </row>
    <row r="214" spans="1:6" x14ac:dyDescent="0.25">
      <c r="A214" s="223">
        <v>72921142</v>
      </c>
      <c r="B214" s="224" t="s">
        <v>1968</v>
      </c>
      <c r="C214" s="212" t="s">
        <v>1605</v>
      </c>
      <c r="D214" s="216" t="s">
        <v>1876</v>
      </c>
      <c r="E214" s="172" t="str">
        <f>IF(VLOOKUP($B:$B,'S24 Warehouse Sale Product List'!$A:$F,6,FALSE)="","",VLOOKUP($B:$B,'S24 Warehouse Sale Product List'!$A:$F,6,FALSE))</f>
        <v/>
      </c>
      <c r="F214" s="210"/>
    </row>
    <row r="215" spans="1:6" x14ac:dyDescent="0.25">
      <c r="A215" s="223">
        <v>29056767</v>
      </c>
      <c r="B215" s="224">
        <v>9781338861440</v>
      </c>
      <c r="C215" s="212" t="s">
        <v>741</v>
      </c>
      <c r="D215" s="216">
        <v>60603</v>
      </c>
      <c r="E215" s="172" t="str">
        <f>IF(VLOOKUP($B:$B,'S24 Warehouse Sale Product List'!$A:$F,6,FALSE)="","",VLOOKUP($B:$B,'S24 Warehouse Sale Product List'!$A:$F,6,FALSE))</f>
        <v/>
      </c>
      <c r="F215" s="214"/>
    </row>
    <row r="216" spans="1:6" x14ac:dyDescent="0.25">
      <c r="A216" s="194">
        <v>20802333</v>
      </c>
      <c r="B216" s="243">
        <v>9781443190015</v>
      </c>
      <c r="C216" s="195" t="s">
        <v>1606</v>
      </c>
      <c r="D216" s="242">
        <v>71001</v>
      </c>
      <c r="E216" s="172" t="str">
        <f>IF(VLOOKUP($B:$B,'S24 Warehouse Sale Product List'!$A:$F,6,FALSE)="","",VLOOKUP($B:$B,'S24 Warehouse Sale Product List'!$A:$F,6,FALSE))</f>
        <v/>
      </c>
      <c r="F216" s="214"/>
    </row>
    <row r="217" spans="1:6" x14ac:dyDescent="0.25">
      <c r="A217" s="223">
        <v>3434058</v>
      </c>
      <c r="B217" s="224">
        <v>9781443175548</v>
      </c>
      <c r="C217" s="212" t="s">
        <v>105</v>
      </c>
      <c r="D217" s="216">
        <v>81003</v>
      </c>
      <c r="E217" s="172" t="str">
        <f>IF(VLOOKUP($B:$B,'S24 Warehouse Sale Product List'!$A:$F,6,FALSE)="","",VLOOKUP($B:$B,'S24 Warehouse Sale Product List'!$A:$F,6,FALSE))</f>
        <v/>
      </c>
      <c r="F217" s="210"/>
    </row>
    <row r="218" spans="1:6" x14ac:dyDescent="0.25">
      <c r="A218" s="223">
        <v>3434082</v>
      </c>
      <c r="B218" s="224">
        <v>9781443175579</v>
      </c>
      <c r="C218" s="212" t="s">
        <v>402</v>
      </c>
      <c r="D218" s="216">
        <v>140101</v>
      </c>
      <c r="E218" s="172" t="str">
        <f>IF(VLOOKUP($B:$B,'S24 Warehouse Sale Product List'!$A:$F,6,FALSE)="","",VLOOKUP($B:$B,'S24 Warehouse Sale Product List'!$A:$F,6,FALSE))</f>
        <v/>
      </c>
      <c r="F218" s="214"/>
    </row>
    <row r="219" spans="1:6" x14ac:dyDescent="0.25">
      <c r="A219" s="194">
        <v>3123859</v>
      </c>
      <c r="B219" s="243">
        <v>9781443157582</v>
      </c>
      <c r="C219" s="195" t="s">
        <v>537</v>
      </c>
      <c r="D219" s="242">
        <v>110102</v>
      </c>
      <c r="E219" s="172" t="str">
        <f>IF(VLOOKUP($B:$B,'S24 Warehouse Sale Product List'!$A:$F,6,FALSE)="","",VLOOKUP($B:$B,'S24 Warehouse Sale Product List'!$A:$F,6,FALSE))</f>
        <v/>
      </c>
      <c r="F219" s="210"/>
    </row>
    <row r="220" spans="1:6" x14ac:dyDescent="0.25">
      <c r="A220" s="223">
        <v>3518307</v>
      </c>
      <c r="B220" s="224">
        <v>9781338610642</v>
      </c>
      <c r="C220" s="212" t="s">
        <v>1607</v>
      </c>
      <c r="D220" s="216">
        <v>80402</v>
      </c>
      <c r="E220" s="172" t="str">
        <f>IF(VLOOKUP($B:$B,'S24 Warehouse Sale Product List'!$A:$F,6,FALSE)="","",VLOOKUP($B:$B,'S24 Warehouse Sale Product List'!$A:$F,6,FALSE))</f>
        <v/>
      </c>
      <c r="F220" s="210"/>
    </row>
    <row r="221" spans="1:6" x14ac:dyDescent="0.25">
      <c r="A221" s="194">
        <v>26151968</v>
      </c>
      <c r="B221" s="243">
        <v>9781339029559</v>
      </c>
      <c r="C221" s="195" t="s">
        <v>1608</v>
      </c>
      <c r="D221" s="242">
        <v>80701</v>
      </c>
      <c r="E221" s="172" t="str">
        <f>IF(VLOOKUP($B:$B,'S24 Warehouse Sale Product List'!$A:$F,6,FALSE)="","",VLOOKUP($B:$B,'S24 Warehouse Sale Product List'!$A:$F,6,FALSE))</f>
        <v/>
      </c>
      <c r="F221" s="214"/>
    </row>
    <row r="222" spans="1:6" x14ac:dyDescent="0.25">
      <c r="A222" s="212">
        <v>37478393</v>
      </c>
      <c r="B222" s="224">
        <v>9781443192798</v>
      </c>
      <c r="C222" s="212" t="s">
        <v>1294</v>
      </c>
      <c r="D222" s="216">
        <v>80702</v>
      </c>
      <c r="E222" s="172" t="str">
        <f>IF(VLOOKUP($B:$B,'S24 Warehouse Sale Product List'!$A:$F,6,FALSE)="","",VLOOKUP($B:$B,'S24 Warehouse Sale Product List'!$A:$F,6,FALSE))</f>
        <v/>
      </c>
      <c r="F222" s="214"/>
    </row>
    <row r="223" spans="1:6" x14ac:dyDescent="0.25">
      <c r="A223" s="223">
        <v>3560118</v>
      </c>
      <c r="B223" s="224">
        <v>9781338646825</v>
      </c>
      <c r="C223" s="212" t="s">
        <v>1609</v>
      </c>
      <c r="D223" s="216">
        <v>150602</v>
      </c>
      <c r="E223" s="172" t="str">
        <f>IF(VLOOKUP($B:$B,'S24 Warehouse Sale Product List'!$A:$F,6,FALSE)="","",VLOOKUP($B:$B,'S24 Warehouse Sale Product List'!$A:$F,6,FALSE))</f>
        <v/>
      </c>
      <c r="F223" s="210"/>
    </row>
    <row r="224" spans="1:6" x14ac:dyDescent="0.25">
      <c r="A224" s="223">
        <v>74276900</v>
      </c>
      <c r="B224" s="224">
        <v>9781534421622</v>
      </c>
      <c r="C224" s="212" t="s">
        <v>804</v>
      </c>
      <c r="D224" s="216">
        <v>130303</v>
      </c>
      <c r="E224" s="172" t="str">
        <f>IF(VLOOKUP($B:$B,'S24 Warehouse Sale Product List'!$A:$F,6,FALSE)="","",VLOOKUP($B:$B,'S24 Warehouse Sale Product List'!$A:$F,6,FALSE))</f>
        <v/>
      </c>
      <c r="F224" s="210"/>
    </row>
    <row r="225" spans="1:6" x14ac:dyDescent="0.25">
      <c r="A225" s="194">
        <v>74227502</v>
      </c>
      <c r="B225" s="243" t="s">
        <v>713</v>
      </c>
      <c r="C225" s="195" t="s">
        <v>714</v>
      </c>
      <c r="D225" s="242">
        <v>170803</v>
      </c>
      <c r="E225" s="172" t="str">
        <f>IF(VLOOKUP($B:$B,'S24 Warehouse Sale Product List'!$A:$F,6,FALSE)="","",VLOOKUP($B:$B,'S24 Warehouse Sale Product List'!$A:$F,6,FALSE))</f>
        <v/>
      </c>
      <c r="F225" s="214"/>
    </row>
    <row r="226" spans="1:6" x14ac:dyDescent="0.25">
      <c r="A226" s="194">
        <v>3385988</v>
      </c>
      <c r="B226" s="243">
        <v>9781443170437</v>
      </c>
      <c r="C226" s="195" t="s">
        <v>106</v>
      </c>
      <c r="D226" s="242">
        <v>150601</v>
      </c>
      <c r="E226" s="172" t="str">
        <f>IF(VLOOKUP($B:$B,'S24 Warehouse Sale Product List'!$A:$F,6,FALSE)="","",VLOOKUP($B:$B,'S24 Warehouse Sale Product List'!$A:$F,6,FALSE))</f>
        <v/>
      </c>
      <c r="F226" s="210"/>
    </row>
    <row r="227" spans="1:6" x14ac:dyDescent="0.25">
      <c r="A227" s="223">
        <v>27147534</v>
      </c>
      <c r="B227" s="224">
        <v>9781338865561</v>
      </c>
      <c r="C227" s="212" t="s">
        <v>1187</v>
      </c>
      <c r="D227" s="216">
        <v>70602</v>
      </c>
      <c r="E227" s="172" t="str">
        <f>IF(VLOOKUP($B:$B,'S24 Warehouse Sale Product List'!$A:$F,6,FALSE)="","",VLOOKUP($B:$B,'S24 Warehouse Sale Product List'!$A:$F,6,FALSE))</f>
        <v/>
      </c>
      <c r="F227" s="214"/>
    </row>
    <row r="228" spans="1:6" x14ac:dyDescent="0.25">
      <c r="A228" s="194">
        <v>48993081</v>
      </c>
      <c r="B228" s="243">
        <v>9781338775891</v>
      </c>
      <c r="C228" s="195" t="s">
        <v>831</v>
      </c>
      <c r="D228" s="242">
        <v>130601</v>
      </c>
      <c r="E228" s="172" t="str">
        <f>IF(VLOOKUP($B:$B,'S24 Warehouse Sale Product List'!$A:$F,6,FALSE)="","",VLOOKUP($B:$B,'S24 Warehouse Sale Product List'!$A:$F,6,FALSE))</f>
        <v/>
      </c>
      <c r="F228" s="210"/>
    </row>
    <row r="229" spans="1:6" x14ac:dyDescent="0.25">
      <c r="A229" s="223">
        <v>65107209</v>
      </c>
      <c r="B229" s="224">
        <v>9781338814491</v>
      </c>
      <c r="C229" s="212" t="s">
        <v>689</v>
      </c>
      <c r="D229" s="216">
        <v>70603</v>
      </c>
      <c r="E229" s="172" t="str">
        <f>IF(VLOOKUP($B:$B,'S24 Warehouse Sale Product List'!$A:$F,6,FALSE)="","",VLOOKUP($B:$B,'S24 Warehouse Sale Product List'!$A:$F,6,FALSE))</f>
        <v/>
      </c>
      <c r="F229" s="210"/>
    </row>
    <row r="230" spans="1:6" x14ac:dyDescent="0.25">
      <c r="A230" s="194">
        <v>30297960</v>
      </c>
      <c r="B230" s="243">
        <v>9781443195775</v>
      </c>
      <c r="C230" s="195" t="s">
        <v>538</v>
      </c>
      <c r="D230" s="242">
        <v>60101</v>
      </c>
      <c r="E230" s="172" t="str">
        <f>IF(VLOOKUP($B:$B,'S24 Warehouse Sale Product List'!$A:$F,6,FALSE)="","",VLOOKUP($B:$B,'S24 Warehouse Sale Product List'!$A:$F,6,FALSE))</f>
        <v/>
      </c>
      <c r="F230" s="210"/>
    </row>
    <row r="231" spans="1:6" x14ac:dyDescent="0.25">
      <c r="A231" s="194">
        <v>3601706</v>
      </c>
      <c r="B231" s="243">
        <v>9781338684704</v>
      </c>
      <c r="C231" s="195" t="s">
        <v>403</v>
      </c>
      <c r="D231" s="242">
        <v>70903</v>
      </c>
      <c r="E231" s="172" t="str">
        <f>IF(VLOOKUP($B:$B,'S24 Warehouse Sale Product List'!$A:$F,6,FALSE)="","",VLOOKUP($B:$B,'S24 Warehouse Sale Product List'!$A:$F,6,FALSE))</f>
        <v/>
      </c>
      <c r="F231" s="214"/>
    </row>
    <row r="232" spans="1:6" x14ac:dyDescent="0.25">
      <c r="A232" s="194">
        <v>3601649</v>
      </c>
      <c r="B232" s="243">
        <v>9781338712766</v>
      </c>
      <c r="C232" s="195" t="s">
        <v>107</v>
      </c>
      <c r="D232" s="242">
        <v>80602</v>
      </c>
      <c r="E232" s="172" t="str">
        <f>IF(VLOOKUP($B:$B,'S24 Warehouse Sale Product List'!$A:$F,6,FALSE)="","",VLOOKUP($B:$B,'S24 Warehouse Sale Product List'!$A:$F,6,FALSE))</f>
        <v/>
      </c>
      <c r="F232" s="210"/>
    </row>
    <row r="233" spans="1:6" x14ac:dyDescent="0.25">
      <c r="A233" s="223">
        <v>35746164</v>
      </c>
      <c r="B233" s="224">
        <v>9781338784855</v>
      </c>
      <c r="C233" s="212" t="s">
        <v>158</v>
      </c>
      <c r="D233" s="216">
        <v>120102</v>
      </c>
      <c r="E233" s="172" t="str">
        <f>IF(VLOOKUP($B:$B,'S24 Warehouse Sale Product List'!$A:$F,6,FALSE)="","",VLOOKUP($B:$B,'S24 Warehouse Sale Product List'!$A:$F,6,FALSE))</f>
        <v/>
      </c>
      <c r="F233" s="214"/>
    </row>
    <row r="234" spans="1:6" x14ac:dyDescent="0.25">
      <c r="A234" s="194">
        <v>51234206</v>
      </c>
      <c r="B234" s="243">
        <v>9781338801941</v>
      </c>
      <c r="C234" s="195" t="s">
        <v>641</v>
      </c>
      <c r="D234" s="242">
        <v>70603</v>
      </c>
      <c r="E234" s="172" t="str">
        <f>IF(VLOOKUP($B:$B,'S24 Warehouse Sale Product List'!$A:$F,6,FALSE)="","",VLOOKUP($B:$B,'S24 Warehouse Sale Product List'!$A:$F,6,FALSE))</f>
        <v/>
      </c>
      <c r="F234" s="214"/>
    </row>
    <row r="235" spans="1:6" x14ac:dyDescent="0.25">
      <c r="A235" s="223">
        <v>66567743</v>
      </c>
      <c r="B235" s="224">
        <v>9781338846621</v>
      </c>
      <c r="C235" s="212" t="s">
        <v>1188</v>
      </c>
      <c r="D235" s="216">
        <v>70602</v>
      </c>
      <c r="E235" s="172" t="str">
        <f>IF(VLOOKUP($B:$B,'S24 Warehouse Sale Product List'!$A:$F,6,FALSE)="","",VLOOKUP($B:$B,'S24 Warehouse Sale Product List'!$A:$F,6,FALSE))</f>
        <v/>
      </c>
      <c r="F235" s="210"/>
    </row>
    <row r="236" spans="1:6" x14ac:dyDescent="0.25">
      <c r="A236" s="223">
        <v>38219537</v>
      </c>
      <c r="B236" s="224">
        <v>9781338896398</v>
      </c>
      <c r="C236" s="212" t="s">
        <v>1610</v>
      </c>
      <c r="D236" s="216">
        <v>70602</v>
      </c>
      <c r="E236" s="172" t="str">
        <f>IF(VLOOKUP($B:$B,'S24 Warehouse Sale Product List'!$A:$F,6,FALSE)="","",VLOOKUP($B:$B,'S24 Warehouse Sale Product List'!$A:$F,6,FALSE))</f>
        <v/>
      </c>
      <c r="F236" s="214"/>
    </row>
    <row r="237" spans="1:6" x14ac:dyDescent="0.25">
      <c r="A237" s="212">
        <v>11619507</v>
      </c>
      <c r="B237" s="224">
        <v>9781338831825</v>
      </c>
      <c r="C237" s="212" t="s">
        <v>1611</v>
      </c>
      <c r="D237" s="216">
        <v>60701</v>
      </c>
      <c r="E237" s="172" t="str">
        <f>IF(VLOOKUP($B:$B,'S24 Warehouse Sale Product List'!$A:$F,6,FALSE)="","",VLOOKUP($B:$B,'S24 Warehouse Sale Product List'!$A:$F,6,FALSE))</f>
        <v/>
      </c>
      <c r="F237" s="214"/>
    </row>
    <row r="238" spans="1:6" x14ac:dyDescent="0.25">
      <c r="A238" s="223">
        <v>3396282</v>
      </c>
      <c r="B238" s="224">
        <v>9781338327106</v>
      </c>
      <c r="C238" s="212" t="s">
        <v>404</v>
      </c>
      <c r="D238" s="216">
        <v>150602</v>
      </c>
      <c r="E238" s="172" t="str">
        <f>IF(VLOOKUP($B:$B,'S24 Warehouse Sale Product List'!$A:$F,6,FALSE)="","",VLOOKUP($B:$B,'S24 Warehouse Sale Product List'!$A:$F,6,FALSE))</f>
        <v/>
      </c>
      <c r="F238" s="214"/>
    </row>
    <row r="239" spans="1:6" x14ac:dyDescent="0.25">
      <c r="A239" s="223">
        <v>80067799</v>
      </c>
      <c r="B239" s="224">
        <v>9781338790238</v>
      </c>
      <c r="C239" s="212" t="s">
        <v>159</v>
      </c>
      <c r="D239" s="216">
        <v>81002</v>
      </c>
      <c r="E239" s="172" t="str">
        <f>IF(VLOOKUP($B:$B,'S24 Warehouse Sale Product List'!$A:$F,6,FALSE)="","",VLOOKUP($B:$B,'S24 Warehouse Sale Product List'!$A:$F,6,FALSE))</f>
        <v/>
      </c>
      <c r="F239" s="210"/>
    </row>
    <row r="240" spans="1:6" x14ac:dyDescent="0.25">
      <c r="A240" s="194">
        <v>26706409</v>
      </c>
      <c r="B240" s="243">
        <v>9781338660456</v>
      </c>
      <c r="C240" s="195" t="s">
        <v>1612</v>
      </c>
      <c r="D240" s="242">
        <v>70601</v>
      </c>
      <c r="E240" s="172" t="str">
        <f>IF(VLOOKUP($B:$B,'S24 Warehouse Sale Product List'!$A:$F,6,FALSE)="","",VLOOKUP($B:$B,'S24 Warehouse Sale Product List'!$A:$F,6,FALSE))</f>
        <v/>
      </c>
      <c r="F240" s="210"/>
    </row>
    <row r="241" spans="1:6" x14ac:dyDescent="0.25">
      <c r="A241" s="194">
        <v>3586685</v>
      </c>
      <c r="B241" s="243">
        <v>9781338574890</v>
      </c>
      <c r="C241" s="195" t="s">
        <v>833</v>
      </c>
      <c r="D241" s="242">
        <v>140701</v>
      </c>
      <c r="E241" s="172" t="str">
        <f>IF(VLOOKUP($B:$B,'S24 Warehouse Sale Product List'!$A:$F,6,FALSE)="","",VLOOKUP($B:$B,'S24 Warehouse Sale Product List'!$A:$F,6,FALSE))</f>
        <v/>
      </c>
      <c r="F241" s="214"/>
    </row>
    <row r="242" spans="1:6" x14ac:dyDescent="0.25">
      <c r="A242" s="194">
        <v>78735658</v>
      </c>
      <c r="B242" s="243">
        <v>9781039702240</v>
      </c>
      <c r="C242" s="195" t="s">
        <v>1613</v>
      </c>
      <c r="D242" s="242">
        <v>60902</v>
      </c>
      <c r="E242" s="172" t="str">
        <f>IF(VLOOKUP($B:$B,'S24 Warehouse Sale Product List'!$A:$F,6,FALSE)="","",VLOOKUP($B:$B,'S24 Warehouse Sale Product List'!$A:$F,6,FALSE))</f>
        <v/>
      </c>
      <c r="F242" s="214"/>
    </row>
    <row r="243" spans="1:6" x14ac:dyDescent="0.25">
      <c r="A243" s="194">
        <v>14391099</v>
      </c>
      <c r="B243" s="243">
        <v>9781338896862</v>
      </c>
      <c r="C243" s="195" t="s">
        <v>1019</v>
      </c>
      <c r="D243" s="242">
        <v>140102</v>
      </c>
      <c r="E243" s="172" t="str">
        <f>IF(VLOOKUP($B:$B,'S24 Warehouse Sale Product List'!$A:$F,6,FALSE)="","",VLOOKUP($B:$B,'S24 Warehouse Sale Product List'!$A:$F,6,FALSE))</f>
        <v/>
      </c>
      <c r="F243" s="210"/>
    </row>
    <row r="244" spans="1:6" x14ac:dyDescent="0.25">
      <c r="A244" s="194">
        <v>14226045</v>
      </c>
      <c r="B244" s="243">
        <v>9781338850062</v>
      </c>
      <c r="C244" s="195" t="s">
        <v>366</v>
      </c>
      <c r="D244" s="242">
        <v>60903</v>
      </c>
      <c r="E244" s="172" t="str">
        <f>IF(VLOOKUP($B:$B,'S24 Warehouse Sale Product List'!$A:$F,6,FALSE)="","",VLOOKUP($B:$B,'S24 Warehouse Sale Product List'!$A:$F,6,FALSE))</f>
        <v/>
      </c>
      <c r="F244" s="214"/>
    </row>
    <row r="245" spans="1:6" x14ac:dyDescent="0.25">
      <c r="A245" s="223">
        <v>11024078</v>
      </c>
      <c r="B245" s="224">
        <v>9781338866162</v>
      </c>
      <c r="C245" s="212" t="s">
        <v>1094</v>
      </c>
      <c r="D245" s="216">
        <v>70301</v>
      </c>
      <c r="E245" s="172" t="str">
        <f>IF(VLOOKUP($B:$B,'S24 Warehouse Sale Product List'!$A:$F,6,FALSE)="","",VLOOKUP($B:$B,'S24 Warehouse Sale Product List'!$A:$F,6,FALSE))</f>
        <v/>
      </c>
      <c r="F245" s="214"/>
    </row>
    <row r="246" spans="1:6" x14ac:dyDescent="0.25">
      <c r="A246" s="223">
        <v>19274286</v>
      </c>
      <c r="B246" s="224">
        <v>9780711262577</v>
      </c>
      <c r="C246" s="212" t="s">
        <v>539</v>
      </c>
      <c r="D246" s="216">
        <v>60102</v>
      </c>
      <c r="E246" s="172" t="str">
        <f>IF(VLOOKUP($B:$B,'S24 Warehouse Sale Product List'!$A:$F,6,FALSE)="","",VLOOKUP($B:$B,'S24 Warehouse Sale Product List'!$A:$F,6,FALSE))</f>
        <v/>
      </c>
      <c r="F246" s="214"/>
    </row>
    <row r="247" spans="1:6" x14ac:dyDescent="0.25">
      <c r="A247" s="194">
        <v>88269085</v>
      </c>
      <c r="B247" s="243">
        <v>9781338826951</v>
      </c>
      <c r="C247" s="195" t="s">
        <v>405</v>
      </c>
      <c r="D247" s="242">
        <v>81003</v>
      </c>
      <c r="E247" s="172" t="str">
        <f>IF(VLOOKUP($B:$B,'S24 Warehouse Sale Product List'!$A:$F,6,FALSE)="","",VLOOKUP($B:$B,'S24 Warehouse Sale Product List'!$A:$F,6,FALSE))</f>
        <v/>
      </c>
      <c r="F247" s="214"/>
    </row>
    <row r="248" spans="1:6" x14ac:dyDescent="0.25">
      <c r="A248" s="223">
        <v>54141149</v>
      </c>
      <c r="B248" s="224">
        <v>9781338776065</v>
      </c>
      <c r="C248" s="212" t="s">
        <v>540</v>
      </c>
      <c r="D248" s="216">
        <v>130702</v>
      </c>
      <c r="E248" s="172" t="str">
        <f>IF(VLOOKUP($B:$B,'S24 Warehouse Sale Product List'!$A:$F,6,FALSE)="","",VLOOKUP($B:$B,'S24 Warehouse Sale Product List'!$A:$F,6,FALSE))</f>
        <v/>
      </c>
      <c r="F248" s="214"/>
    </row>
    <row r="249" spans="1:6" x14ac:dyDescent="0.25">
      <c r="A249" s="223">
        <v>70680008</v>
      </c>
      <c r="B249" s="224">
        <v>9781339035642</v>
      </c>
      <c r="C249" s="212" t="s">
        <v>1038</v>
      </c>
      <c r="D249" s="216">
        <v>61003</v>
      </c>
      <c r="E249" s="172" t="str">
        <f>IF(VLOOKUP($B:$B,'S24 Warehouse Sale Product List'!$A:$F,6,FALSE)="","",VLOOKUP($B:$B,'S24 Warehouse Sale Product List'!$A:$F,6,FALSE))</f>
        <v/>
      </c>
      <c r="F249" s="214"/>
    </row>
    <row r="250" spans="1:6" x14ac:dyDescent="0.25">
      <c r="A250" s="223">
        <v>90129543</v>
      </c>
      <c r="B250" s="224">
        <v>9781338757293</v>
      </c>
      <c r="C250" s="212" t="s">
        <v>108</v>
      </c>
      <c r="D250" s="216">
        <v>140101</v>
      </c>
      <c r="E250" s="172" t="str">
        <f>IF(VLOOKUP($B:$B,'S24 Warehouse Sale Product List'!$A:$F,6,FALSE)="","",VLOOKUP($B:$B,'S24 Warehouse Sale Product List'!$A:$F,6,FALSE))</f>
        <v/>
      </c>
      <c r="F250" s="214"/>
    </row>
    <row r="251" spans="1:6" x14ac:dyDescent="0.25">
      <c r="A251" s="223">
        <v>91993536</v>
      </c>
      <c r="B251" s="224">
        <v>9781338858754</v>
      </c>
      <c r="C251" s="212" t="s">
        <v>1614</v>
      </c>
      <c r="D251" s="216">
        <v>70301</v>
      </c>
      <c r="E251" s="172" t="str">
        <f>IF(VLOOKUP($B:$B,'S24 Warehouse Sale Product List'!$A:$F,6,FALSE)="","",VLOOKUP($B:$B,'S24 Warehouse Sale Product List'!$A:$F,6,FALSE))</f>
        <v/>
      </c>
      <c r="F251" s="214"/>
    </row>
    <row r="252" spans="1:6" x14ac:dyDescent="0.25">
      <c r="A252" s="223">
        <v>32828815</v>
      </c>
      <c r="B252" s="224">
        <v>9781443189613</v>
      </c>
      <c r="C252" s="212" t="s">
        <v>805</v>
      </c>
      <c r="D252" s="216">
        <v>130302</v>
      </c>
      <c r="E252" s="172" t="str">
        <f>IF(VLOOKUP($B:$B,'S24 Warehouse Sale Product List'!$A:$F,6,FALSE)="","",VLOOKUP($B:$B,'S24 Warehouse Sale Product List'!$A:$F,6,FALSE))</f>
        <v/>
      </c>
      <c r="F252" s="214"/>
    </row>
    <row r="253" spans="1:6" x14ac:dyDescent="0.25">
      <c r="A253" s="223">
        <v>93771422</v>
      </c>
      <c r="B253" s="224">
        <v>9781443198868</v>
      </c>
      <c r="C253" s="212" t="s">
        <v>1272</v>
      </c>
      <c r="D253" s="216">
        <v>60403</v>
      </c>
      <c r="E253" s="172" t="str">
        <f>IF(VLOOKUP($B:$B,'S24 Warehouse Sale Product List'!$A:$F,6,FALSE)="","",VLOOKUP($B:$B,'S24 Warehouse Sale Product List'!$A:$F,6,FALSE))</f>
        <v/>
      </c>
      <c r="F253" s="214"/>
    </row>
    <row r="254" spans="1:6" x14ac:dyDescent="0.25">
      <c r="A254" s="223">
        <v>69849741</v>
      </c>
      <c r="B254" s="224">
        <v>9781338767940</v>
      </c>
      <c r="C254" s="212" t="s">
        <v>406</v>
      </c>
      <c r="D254" s="216">
        <v>130202</v>
      </c>
      <c r="E254" s="172" t="str">
        <f>IF(VLOOKUP($B:$B,'S24 Warehouse Sale Product List'!$A:$F,6,FALSE)="","",VLOOKUP($B:$B,'S24 Warehouse Sale Product List'!$A:$F,6,FALSE))</f>
        <v/>
      </c>
      <c r="F254" s="214"/>
    </row>
    <row r="255" spans="1:6" x14ac:dyDescent="0.25">
      <c r="A255" s="223">
        <v>75817846</v>
      </c>
      <c r="B255" s="224">
        <v>9781534465886</v>
      </c>
      <c r="C255" s="212" t="s">
        <v>407</v>
      </c>
      <c r="D255" s="216">
        <v>130101</v>
      </c>
      <c r="E255" s="172" t="str">
        <f>IF(VLOOKUP($B:$B,'S24 Warehouse Sale Product List'!$A:$F,6,FALSE)="","",VLOOKUP($B:$B,'S24 Warehouse Sale Product List'!$A:$F,6,FALSE))</f>
        <v/>
      </c>
      <c r="F255" s="214"/>
    </row>
    <row r="256" spans="1:6" x14ac:dyDescent="0.25">
      <c r="A256" s="223">
        <v>91309456</v>
      </c>
      <c r="B256" s="224">
        <v>9781443199698</v>
      </c>
      <c r="C256" s="212" t="s">
        <v>1039</v>
      </c>
      <c r="D256" s="216">
        <v>61003</v>
      </c>
      <c r="E256" s="172" t="str">
        <f>IF(VLOOKUP($B:$B,'S24 Warehouse Sale Product List'!$A:$F,6,FALSE)="","",VLOOKUP($B:$B,'S24 Warehouse Sale Product List'!$A:$F,6,FALSE))</f>
        <v/>
      </c>
      <c r="F256" s="214"/>
    </row>
    <row r="257" spans="1:6" x14ac:dyDescent="0.25">
      <c r="A257" s="223">
        <v>60430927</v>
      </c>
      <c r="B257" s="224">
        <v>9781338847086</v>
      </c>
      <c r="C257" s="212" t="s">
        <v>523</v>
      </c>
      <c r="D257" s="216">
        <v>60703</v>
      </c>
      <c r="E257" s="172" t="str">
        <f>IF(VLOOKUP($B:$B,'S24 Warehouse Sale Product List'!$A:$F,6,FALSE)="","",VLOOKUP($B:$B,'S24 Warehouse Sale Product List'!$A:$F,6,FALSE))</f>
        <v/>
      </c>
      <c r="F257" s="210"/>
    </row>
    <row r="258" spans="1:6" x14ac:dyDescent="0.25">
      <c r="A258" s="212">
        <v>94368202</v>
      </c>
      <c r="B258" s="224">
        <v>9781338847109</v>
      </c>
      <c r="C258" s="212" t="s">
        <v>524</v>
      </c>
      <c r="D258" s="216">
        <v>140202</v>
      </c>
      <c r="E258" s="172" t="str">
        <f>IF(VLOOKUP($B:$B,'S24 Warehouse Sale Product List'!$A:$F,6,FALSE)="","",VLOOKUP($B:$B,'S24 Warehouse Sale Product List'!$A:$F,6,FALSE))</f>
        <v/>
      </c>
      <c r="F258" s="210"/>
    </row>
    <row r="259" spans="1:6" x14ac:dyDescent="0.25">
      <c r="A259" s="194">
        <v>42629814</v>
      </c>
      <c r="B259" s="243">
        <v>9781338854046</v>
      </c>
      <c r="C259" s="195" t="s">
        <v>371</v>
      </c>
      <c r="D259" s="242">
        <v>150601</v>
      </c>
      <c r="E259" s="172" t="str">
        <f>IF(VLOOKUP($B:$B,'S24 Warehouse Sale Product List'!$A:$F,6,FALSE)="","",VLOOKUP($B:$B,'S24 Warehouse Sale Product List'!$A:$F,6,FALSE))</f>
        <v/>
      </c>
      <c r="F259" s="210"/>
    </row>
    <row r="260" spans="1:6" x14ac:dyDescent="0.25">
      <c r="A260" s="194">
        <v>15560576</v>
      </c>
      <c r="B260" s="243">
        <v>9781338807332</v>
      </c>
      <c r="C260" s="195" t="s">
        <v>843</v>
      </c>
      <c r="D260" s="242">
        <v>140701</v>
      </c>
      <c r="E260" s="172" t="str">
        <f>IF(VLOOKUP($B:$B,'S24 Warehouse Sale Product List'!$A:$F,6,FALSE)="","",VLOOKUP($B:$B,'S24 Warehouse Sale Product List'!$A:$F,6,FALSE))</f>
        <v/>
      </c>
      <c r="F260" s="214"/>
    </row>
    <row r="261" spans="1:6" x14ac:dyDescent="0.25">
      <c r="A261" s="223">
        <v>24899827</v>
      </c>
      <c r="B261" s="224">
        <v>9781803376868</v>
      </c>
      <c r="C261" s="212" t="s">
        <v>1008</v>
      </c>
      <c r="D261" s="216">
        <v>80902</v>
      </c>
      <c r="E261" s="172" t="str">
        <f>IF(VLOOKUP($B:$B,'S24 Warehouse Sale Product List'!$A:$F,6,FALSE)="","",VLOOKUP($B:$B,'S24 Warehouse Sale Product List'!$A:$F,6,FALSE))</f>
        <v/>
      </c>
      <c r="F261" s="214"/>
    </row>
    <row r="262" spans="1:6" x14ac:dyDescent="0.25">
      <c r="A262" s="223">
        <v>43643205</v>
      </c>
      <c r="B262" s="224">
        <v>9780593570531</v>
      </c>
      <c r="C262" s="212" t="s">
        <v>408</v>
      </c>
      <c r="D262" s="216">
        <v>140203</v>
      </c>
      <c r="E262" s="172" t="str">
        <f>IF(VLOOKUP($B:$B,'S24 Warehouse Sale Product List'!$A:$F,6,FALSE)="","",VLOOKUP($B:$B,'S24 Warehouse Sale Product List'!$A:$F,6,FALSE))</f>
        <v/>
      </c>
      <c r="F262" s="210"/>
    </row>
    <row r="263" spans="1:6" x14ac:dyDescent="0.25">
      <c r="A263" s="194">
        <v>3265271</v>
      </c>
      <c r="B263" s="243">
        <v>9781443163439</v>
      </c>
      <c r="C263" s="195" t="s">
        <v>109</v>
      </c>
      <c r="D263" s="242">
        <v>80903</v>
      </c>
      <c r="E263" s="172" t="str">
        <f>IF(VLOOKUP($B:$B,'S24 Warehouse Sale Product List'!$A:$F,6,FALSE)="","",VLOOKUP($B:$B,'S24 Warehouse Sale Product List'!$A:$F,6,FALSE))</f>
        <v/>
      </c>
      <c r="F263" s="214"/>
    </row>
    <row r="264" spans="1:6" x14ac:dyDescent="0.25">
      <c r="A264" s="194">
        <v>3586693</v>
      </c>
      <c r="B264" s="243">
        <v>9781338178340</v>
      </c>
      <c r="C264" s="195" t="s">
        <v>160</v>
      </c>
      <c r="D264" s="242">
        <v>150602</v>
      </c>
      <c r="E264" s="172" t="str">
        <f>IF(VLOOKUP($B:$B,'S24 Warehouse Sale Product List'!$A:$F,6,FALSE)="","",VLOOKUP($B:$B,'S24 Warehouse Sale Product List'!$A:$F,6,FALSE))</f>
        <v/>
      </c>
      <c r="F264" s="210"/>
    </row>
    <row r="265" spans="1:6" x14ac:dyDescent="0.25">
      <c r="A265" s="194">
        <v>3560746</v>
      </c>
      <c r="B265" s="243">
        <v>9781779504074</v>
      </c>
      <c r="C265" s="195" t="s">
        <v>1615</v>
      </c>
      <c r="D265" s="242">
        <v>70402</v>
      </c>
      <c r="E265" s="172" t="str">
        <f>IF(VLOOKUP($B:$B,'S24 Warehouse Sale Product List'!$A:$F,6,FALSE)="","",VLOOKUP($B:$B,'S24 Warehouse Sale Product List'!$A:$F,6,FALSE))</f>
        <v/>
      </c>
      <c r="F265" s="210"/>
    </row>
    <row r="266" spans="1:6" x14ac:dyDescent="0.25">
      <c r="A266" s="194">
        <v>82666509</v>
      </c>
      <c r="B266" s="243">
        <v>9781338713442</v>
      </c>
      <c r="C266" s="195" t="s">
        <v>541</v>
      </c>
      <c r="D266" s="242">
        <v>110202</v>
      </c>
      <c r="E266" s="172" t="str">
        <f>IF(VLOOKUP($B:$B,'S24 Warehouse Sale Product List'!$A:$F,6,FALSE)="","",VLOOKUP($B:$B,'S24 Warehouse Sale Product List'!$A:$F,6,FALSE))</f>
        <v/>
      </c>
      <c r="F266" s="210"/>
    </row>
    <row r="267" spans="1:6" x14ac:dyDescent="0.25">
      <c r="A267" s="212">
        <v>41810127</v>
      </c>
      <c r="B267" s="224">
        <v>9781338713473</v>
      </c>
      <c r="C267" s="212" t="s">
        <v>642</v>
      </c>
      <c r="D267" s="216">
        <v>140201</v>
      </c>
      <c r="E267" s="172" t="str">
        <f>IF(VLOOKUP($B:$B,'S24 Warehouse Sale Product List'!$A:$F,6,FALSE)="","",VLOOKUP($B:$B,'S24 Warehouse Sale Product List'!$A:$F,6,FALSE))</f>
        <v/>
      </c>
      <c r="F267" s="210"/>
    </row>
    <row r="268" spans="1:6" x14ac:dyDescent="0.25">
      <c r="A268" s="194">
        <v>57041627</v>
      </c>
      <c r="B268" s="243">
        <v>9781338713503</v>
      </c>
      <c r="C268" s="195" t="s">
        <v>643</v>
      </c>
      <c r="D268" s="242">
        <v>110202</v>
      </c>
      <c r="E268" s="172" t="str">
        <f>IF(VLOOKUP($B:$B,'S24 Warehouse Sale Product List'!$A:$F,6,FALSE)="","",VLOOKUP($B:$B,'S24 Warehouse Sale Product List'!$A:$F,6,FALSE))</f>
        <v/>
      </c>
      <c r="F268" s="210"/>
    </row>
    <row r="269" spans="1:6" x14ac:dyDescent="0.25">
      <c r="A269" s="194">
        <v>28988806</v>
      </c>
      <c r="B269" s="243">
        <v>9781338713534</v>
      </c>
      <c r="C269" s="195" t="s">
        <v>525</v>
      </c>
      <c r="D269" s="242">
        <v>60803</v>
      </c>
      <c r="E269" s="172" t="str">
        <f>IF(VLOOKUP($B:$B,'S24 Warehouse Sale Product List'!$A:$F,6,FALSE)="","",VLOOKUP($B:$B,'S24 Warehouse Sale Product List'!$A:$F,6,FALSE))</f>
        <v/>
      </c>
      <c r="F269" s="214"/>
    </row>
    <row r="270" spans="1:6" x14ac:dyDescent="0.25">
      <c r="A270" s="223">
        <v>49813696</v>
      </c>
      <c r="B270" s="224">
        <v>9781338877571</v>
      </c>
      <c r="C270" s="212" t="s">
        <v>1616</v>
      </c>
      <c r="D270" s="216">
        <v>60802</v>
      </c>
      <c r="E270" s="172" t="str">
        <f>IF(VLOOKUP($B:$B,'S24 Warehouse Sale Product List'!$A:$F,6,FALSE)="","",VLOOKUP($B:$B,'S24 Warehouse Sale Product List'!$A:$F,6,FALSE))</f>
        <v/>
      </c>
      <c r="F270" s="210"/>
    </row>
    <row r="271" spans="1:6" x14ac:dyDescent="0.25">
      <c r="A271" s="194">
        <v>31371794</v>
      </c>
      <c r="B271" s="243">
        <v>9781338863468</v>
      </c>
      <c r="C271" s="195" t="s">
        <v>1175</v>
      </c>
      <c r="D271" s="242">
        <v>130301</v>
      </c>
      <c r="E271" s="172" t="str">
        <f>IF(VLOOKUP($B:$B,'S24 Warehouse Sale Product List'!$A:$F,6,FALSE)="","",VLOOKUP($B:$B,'S24 Warehouse Sale Product List'!$A:$F,6,FALSE))</f>
        <v/>
      </c>
      <c r="F271" s="214"/>
    </row>
    <row r="272" spans="1:6" x14ac:dyDescent="0.25">
      <c r="A272" s="223">
        <v>35092818</v>
      </c>
      <c r="B272" s="224">
        <v>9781338863482</v>
      </c>
      <c r="C272" s="212" t="s">
        <v>1617</v>
      </c>
      <c r="D272" s="216">
        <v>70401</v>
      </c>
      <c r="E272" s="172" t="str">
        <f>IF(VLOOKUP($B:$B,'S24 Warehouse Sale Product List'!$A:$F,6,FALSE)="","",VLOOKUP($B:$B,'S24 Warehouse Sale Product List'!$A:$F,6,FALSE))</f>
        <v/>
      </c>
      <c r="F272" s="214"/>
    </row>
    <row r="273" spans="1:6" x14ac:dyDescent="0.25">
      <c r="A273" s="223">
        <v>18961177</v>
      </c>
      <c r="B273" s="224">
        <v>9781339008608</v>
      </c>
      <c r="C273" s="212" t="s">
        <v>1176</v>
      </c>
      <c r="D273" s="216">
        <v>70401</v>
      </c>
      <c r="E273" s="172" t="str">
        <f>IF(VLOOKUP($B:$B,'S24 Warehouse Sale Product List'!$A:$F,6,FALSE)="","",VLOOKUP($B:$B,'S24 Warehouse Sale Product List'!$A:$F,6,FALSE))</f>
        <v/>
      </c>
      <c r="F273" s="214"/>
    </row>
    <row r="274" spans="1:6" x14ac:dyDescent="0.25">
      <c r="A274" s="223">
        <v>79550907</v>
      </c>
      <c r="B274" s="224">
        <v>9781419760921</v>
      </c>
      <c r="C274" s="212" t="s">
        <v>728</v>
      </c>
      <c r="D274" s="216">
        <v>80602</v>
      </c>
      <c r="E274" s="172" t="str">
        <f>IF(VLOOKUP($B:$B,'S24 Warehouse Sale Product List'!$A:$F,6,FALSE)="","",VLOOKUP($B:$B,'S24 Warehouse Sale Product List'!$A:$F,6,FALSE))</f>
        <v/>
      </c>
      <c r="F274" s="214"/>
    </row>
    <row r="275" spans="1:6" x14ac:dyDescent="0.25">
      <c r="A275" s="223">
        <v>41686658</v>
      </c>
      <c r="B275" s="224">
        <v>9781419766510</v>
      </c>
      <c r="C275" s="212" t="s">
        <v>1273</v>
      </c>
      <c r="D275" s="216">
        <v>130302</v>
      </c>
      <c r="E275" s="172" t="str">
        <f>IF(VLOOKUP($B:$B,'S24 Warehouse Sale Product List'!$A:$F,6,FALSE)="","",VLOOKUP($B:$B,'S24 Warehouse Sale Product List'!$A:$F,6,FALSE))</f>
        <v/>
      </c>
      <c r="F275" s="214"/>
    </row>
    <row r="276" spans="1:6" x14ac:dyDescent="0.25">
      <c r="A276" s="194">
        <v>3371002</v>
      </c>
      <c r="B276" s="243">
        <v>9781338347227</v>
      </c>
      <c r="C276" s="195" t="s">
        <v>1040</v>
      </c>
      <c r="D276" s="242">
        <v>70703</v>
      </c>
      <c r="E276" s="172" t="str">
        <f>IF(VLOOKUP($B:$B,'S24 Warehouse Sale Product List'!$A:$F,6,FALSE)="","",VLOOKUP($B:$B,'S24 Warehouse Sale Product List'!$A:$F,6,FALSE))</f>
        <v/>
      </c>
      <c r="F276" s="214"/>
    </row>
    <row r="277" spans="1:6" x14ac:dyDescent="0.25">
      <c r="A277" s="194">
        <v>54367753</v>
      </c>
      <c r="B277" s="243">
        <v>9781338898378</v>
      </c>
      <c r="C277" s="195" t="s">
        <v>1201</v>
      </c>
      <c r="D277" s="242">
        <v>170703</v>
      </c>
      <c r="E277" s="172" t="str">
        <f>IF(VLOOKUP($B:$B,'S24 Warehouse Sale Product List'!$A:$F,6,FALSE)="","",VLOOKUP($B:$B,'S24 Warehouse Sale Product List'!$A:$F,6,FALSE))</f>
        <v/>
      </c>
      <c r="F277" s="214"/>
    </row>
    <row r="278" spans="1:6" x14ac:dyDescent="0.25">
      <c r="A278" s="194">
        <v>62780343</v>
      </c>
      <c r="B278" s="243">
        <v>9781338898439</v>
      </c>
      <c r="C278" s="195" t="s">
        <v>1202</v>
      </c>
      <c r="D278" s="242">
        <v>170603</v>
      </c>
      <c r="E278" s="172" t="str">
        <f>IF(VLOOKUP($B:$B,'S24 Warehouse Sale Product List'!$A:$F,6,FALSE)="","",VLOOKUP($B:$B,'S24 Warehouse Sale Product List'!$A:$F,6,FALSE))</f>
        <v/>
      </c>
      <c r="F278" s="214"/>
    </row>
    <row r="279" spans="1:6" x14ac:dyDescent="0.25">
      <c r="A279" s="194">
        <v>18287159</v>
      </c>
      <c r="B279" s="243">
        <v>9781338829785</v>
      </c>
      <c r="C279" s="195" t="s">
        <v>715</v>
      </c>
      <c r="D279" s="242">
        <v>170703</v>
      </c>
      <c r="E279" s="172" t="str">
        <f>IF(VLOOKUP($B:$B,'S24 Warehouse Sale Product List'!$A:$F,6,FALSE)="","",VLOOKUP($B:$B,'S24 Warehouse Sale Product List'!$A:$F,6,FALSE))</f>
        <v/>
      </c>
      <c r="F279" s="214"/>
    </row>
    <row r="280" spans="1:6" x14ac:dyDescent="0.25">
      <c r="A280" s="223">
        <v>50329890</v>
      </c>
      <c r="B280" s="224">
        <v>9781338860405</v>
      </c>
      <c r="C280" s="212" t="s">
        <v>1203</v>
      </c>
      <c r="D280" s="216">
        <v>170803</v>
      </c>
      <c r="E280" s="172" t="str">
        <f>IF(VLOOKUP($B:$B,'S24 Warehouse Sale Product List'!$A:$F,6,FALSE)="","",VLOOKUP($B:$B,'S24 Warehouse Sale Product List'!$A:$F,6,FALSE))</f>
        <v/>
      </c>
      <c r="F280" s="214"/>
    </row>
    <row r="281" spans="1:6" x14ac:dyDescent="0.25">
      <c r="A281" s="223">
        <v>92364606</v>
      </c>
      <c r="B281" s="224">
        <v>9781338860368</v>
      </c>
      <c r="C281" s="212" t="s">
        <v>1118</v>
      </c>
      <c r="D281" s="216">
        <v>170803</v>
      </c>
      <c r="E281" s="172" t="str">
        <f>IF(VLOOKUP($B:$B,'S24 Warehouse Sale Product List'!$A:$F,6,FALSE)="","",VLOOKUP($B:$B,'S24 Warehouse Sale Product List'!$A:$F,6,FALSE))</f>
        <v/>
      </c>
      <c r="F281" s="210"/>
    </row>
    <row r="282" spans="1:6" x14ac:dyDescent="0.25">
      <c r="A282" s="212">
        <v>68831610</v>
      </c>
      <c r="B282" s="224" t="s">
        <v>1248</v>
      </c>
      <c r="C282" s="212" t="s">
        <v>1249</v>
      </c>
      <c r="D282" s="216">
        <v>170803</v>
      </c>
      <c r="E282" s="172" t="str">
        <f>IF(VLOOKUP($B:$B,'S24 Warehouse Sale Product List'!$A:$F,6,FALSE)="","",VLOOKUP($B:$B,'S24 Warehouse Sale Product List'!$A:$F,6,FALSE))</f>
        <v/>
      </c>
      <c r="F282" s="214"/>
    </row>
    <row r="283" spans="1:6" x14ac:dyDescent="0.25">
      <c r="A283" s="223">
        <v>25705270</v>
      </c>
      <c r="B283" s="224">
        <v>9781338898477</v>
      </c>
      <c r="C283" s="212" t="s">
        <v>1204</v>
      </c>
      <c r="D283" s="216">
        <v>170602</v>
      </c>
      <c r="E283" s="172" t="str">
        <f>IF(VLOOKUP($B:$B,'S24 Warehouse Sale Product List'!$A:$F,6,FALSE)="","",VLOOKUP($B:$B,'S24 Warehouse Sale Product List'!$A:$F,6,FALSE))</f>
        <v/>
      </c>
      <c r="F283" s="214"/>
    </row>
    <row r="284" spans="1:6" x14ac:dyDescent="0.25">
      <c r="A284" s="223">
        <v>99660778</v>
      </c>
      <c r="B284" s="224">
        <v>9781338898361</v>
      </c>
      <c r="C284" s="212" t="s">
        <v>1205</v>
      </c>
      <c r="D284" s="216">
        <v>170702</v>
      </c>
      <c r="E284" s="172" t="str">
        <f>IF(VLOOKUP($B:$B,'S24 Warehouse Sale Product List'!$A:$F,6,FALSE)="","",VLOOKUP($B:$B,'S24 Warehouse Sale Product List'!$A:$F,6,FALSE))</f>
        <v/>
      </c>
      <c r="F284" s="214"/>
    </row>
    <row r="285" spans="1:6" x14ac:dyDescent="0.25">
      <c r="A285" s="223">
        <v>73464339</v>
      </c>
      <c r="B285" s="224">
        <v>4040873</v>
      </c>
      <c r="C285" s="212" t="s">
        <v>1618</v>
      </c>
      <c r="D285" s="216">
        <v>170802</v>
      </c>
      <c r="E285" s="172" t="str">
        <f>IF(VLOOKUP($B:$B,'S24 Warehouse Sale Product List'!$A:$F,6,FALSE)="","",VLOOKUP($B:$B,'S24 Warehouse Sale Product List'!$A:$F,6,FALSE))</f>
        <v/>
      </c>
      <c r="F285" s="214"/>
    </row>
    <row r="286" spans="1:6" x14ac:dyDescent="0.25">
      <c r="A286" s="194">
        <v>95407987</v>
      </c>
      <c r="B286" s="243">
        <v>9781338829730</v>
      </c>
      <c r="C286" s="195" t="s">
        <v>720</v>
      </c>
      <c r="D286" s="242">
        <v>170803</v>
      </c>
      <c r="E286" s="172" t="str">
        <f>IF(VLOOKUP($B:$B,'S24 Warehouse Sale Product List'!$A:$F,6,FALSE)="","",VLOOKUP($B:$B,'S24 Warehouse Sale Product List'!$A:$F,6,FALSE))</f>
        <v/>
      </c>
      <c r="F286" s="210"/>
    </row>
    <row r="287" spans="1:6" x14ac:dyDescent="0.25">
      <c r="A287" s="223">
        <v>59719448</v>
      </c>
      <c r="B287" s="224">
        <v>9781803375861</v>
      </c>
      <c r="C287" s="212" t="s">
        <v>1206</v>
      </c>
      <c r="D287" s="216">
        <v>170802</v>
      </c>
      <c r="E287" s="172" t="str">
        <f>IF(VLOOKUP($B:$B,'S24 Warehouse Sale Product List'!$A:$F,6,FALSE)="","",VLOOKUP($B:$B,'S24 Warehouse Sale Product List'!$A:$F,6,FALSE))</f>
        <v/>
      </c>
      <c r="F287" s="214"/>
    </row>
    <row r="288" spans="1:6" x14ac:dyDescent="0.25">
      <c r="A288" s="223">
        <v>47102940</v>
      </c>
      <c r="B288" s="224">
        <v>9781338856996</v>
      </c>
      <c r="C288" s="212" t="s">
        <v>1207</v>
      </c>
      <c r="D288" s="216">
        <v>170803</v>
      </c>
      <c r="E288" s="172" t="str">
        <f>IF(VLOOKUP($B:$B,'S24 Warehouse Sale Product List'!$A:$F,6,FALSE)="","",VLOOKUP($B:$B,'S24 Warehouse Sale Product List'!$A:$F,6,FALSE))</f>
        <v/>
      </c>
      <c r="F288" s="214"/>
    </row>
    <row r="289" spans="1:6" x14ac:dyDescent="0.25">
      <c r="A289" s="194">
        <v>16913541</v>
      </c>
      <c r="B289" s="243">
        <v>9781338829778</v>
      </c>
      <c r="C289" s="195" t="s">
        <v>790</v>
      </c>
      <c r="D289" s="242">
        <v>170703</v>
      </c>
      <c r="E289" s="172" t="str">
        <f>IF(VLOOKUP($B:$B,'S24 Warehouse Sale Product List'!$A:$F,6,FALSE)="","",VLOOKUP($B:$B,'S24 Warehouse Sale Product List'!$A:$F,6,FALSE))</f>
        <v/>
      </c>
      <c r="F289" s="214"/>
    </row>
    <row r="290" spans="1:6" x14ac:dyDescent="0.25">
      <c r="A290" s="223">
        <v>21501669</v>
      </c>
      <c r="B290" s="224">
        <v>9781338860443</v>
      </c>
      <c r="C290" s="212" t="s">
        <v>1208</v>
      </c>
      <c r="D290" s="216">
        <v>170802</v>
      </c>
      <c r="E290" s="172" t="str">
        <f>IF(VLOOKUP($B:$B,'S24 Warehouse Sale Product List'!$A:$F,6,FALSE)="","",VLOOKUP($B:$B,'S24 Warehouse Sale Product List'!$A:$F,6,FALSE))</f>
        <v/>
      </c>
      <c r="F290" s="214"/>
    </row>
    <row r="291" spans="1:6" x14ac:dyDescent="0.25">
      <c r="A291" s="223">
        <v>29986877</v>
      </c>
      <c r="B291" s="224">
        <v>9781339042633</v>
      </c>
      <c r="C291" s="212" t="s">
        <v>1619</v>
      </c>
      <c r="D291" s="216">
        <v>140601</v>
      </c>
      <c r="E291" s="172" t="str">
        <f>IF(VLOOKUP($B:$B,'S24 Warehouse Sale Product List'!$A:$F,6,FALSE)="","",VLOOKUP($B:$B,'S24 Warehouse Sale Product List'!$A:$F,6,FALSE))</f>
        <v/>
      </c>
      <c r="F291" s="214"/>
    </row>
    <row r="292" spans="1:6" x14ac:dyDescent="0.25">
      <c r="A292" s="194">
        <v>52227211</v>
      </c>
      <c r="B292" s="243">
        <v>9781338866131</v>
      </c>
      <c r="C292" s="195" t="s">
        <v>1110</v>
      </c>
      <c r="D292" s="242">
        <v>60302</v>
      </c>
      <c r="E292" s="172" t="str">
        <f>IF(VLOOKUP($B:$B,'S24 Warehouse Sale Product List'!$A:$F,6,FALSE)="","",VLOOKUP($B:$B,'S24 Warehouse Sale Product List'!$A:$F,6,FALSE))</f>
        <v/>
      </c>
      <c r="F292" s="214"/>
    </row>
    <row r="293" spans="1:6" x14ac:dyDescent="0.25">
      <c r="A293" s="194">
        <v>48392144</v>
      </c>
      <c r="B293" s="243">
        <v>9781604642773</v>
      </c>
      <c r="C293" s="195" t="s">
        <v>1274</v>
      </c>
      <c r="D293" s="242">
        <v>60201</v>
      </c>
      <c r="E293" s="172" t="str">
        <f>IF(VLOOKUP($B:$B,'S24 Warehouse Sale Product List'!$A:$F,6,FALSE)="","",VLOOKUP($B:$B,'S24 Warehouse Sale Product List'!$A:$F,6,FALSE))</f>
        <v/>
      </c>
      <c r="F293" s="214"/>
    </row>
    <row r="294" spans="1:6" x14ac:dyDescent="0.25">
      <c r="A294" s="194">
        <v>37808267</v>
      </c>
      <c r="B294" s="243">
        <v>9781604642599</v>
      </c>
      <c r="C294" s="195" t="s">
        <v>742</v>
      </c>
      <c r="D294" s="242">
        <v>110101</v>
      </c>
      <c r="E294" s="172" t="str">
        <f>IF(VLOOKUP($B:$B,'S24 Warehouse Sale Product List'!$A:$F,6,FALSE)="","",VLOOKUP($B:$B,'S24 Warehouse Sale Product List'!$A:$F,6,FALSE))</f>
        <v/>
      </c>
      <c r="F294" s="210"/>
    </row>
    <row r="295" spans="1:6" x14ac:dyDescent="0.25">
      <c r="A295" s="194">
        <v>64022452</v>
      </c>
      <c r="B295" s="243">
        <v>9781338896718</v>
      </c>
      <c r="C295" s="195" t="s">
        <v>1032</v>
      </c>
      <c r="D295" s="242">
        <v>80902</v>
      </c>
      <c r="E295" s="172" t="str">
        <f>IF(VLOOKUP($B:$B,'S24 Warehouse Sale Product List'!$A:$F,6,FALSE)="","",VLOOKUP($B:$B,'S24 Warehouse Sale Product List'!$A:$F,6,FALSE))</f>
        <v/>
      </c>
      <c r="F295" s="210"/>
    </row>
    <row r="296" spans="1:6" x14ac:dyDescent="0.25">
      <c r="A296" s="194">
        <v>19820498</v>
      </c>
      <c r="B296" s="243">
        <v>9781427856753</v>
      </c>
      <c r="C296" s="195" t="s">
        <v>1189</v>
      </c>
      <c r="D296" s="242">
        <v>60403</v>
      </c>
      <c r="E296" s="172" t="str">
        <f>IF(VLOOKUP($B:$B,'S24 Warehouse Sale Product List'!$A:$F,6,FALSE)="","",VLOOKUP($B:$B,'S24 Warehouse Sale Product List'!$A:$F,6,FALSE))</f>
        <v/>
      </c>
      <c r="F296" s="210"/>
    </row>
    <row r="297" spans="1:6" x14ac:dyDescent="0.25">
      <c r="A297" s="223">
        <v>91750266</v>
      </c>
      <c r="B297" s="224">
        <v>9780744076707</v>
      </c>
      <c r="C297" s="212" t="s">
        <v>542</v>
      </c>
      <c r="D297" s="216">
        <v>70102</v>
      </c>
      <c r="E297" s="172" t="str">
        <f>IF(VLOOKUP($B:$B,'S24 Warehouse Sale Product List'!$A:$F,6,FALSE)="","",VLOOKUP($B:$B,'S24 Warehouse Sale Product List'!$A:$F,6,FALSE))</f>
        <v/>
      </c>
      <c r="F297" s="214"/>
    </row>
    <row r="298" spans="1:6" x14ac:dyDescent="0.25">
      <c r="A298" s="194">
        <v>53736543</v>
      </c>
      <c r="B298" s="243">
        <v>9781338864830</v>
      </c>
      <c r="C298" s="195" t="s">
        <v>409</v>
      </c>
      <c r="D298" s="242">
        <v>70703</v>
      </c>
      <c r="E298" s="172" t="str">
        <f>IF(VLOOKUP($B:$B,'S24 Warehouse Sale Product List'!$A:$F,6,FALSE)="","",VLOOKUP($B:$B,'S24 Warehouse Sale Product List'!$A:$F,6,FALSE))</f>
        <v/>
      </c>
      <c r="F298" s="210"/>
    </row>
    <row r="299" spans="1:6" x14ac:dyDescent="0.25">
      <c r="A299" s="223">
        <v>95420198</v>
      </c>
      <c r="B299" s="224">
        <v>9781427868435</v>
      </c>
      <c r="C299" s="212" t="s">
        <v>1305</v>
      </c>
      <c r="D299" s="216">
        <v>130603</v>
      </c>
      <c r="E299" s="172" t="str">
        <f>IF(VLOOKUP($B:$B,'S24 Warehouse Sale Product List'!$A:$F,6,FALSE)="","",VLOOKUP($B:$B,'S24 Warehouse Sale Product List'!$A:$F,6,FALSE))</f>
        <v/>
      </c>
      <c r="F299" s="214"/>
    </row>
    <row r="300" spans="1:6" x14ac:dyDescent="0.25">
      <c r="A300" s="223">
        <v>3572030</v>
      </c>
      <c r="B300" s="224">
        <v>9781443182775</v>
      </c>
      <c r="C300" s="212" t="s">
        <v>410</v>
      </c>
      <c r="D300" s="216">
        <v>140103</v>
      </c>
      <c r="E300" s="172" t="str">
        <f>IF(VLOOKUP($B:$B,'S24 Warehouse Sale Product List'!$A:$F,6,FALSE)="","",VLOOKUP($B:$B,'S24 Warehouse Sale Product List'!$A:$F,6,FALSE))</f>
        <v/>
      </c>
      <c r="F300" s="214"/>
    </row>
    <row r="301" spans="1:6" x14ac:dyDescent="0.25">
      <c r="A301" s="223">
        <v>15195688</v>
      </c>
      <c r="B301" s="224">
        <v>9781338845174</v>
      </c>
      <c r="C301" s="212" t="s">
        <v>734</v>
      </c>
      <c r="D301" s="216">
        <v>110101</v>
      </c>
      <c r="E301" s="172" t="str">
        <f>IF(VLOOKUP($B:$B,'S24 Warehouse Sale Product List'!$A:$F,6,FALSE)="","",VLOOKUP($B:$B,'S24 Warehouse Sale Product List'!$A:$F,6,FALSE))</f>
        <v/>
      </c>
      <c r="F301" s="214"/>
    </row>
    <row r="302" spans="1:6" x14ac:dyDescent="0.25">
      <c r="A302" s="223">
        <v>91809292</v>
      </c>
      <c r="B302" s="224">
        <v>9781339012414</v>
      </c>
      <c r="C302" s="212" t="s">
        <v>1620</v>
      </c>
      <c r="D302" s="216">
        <v>70301</v>
      </c>
      <c r="E302" s="172" t="str">
        <f>IF(VLOOKUP($B:$B,'S24 Warehouse Sale Product List'!$A:$F,6,FALSE)="","",VLOOKUP($B:$B,'S24 Warehouse Sale Product List'!$A:$F,6,FALSE))</f>
        <v/>
      </c>
      <c r="F302" s="214"/>
    </row>
    <row r="303" spans="1:6" x14ac:dyDescent="0.25">
      <c r="A303" s="194">
        <v>57773320</v>
      </c>
      <c r="B303" s="243">
        <v>9781339027272</v>
      </c>
      <c r="C303" s="195" t="s">
        <v>1112</v>
      </c>
      <c r="D303" s="242">
        <v>70103</v>
      </c>
      <c r="E303" s="172" t="str">
        <f>IF(VLOOKUP($B:$B,'S24 Warehouse Sale Product List'!$A:$F,6,FALSE)="","",VLOOKUP($B:$B,'S24 Warehouse Sale Product List'!$A:$F,6,FALSE))</f>
        <v/>
      </c>
      <c r="F303" s="210"/>
    </row>
    <row r="304" spans="1:6" x14ac:dyDescent="0.25">
      <c r="A304" s="211">
        <v>3609586</v>
      </c>
      <c r="B304" s="224">
        <v>9781338680454</v>
      </c>
      <c r="C304" s="212" t="s">
        <v>1209</v>
      </c>
      <c r="D304" s="216">
        <v>70603</v>
      </c>
      <c r="E304" s="172" t="str">
        <f>IF(VLOOKUP($B:$B,'S24 Warehouse Sale Product List'!$A:$F,6,FALSE)="","",VLOOKUP($B:$B,'S24 Warehouse Sale Product List'!$A:$F,6,FALSE))</f>
        <v/>
      </c>
      <c r="F304" s="210"/>
    </row>
    <row r="305" spans="1:6" x14ac:dyDescent="0.25">
      <c r="A305" s="212">
        <v>62194151</v>
      </c>
      <c r="B305" s="224">
        <v>9781338801910</v>
      </c>
      <c r="C305" s="212" t="s">
        <v>1621</v>
      </c>
      <c r="D305" s="216">
        <v>70602</v>
      </c>
      <c r="E305" s="172" t="str">
        <f>IF(VLOOKUP($B:$B,'S24 Warehouse Sale Product List'!$A:$F,6,FALSE)="","",VLOOKUP($B:$B,'S24 Warehouse Sale Product List'!$A:$F,6,FALSE))</f>
        <v/>
      </c>
      <c r="F305" s="210"/>
    </row>
    <row r="306" spans="1:6" x14ac:dyDescent="0.25">
      <c r="A306" s="212">
        <v>82522296</v>
      </c>
      <c r="B306" s="224">
        <v>9781338864878</v>
      </c>
      <c r="C306" s="212" t="s">
        <v>485</v>
      </c>
      <c r="D306" s="216">
        <v>61001</v>
      </c>
      <c r="E306" s="172" t="str">
        <f>IF(VLOOKUP($B:$B,'S24 Warehouse Sale Product List'!$A:$F,6,FALSE)="","",VLOOKUP($B:$B,'S24 Warehouse Sale Product List'!$A:$F,6,FALSE))</f>
        <v/>
      </c>
      <c r="F306" s="210"/>
    </row>
    <row r="307" spans="1:6" x14ac:dyDescent="0.25">
      <c r="A307" s="194">
        <v>83642438</v>
      </c>
      <c r="B307" s="243">
        <v>9781338828719</v>
      </c>
      <c r="C307" s="195" t="s">
        <v>1020</v>
      </c>
      <c r="D307" s="242">
        <v>70901</v>
      </c>
      <c r="E307" s="172" t="str">
        <f>IF(VLOOKUP($B:$B,'S24 Warehouse Sale Product List'!$A:$F,6,FALSE)="","",VLOOKUP($B:$B,'S24 Warehouse Sale Product List'!$A:$F,6,FALSE))</f>
        <v/>
      </c>
      <c r="F307" s="210"/>
    </row>
    <row r="308" spans="1:6" x14ac:dyDescent="0.25">
      <c r="A308" s="211">
        <v>24303993</v>
      </c>
      <c r="B308" s="224">
        <v>9781454952770</v>
      </c>
      <c r="C308" s="212" t="s">
        <v>1082</v>
      </c>
      <c r="D308" s="216">
        <v>80902</v>
      </c>
      <c r="E308" s="172" t="str">
        <f>IF(VLOOKUP($B:$B,'S24 Warehouse Sale Product List'!$A:$F,6,FALSE)="","",VLOOKUP($B:$B,'S24 Warehouse Sale Product List'!$A:$F,6,FALSE))</f>
        <v/>
      </c>
      <c r="F308" s="210"/>
    </row>
    <row r="309" spans="1:6" x14ac:dyDescent="0.25">
      <c r="A309" s="212">
        <v>53802028</v>
      </c>
      <c r="B309" s="224" t="s">
        <v>1210</v>
      </c>
      <c r="C309" s="212" t="s">
        <v>1211</v>
      </c>
      <c r="D309" s="216">
        <v>170402</v>
      </c>
      <c r="E309" s="172" t="str">
        <f>IF(VLOOKUP($B:$B,'S24 Warehouse Sale Product List'!$A:$F,6,FALSE)="","",VLOOKUP($B:$B,'S24 Warehouse Sale Product List'!$A:$F,6,FALSE))</f>
        <v/>
      </c>
      <c r="F309" s="210"/>
    </row>
    <row r="310" spans="1:6" x14ac:dyDescent="0.25">
      <c r="A310" s="212">
        <v>19440276</v>
      </c>
      <c r="B310" s="224">
        <v>9780316441865</v>
      </c>
      <c r="C310" s="212" t="s">
        <v>834</v>
      </c>
      <c r="D310" s="216">
        <v>140603</v>
      </c>
      <c r="E310" s="172" t="str">
        <f>IF(VLOOKUP($B:$B,'S24 Warehouse Sale Product List'!$A:$F,6,FALSE)="","",VLOOKUP($B:$B,'S24 Warehouse Sale Product List'!$A:$F,6,FALSE))</f>
        <v/>
      </c>
      <c r="F310" s="210"/>
    </row>
    <row r="311" spans="1:6" x14ac:dyDescent="0.25">
      <c r="A311" s="223">
        <v>86861181</v>
      </c>
      <c r="B311" s="224">
        <v>9781338831979</v>
      </c>
      <c r="C311" s="212" t="s">
        <v>767</v>
      </c>
      <c r="D311" s="216">
        <v>80801</v>
      </c>
      <c r="E311" s="172" t="str">
        <f>IF(VLOOKUP($B:$B,'S24 Warehouse Sale Product List'!$A:$F,6,FALSE)="","",VLOOKUP($B:$B,'S24 Warehouse Sale Product List'!$A:$F,6,FALSE))</f>
        <v/>
      </c>
      <c r="F311" s="214"/>
    </row>
    <row r="312" spans="1:6" x14ac:dyDescent="0.25">
      <c r="A312" s="194">
        <v>3613115</v>
      </c>
      <c r="B312" s="243">
        <v>9781534480483</v>
      </c>
      <c r="C312" s="195" t="s">
        <v>1275</v>
      </c>
      <c r="D312" s="242">
        <v>60603</v>
      </c>
      <c r="E312" s="172" t="str">
        <f>IF(VLOOKUP($B:$B,'S24 Warehouse Sale Product List'!$A:$F,6,FALSE)="","",VLOOKUP($B:$B,'S24 Warehouse Sale Product List'!$A:$F,6,FALSE))</f>
        <v/>
      </c>
      <c r="F312" s="213"/>
    </row>
    <row r="313" spans="1:6" x14ac:dyDescent="0.25">
      <c r="A313" s="194">
        <v>82389149</v>
      </c>
      <c r="B313" s="243">
        <v>9781338781403</v>
      </c>
      <c r="C313" s="195" t="s">
        <v>411</v>
      </c>
      <c r="D313" s="242">
        <v>110202</v>
      </c>
      <c r="E313" s="172" t="str">
        <f>IF(VLOOKUP($B:$B,'S24 Warehouse Sale Product List'!$A:$F,6,FALSE)="","",VLOOKUP($B:$B,'S24 Warehouse Sale Product List'!$A:$F,6,FALSE))</f>
        <v/>
      </c>
      <c r="F313" s="213"/>
    </row>
    <row r="314" spans="1:6" x14ac:dyDescent="0.25">
      <c r="A314" s="194">
        <v>42944656</v>
      </c>
      <c r="B314" s="243">
        <v>9781421599465</v>
      </c>
      <c r="C314" s="195" t="s">
        <v>844</v>
      </c>
      <c r="D314" s="242">
        <v>130603</v>
      </c>
      <c r="E314" s="172" t="str">
        <f>IF(VLOOKUP($B:$B,'S24 Warehouse Sale Product List'!$A:$F,6,FALSE)="","",VLOOKUP($B:$B,'S24 Warehouse Sale Product List'!$A:$F,6,FALSE))</f>
        <v/>
      </c>
      <c r="F314" s="213"/>
    </row>
    <row r="315" spans="1:6" x14ac:dyDescent="0.25">
      <c r="A315" s="194">
        <v>84442917</v>
      </c>
      <c r="B315" s="243">
        <v>9781974701445</v>
      </c>
      <c r="C315" s="195" t="s">
        <v>1312</v>
      </c>
      <c r="D315" s="242">
        <v>130603</v>
      </c>
      <c r="E315" s="172" t="str">
        <f>IF(VLOOKUP($B:$B,'S24 Warehouse Sale Product List'!$A:$F,6,FALSE)="","",VLOOKUP($B:$B,'S24 Warehouse Sale Product List'!$A:$F,6,FALSE))</f>
        <v/>
      </c>
      <c r="F315" s="213"/>
    </row>
    <row r="316" spans="1:6" x14ac:dyDescent="0.25">
      <c r="A316" s="194">
        <v>88276412</v>
      </c>
      <c r="B316" s="243">
        <v>9781974705207</v>
      </c>
      <c r="C316" s="195" t="s">
        <v>1328</v>
      </c>
      <c r="D316" s="242">
        <v>130601</v>
      </c>
      <c r="E316" s="172" t="str">
        <f>IF(VLOOKUP($B:$B,'S24 Warehouse Sale Product List'!$A:$F,6,FALSE)="","",VLOOKUP($B:$B,'S24 Warehouse Sale Product List'!$A:$F,6,FALSE))</f>
        <v/>
      </c>
      <c r="F316" s="213"/>
    </row>
    <row r="317" spans="1:6" x14ac:dyDescent="0.25">
      <c r="A317" s="211">
        <v>67629590</v>
      </c>
      <c r="B317" s="224">
        <v>9781338851946</v>
      </c>
      <c r="C317" s="212" t="s">
        <v>619</v>
      </c>
      <c r="D317" s="216">
        <v>130303</v>
      </c>
      <c r="E317" s="172" t="str">
        <f>IF(VLOOKUP($B:$B,'S24 Warehouse Sale Product List'!$A:$F,6,FALSE)="","",VLOOKUP($B:$B,'S24 Warehouse Sale Product List'!$A:$F,6,FALSE))</f>
        <v/>
      </c>
      <c r="F317" s="213"/>
    </row>
    <row r="318" spans="1:6" x14ac:dyDescent="0.25">
      <c r="A318" s="194">
        <v>41982453</v>
      </c>
      <c r="B318" s="243">
        <v>9781338680638</v>
      </c>
      <c r="C318" s="195" t="s">
        <v>735</v>
      </c>
      <c r="D318" s="242">
        <v>80603</v>
      </c>
      <c r="E318" s="172" t="str">
        <f>IF(VLOOKUP($B:$B,'S24 Warehouse Sale Product List'!$A:$F,6,FALSE)="","",VLOOKUP($B:$B,'S24 Warehouse Sale Product List'!$A:$F,6,FALSE))</f>
        <v/>
      </c>
      <c r="F318" s="213"/>
    </row>
    <row r="319" spans="1:6" x14ac:dyDescent="0.25">
      <c r="A319" s="194">
        <v>54694513</v>
      </c>
      <c r="B319" s="243">
        <v>9781338875485</v>
      </c>
      <c r="C319" s="195" t="s">
        <v>1622</v>
      </c>
      <c r="D319" s="242">
        <v>70402</v>
      </c>
      <c r="E319" s="172" t="str">
        <f>IF(VLOOKUP($B:$B,'S24 Warehouse Sale Product List'!$A:$F,6,FALSE)="","",VLOOKUP($B:$B,'S24 Warehouse Sale Product List'!$A:$F,6,FALSE))</f>
        <v/>
      </c>
      <c r="F319" s="213"/>
    </row>
    <row r="320" spans="1:6" x14ac:dyDescent="0.25">
      <c r="A320" s="194">
        <v>65129455</v>
      </c>
      <c r="B320" s="243">
        <v>9781338875492</v>
      </c>
      <c r="C320" s="195" t="s">
        <v>1177</v>
      </c>
      <c r="D320" s="242">
        <v>70403</v>
      </c>
      <c r="E320" s="172" t="str">
        <f>IF(VLOOKUP($B:$B,'S24 Warehouse Sale Product List'!$A:$F,6,FALSE)="","",VLOOKUP($B:$B,'S24 Warehouse Sale Product List'!$A:$F,6,FALSE))</f>
        <v/>
      </c>
      <c r="F320" s="213"/>
    </row>
    <row r="321" spans="1:6" x14ac:dyDescent="0.25">
      <c r="A321" s="194">
        <v>71896705</v>
      </c>
      <c r="B321" s="243">
        <v>9781338680645</v>
      </c>
      <c r="C321" s="195" t="s">
        <v>736</v>
      </c>
      <c r="D321" s="242">
        <v>140303</v>
      </c>
      <c r="E321" s="172" t="str">
        <f>IF(VLOOKUP($B:$B,'S24 Warehouse Sale Product List'!$A:$F,6,FALSE)="","",VLOOKUP($B:$B,'S24 Warehouse Sale Product List'!$A:$F,6,FALSE))</f>
        <v/>
      </c>
      <c r="F321" s="213"/>
    </row>
    <row r="322" spans="1:6" x14ac:dyDescent="0.25">
      <c r="A322" s="194">
        <v>33989375</v>
      </c>
      <c r="B322" s="243">
        <v>9781338776874</v>
      </c>
      <c r="C322" s="195" t="s">
        <v>543</v>
      </c>
      <c r="D322" s="242">
        <v>140203</v>
      </c>
      <c r="E322" s="172" t="str">
        <f>IF(VLOOKUP($B:$B,'S24 Warehouse Sale Product List'!$A:$F,6,FALSE)="","",VLOOKUP($B:$B,'S24 Warehouse Sale Product List'!$A:$F,6,FALSE))</f>
        <v/>
      </c>
      <c r="F322" s="213"/>
    </row>
    <row r="323" spans="1:6" x14ac:dyDescent="0.25">
      <c r="A323" s="194">
        <v>58790333</v>
      </c>
      <c r="B323" s="243">
        <v>9781338776904</v>
      </c>
      <c r="C323" s="195" t="s">
        <v>1178</v>
      </c>
      <c r="D323" s="242">
        <v>60803</v>
      </c>
      <c r="E323" s="172" t="str">
        <f>IF(VLOOKUP($B:$B,'S24 Warehouse Sale Product List'!$A:$F,6,FALSE)="","",VLOOKUP($B:$B,'S24 Warehouse Sale Product List'!$A:$F,6,FALSE))</f>
        <v/>
      </c>
      <c r="F323" s="213"/>
    </row>
    <row r="324" spans="1:6" x14ac:dyDescent="0.25">
      <c r="A324" s="194">
        <v>19804669</v>
      </c>
      <c r="B324" s="243">
        <v>9781338776942</v>
      </c>
      <c r="C324" s="195" t="s">
        <v>526</v>
      </c>
      <c r="D324" s="242">
        <v>110202</v>
      </c>
      <c r="E324" s="172" t="str">
        <f>IF(VLOOKUP($B:$B,'S24 Warehouse Sale Product List'!$A:$F,6,FALSE)="","",VLOOKUP($B:$B,'S24 Warehouse Sale Product List'!$A:$F,6,FALSE))</f>
        <v/>
      </c>
      <c r="F324" s="214"/>
    </row>
    <row r="325" spans="1:6" x14ac:dyDescent="0.25">
      <c r="A325" s="211">
        <v>3527192</v>
      </c>
      <c r="B325" s="224">
        <v>9781338347487</v>
      </c>
      <c r="C325" s="212" t="s">
        <v>1041</v>
      </c>
      <c r="D325" s="216">
        <v>140201</v>
      </c>
      <c r="E325" s="172" t="str">
        <f>IF(VLOOKUP($B:$B,'S24 Warehouse Sale Product List'!$A:$F,6,FALSE)="","",VLOOKUP($B:$B,'S24 Warehouse Sale Product List'!$A:$F,6,FALSE))</f>
        <v/>
      </c>
      <c r="F325" s="214"/>
    </row>
    <row r="326" spans="1:6" x14ac:dyDescent="0.25">
      <c r="A326" s="194">
        <v>22967996</v>
      </c>
      <c r="B326" s="243">
        <v>9781338848113</v>
      </c>
      <c r="C326" s="195" t="s">
        <v>1623</v>
      </c>
      <c r="D326" s="242">
        <v>61001</v>
      </c>
      <c r="E326" s="172" t="str">
        <f>IF(VLOOKUP($B:$B,'S24 Warehouse Sale Product List'!$A:$F,6,FALSE)="","",VLOOKUP($B:$B,'S24 Warehouse Sale Product List'!$A:$F,6,FALSE))</f>
        <v/>
      </c>
      <c r="F326" s="214"/>
    </row>
    <row r="327" spans="1:6" x14ac:dyDescent="0.25">
      <c r="A327" s="194">
        <v>3555010</v>
      </c>
      <c r="B327" s="243">
        <v>9781684057474</v>
      </c>
      <c r="C327" s="195" t="s">
        <v>110</v>
      </c>
      <c r="D327" s="242">
        <v>150601</v>
      </c>
      <c r="E327" s="172" t="str">
        <f>IF(VLOOKUP($B:$B,'S24 Warehouse Sale Product List'!$A:$F,6,FALSE)="","",VLOOKUP($B:$B,'S24 Warehouse Sale Product List'!$A:$F,6,FALSE))</f>
        <v/>
      </c>
      <c r="F327" s="214"/>
    </row>
    <row r="328" spans="1:6" x14ac:dyDescent="0.25">
      <c r="A328" s="194">
        <v>3559864</v>
      </c>
      <c r="B328" s="243">
        <v>9781338716061</v>
      </c>
      <c r="C328" s="195" t="s">
        <v>1083</v>
      </c>
      <c r="D328" s="242">
        <v>150602</v>
      </c>
      <c r="E328" s="172" t="str">
        <f>IF(VLOOKUP($B:$B,'S24 Warehouse Sale Product List'!$A:$F,6,FALSE)="","",VLOOKUP($B:$B,'S24 Warehouse Sale Product List'!$A:$F,6,FALSE))</f>
        <v/>
      </c>
      <c r="F328" s="214"/>
    </row>
    <row r="329" spans="1:6" x14ac:dyDescent="0.25">
      <c r="A329" s="194">
        <v>65944367</v>
      </c>
      <c r="B329" s="243">
        <v>9781443190022</v>
      </c>
      <c r="C329" s="195" t="s">
        <v>824</v>
      </c>
      <c r="D329" s="242">
        <v>130702</v>
      </c>
      <c r="E329" s="172" t="str">
        <f>IF(VLOOKUP($B:$B,'S24 Warehouse Sale Product List'!$A:$F,6,FALSE)="","",VLOOKUP($B:$B,'S24 Warehouse Sale Product List'!$A:$F,6,FALSE))</f>
        <v/>
      </c>
      <c r="F329" s="214"/>
    </row>
    <row r="330" spans="1:6" x14ac:dyDescent="0.25">
      <c r="A330" s="194">
        <v>3601300</v>
      </c>
      <c r="B330" s="243">
        <v>9781683692577</v>
      </c>
      <c r="C330" s="195" t="s">
        <v>517</v>
      </c>
      <c r="D330" s="242">
        <v>81003</v>
      </c>
      <c r="E330" s="172" t="str">
        <f>IF(VLOOKUP($B:$B,'S24 Warehouse Sale Product List'!$A:$F,6,FALSE)="","",VLOOKUP($B:$B,'S24 Warehouse Sale Product List'!$A:$F,6,FALSE))</f>
        <v/>
      </c>
      <c r="F330" s="214"/>
    </row>
    <row r="331" spans="1:6" x14ac:dyDescent="0.25">
      <c r="A331" s="194">
        <v>61073347</v>
      </c>
      <c r="B331" s="243">
        <v>9781338868135</v>
      </c>
      <c r="C331" s="195" t="s">
        <v>412</v>
      </c>
      <c r="D331" s="242">
        <v>61003</v>
      </c>
      <c r="E331" s="172" t="str">
        <f>IF(VLOOKUP($B:$B,'S24 Warehouse Sale Product List'!$A:$F,6,FALSE)="","",VLOOKUP($B:$B,'S24 Warehouse Sale Product List'!$A:$F,6,FALSE))</f>
        <v/>
      </c>
      <c r="F331" s="214"/>
    </row>
    <row r="332" spans="1:6" x14ac:dyDescent="0.25">
      <c r="A332" s="194">
        <v>18770856</v>
      </c>
      <c r="B332" s="243">
        <v>9781975312817</v>
      </c>
      <c r="C332" s="195" t="s">
        <v>768</v>
      </c>
      <c r="D332" s="242">
        <v>140303</v>
      </c>
      <c r="E332" s="172" t="str">
        <f>IF(VLOOKUP($B:$B,'S24 Warehouse Sale Product List'!$A:$F,6,FALSE)="","",VLOOKUP($B:$B,'S24 Warehouse Sale Product List'!$A:$F,6,FALSE))</f>
        <v/>
      </c>
      <c r="F332" s="214"/>
    </row>
    <row r="333" spans="1:6" x14ac:dyDescent="0.25">
      <c r="A333" s="194">
        <v>3601011</v>
      </c>
      <c r="B333" s="243" t="s">
        <v>1969</v>
      </c>
      <c r="C333" s="195" t="s">
        <v>161</v>
      </c>
      <c r="D333" s="242">
        <v>160302</v>
      </c>
      <c r="E333" s="172" t="str">
        <f>IF(VLOOKUP($B:$B,'S24 Warehouse Sale Product List'!$A:$F,6,FALSE)="","",VLOOKUP($B:$B,'S24 Warehouse Sale Product List'!$A:$F,6,FALSE))</f>
        <v/>
      </c>
      <c r="F333" s="214"/>
    </row>
    <row r="334" spans="1:6" x14ac:dyDescent="0.25">
      <c r="A334" s="194">
        <v>3601011</v>
      </c>
      <c r="B334" s="243" t="s">
        <v>1970</v>
      </c>
      <c r="C334" s="195" t="s">
        <v>162</v>
      </c>
      <c r="D334" s="242">
        <v>160302</v>
      </c>
      <c r="E334" s="172" t="str">
        <f>IF(VLOOKUP($B:$B,'S24 Warehouse Sale Product List'!$A:$F,6,FALSE)="","",VLOOKUP($B:$B,'S24 Warehouse Sale Product List'!$A:$F,6,FALSE))</f>
        <v/>
      </c>
      <c r="F334" s="214"/>
    </row>
    <row r="335" spans="1:6" x14ac:dyDescent="0.25">
      <c r="A335" s="194">
        <v>3601011</v>
      </c>
      <c r="B335" s="243" t="s">
        <v>1971</v>
      </c>
      <c r="C335" s="195" t="s">
        <v>163</v>
      </c>
      <c r="D335" s="242">
        <v>160302</v>
      </c>
      <c r="E335" s="172" t="str">
        <f>IF(VLOOKUP($B:$B,'S24 Warehouse Sale Product List'!$A:$F,6,FALSE)="","",VLOOKUP($B:$B,'S24 Warehouse Sale Product List'!$A:$F,6,FALSE))</f>
        <v/>
      </c>
      <c r="F335" s="214"/>
    </row>
    <row r="336" spans="1:6" x14ac:dyDescent="0.25">
      <c r="A336" s="194">
        <v>3601011</v>
      </c>
      <c r="B336" s="243" t="s">
        <v>1972</v>
      </c>
      <c r="C336" s="195" t="s">
        <v>164</v>
      </c>
      <c r="D336" s="242">
        <v>160302</v>
      </c>
      <c r="E336" s="172" t="str">
        <f>IF(VLOOKUP($B:$B,'S24 Warehouse Sale Product List'!$A:$F,6,FALSE)="","",VLOOKUP($B:$B,'S24 Warehouse Sale Product List'!$A:$F,6,FALSE))</f>
        <v/>
      </c>
      <c r="F336" s="214"/>
    </row>
    <row r="337" spans="1:6" x14ac:dyDescent="0.25">
      <c r="A337" s="194">
        <v>38929123</v>
      </c>
      <c r="B337" s="243" t="s">
        <v>1973</v>
      </c>
      <c r="C337" s="195" t="s">
        <v>1119</v>
      </c>
      <c r="D337" s="242">
        <v>160302</v>
      </c>
      <c r="E337" s="172" t="str">
        <f>IF(VLOOKUP($B:$B,'S24 Warehouse Sale Product List'!$A:$F,6,FALSE)="","",VLOOKUP($B:$B,'S24 Warehouse Sale Product List'!$A:$F,6,FALSE))</f>
        <v/>
      </c>
      <c r="F337" s="214"/>
    </row>
    <row r="338" spans="1:6" x14ac:dyDescent="0.25">
      <c r="A338" s="194">
        <v>38929123</v>
      </c>
      <c r="B338" s="243" t="s">
        <v>1974</v>
      </c>
      <c r="C338" s="195" t="s">
        <v>1120</v>
      </c>
      <c r="D338" s="242">
        <v>160302</v>
      </c>
      <c r="E338" s="172" t="str">
        <f>IF(VLOOKUP($B:$B,'S24 Warehouse Sale Product List'!$A:$F,6,FALSE)="","",VLOOKUP($B:$B,'S24 Warehouse Sale Product List'!$A:$F,6,FALSE))</f>
        <v/>
      </c>
      <c r="F338" s="214"/>
    </row>
    <row r="339" spans="1:6" x14ac:dyDescent="0.25">
      <c r="A339" s="194">
        <v>74081371</v>
      </c>
      <c r="B339" s="243" t="s">
        <v>1975</v>
      </c>
      <c r="C339" s="195" t="s">
        <v>1624</v>
      </c>
      <c r="D339" s="242">
        <v>170501</v>
      </c>
      <c r="E339" s="172" t="str">
        <f>IF(VLOOKUP($B:$B,'S24 Warehouse Sale Product List'!$A:$F,6,FALSE)="","",VLOOKUP($B:$B,'S24 Warehouse Sale Product List'!$A:$F,6,FALSE))</f>
        <v/>
      </c>
      <c r="F339" s="214"/>
    </row>
    <row r="340" spans="1:6" x14ac:dyDescent="0.25">
      <c r="A340" s="212">
        <v>74081371</v>
      </c>
      <c r="B340" s="245" t="s">
        <v>1976</v>
      </c>
      <c r="C340" s="195" t="s">
        <v>1625</v>
      </c>
      <c r="D340" s="242">
        <v>170501</v>
      </c>
      <c r="E340" s="172" t="str">
        <f>IF(VLOOKUP($B:$B,'S24 Warehouse Sale Product List'!$A:$F,6,FALSE)="","",VLOOKUP($B:$B,'S24 Warehouse Sale Product List'!$A:$F,6,FALSE))</f>
        <v/>
      </c>
      <c r="F340" s="214"/>
    </row>
    <row r="341" spans="1:6" x14ac:dyDescent="0.25">
      <c r="A341" s="194">
        <v>3600097</v>
      </c>
      <c r="B341" s="243" t="s">
        <v>1977</v>
      </c>
      <c r="C341" s="195" t="s">
        <v>165</v>
      </c>
      <c r="D341" s="242">
        <v>170303</v>
      </c>
      <c r="E341" s="172" t="str">
        <f>IF(VLOOKUP($B:$B,'S24 Warehouse Sale Product List'!$A:$F,6,FALSE)="","",VLOOKUP($B:$B,'S24 Warehouse Sale Product List'!$A:$F,6,FALSE))</f>
        <v/>
      </c>
      <c r="F341" s="214"/>
    </row>
    <row r="342" spans="1:6" x14ac:dyDescent="0.25">
      <c r="A342" s="194">
        <v>3600097</v>
      </c>
      <c r="B342" s="243" t="s">
        <v>1978</v>
      </c>
      <c r="C342" s="195" t="s">
        <v>166</v>
      </c>
      <c r="D342" s="242">
        <v>170303</v>
      </c>
      <c r="E342" s="172" t="str">
        <f>IF(VLOOKUP($B:$B,'S24 Warehouse Sale Product List'!$A:$F,6,FALSE)="","",VLOOKUP($B:$B,'S24 Warehouse Sale Product List'!$A:$F,6,FALSE))</f>
        <v/>
      </c>
      <c r="F342" s="214"/>
    </row>
    <row r="343" spans="1:6" x14ac:dyDescent="0.25">
      <c r="A343" s="211">
        <v>3600097</v>
      </c>
      <c r="B343" s="224" t="s">
        <v>1979</v>
      </c>
      <c r="C343" s="212" t="s">
        <v>167</v>
      </c>
      <c r="D343" s="216">
        <v>170303</v>
      </c>
      <c r="E343" s="172" t="str">
        <f>IF(VLOOKUP($B:$B,'S24 Warehouse Sale Product List'!$A:$F,6,FALSE)="","",VLOOKUP($B:$B,'S24 Warehouse Sale Product List'!$A:$F,6,FALSE))</f>
        <v/>
      </c>
      <c r="F343" s="214"/>
    </row>
    <row r="344" spans="1:6" x14ac:dyDescent="0.25">
      <c r="A344" s="194">
        <v>3601003</v>
      </c>
      <c r="B344" s="243" t="s">
        <v>1980</v>
      </c>
      <c r="C344" s="195" t="s">
        <v>168</v>
      </c>
      <c r="D344" s="242">
        <v>170303</v>
      </c>
      <c r="E344" s="172" t="str">
        <f>IF(VLOOKUP($B:$B,'S24 Warehouse Sale Product List'!$A:$F,6,FALSE)="","",VLOOKUP($B:$B,'S24 Warehouse Sale Product List'!$A:$F,6,FALSE))</f>
        <v/>
      </c>
      <c r="F344" s="214"/>
    </row>
    <row r="345" spans="1:6" x14ac:dyDescent="0.25">
      <c r="A345" s="194">
        <v>3601003</v>
      </c>
      <c r="B345" s="243" t="s">
        <v>1981</v>
      </c>
      <c r="C345" s="195" t="s">
        <v>169</v>
      </c>
      <c r="D345" s="242">
        <v>170303</v>
      </c>
      <c r="E345" s="172" t="str">
        <f>IF(VLOOKUP($B:$B,'S24 Warehouse Sale Product List'!$A:$F,6,FALSE)="","",VLOOKUP($B:$B,'S24 Warehouse Sale Product List'!$A:$F,6,FALSE))</f>
        <v/>
      </c>
      <c r="F345" s="214"/>
    </row>
    <row r="346" spans="1:6" x14ac:dyDescent="0.25">
      <c r="A346" s="194">
        <v>3601003</v>
      </c>
      <c r="B346" s="243" t="s">
        <v>1982</v>
      </c>
      <c r="C346" s="195" t="s">
        <v>170</v>
      </c>
      <c r="D346" s="242">
        <v>170303</v>
      </c>
      <c r="E346" s="172" t="str">
        <f>IF(VLOOKUP($B:$B,'S24 Warehouse Sale Product List'!$A:$F,6,FALSE)="","",VLOOKUP($B:$B,'S24 Warehouse Sale Product List'!$A:$F,6,FALSE))</f>
        <v/>
      </c>
      <c r="F346" s="214"/>
    </row>
    <row r="347" spans="1:6" x14ac:dyDescent="0.25">
      <c r="A347" s="194">
        <v>3514909</v>
      </c>
      <c r="B347" s="243" t="s">
        <v>1983</v>
      </c>
      <c r="C347" s="195" t="s">
        <v>171</v>
      </c>
      <c r="D347" s="242">
        <v>170302</v>
      </c>
      <c r="E347" s="172" t="str">
        <f>IF(VLOOKUP($B:$B,'S24 Warehouse Sale Product List'!$A:$F,6,FALSE)="","",VLOOKUP($B:$B,'S24 Warehouse Sale Product List'!$A:$F,6,FALSE))</f>
        <v/>
      </c>
      <c r="F347" s="214"/>
    </row>
    <row r="348" spans="1:6" x14ac:dyDescent="0.25">
      <c r="A348" s="194">
        <v>3514909</v>
      </c>
      <c r="B348" s="243" t="s">
        <v>1984</v>
      </c>
      <c r="C348" s="195" t="s">
        <v>172</v>
      </c>
      <c r="D348" s="242">
        <v>170302</v>
      </c>
      <c r="E348" s="172" t="str">
        <f>IF(VLOOKUP($B:$B,'S24 Warehouse Sale Product List'!$A:$F,6,FALSE)="","",VLOOKUP($B:$B,'S24 Warehouse Sale Product List'!$A:$F,6,FALSE))</f>
        <v/>
      </c>
      <c r="F348" s="214"/>
    </row>
    <row r="349" spans="1:6" x14ac:dyDescent="0.25">
      <c r="A349" s="194">
        <v>3514909</v>
      </c>
      <c r="B349" s="243" t="s">
        <v>1985</v>
      </c>
      <c r="C349" s="195" t="s">
        <v>173</v>
      </c>
      <c r="D349" s="242">
        <v>170302</v>
      </c>
      <c r="E349" s="172" t="str">
        <f>IF(VLOOKUP($B:$B,'S24 Warehouse Sale Product List'!$A:$F,6,FALSE)="","",VLOOKUP($B:$B,'S24 Warehouse Sale Product List'!$A:$F,6,FALSE))</f>
        <v/>
      </c>
      <c r="F349" s="214"/>
    </row>
    <row r="350" spans="1:6" x14ac:dyDescent="0.25">
      <c r="A350" s="211">
        <v>3514909</v>
      </c>
      <c r="B350" s="224" t="s">
        <v>1986</v>
      </c>
      <c r="C350" s="212" t="s">
        <v>174</v>
      </c>
      <c r="D350" s="216">
        <v>170302</v>
      </c>
      <c r="E350" s="172" t="str">
        <f>IF(VLOOKUP($B:$B,'S24 Warehouse Sale Product List'!$A:$F,6,FALSE)="","",VLOOKUP($B:$B,'S24 Warehouse Sale Product List'!$A:$F,6,FALSE))</f>
        <v/>
      </c>
      <c r="F350" s="214"/>
    </row>
    <row r="351" spans="1:6" x14ac:dyDescent="0.25">
      <c r="A351" s="211">
        <v>3599430</v>
      </c>
      <c r="B351" s="224">
        <v>603250707547</v>
      </c>
      <c r="C351" s="212" t="s">
        <v>1626</v>
      </c>
      <c r="D351" s="216">
        <v>160402</v>
      </c>
      <c r="E351" s="172" t="str">
        <f>IF(VLOOKUP($B:$B,'S24 Warehouse Sale Product List'!$A:$F,6,FALSE)="","",VLOOKUP($B:$B,'S24 Warehouse Sale Product List'!$A:$F,6,FALSE))</f>
        <v/>
      </c>
      <c r="F351" s="214"/>
    </row>
    <row r="352" spans="1:6" x14ac:dyDescent="0.25">
      <c r="A352" s="194">
        <v>37397156</v>
      </c>
      <c r="B352" s="243" t="s">
        <v>1987</v>
      </c>
      <c r="C352" s="195" t="s">
        <v>1122</v>
      </c>
      <c r="D352" s="242">
        <v>160302</v>
      </c>
      <c r="E352" s="172" t="str">
        <f>IF(VLOOKUP($B:$B,'S24 Warehouse Sale Product List'!$A:$F,6,FALSE)="","",VLOOKUP($B:$B,'S24 Warehouse Sale Product List'!$A:$F,6,FALSE))</f>
        <v/>
      </c>
      <c r="F352" s="214"/>
    </row>
    <row r="353" spans="1:6" x14ac:dyDescent="0.25">
      <c r="A353" s="194">
        <v>37397156</v>
      </c>
      <c r="B353" s="243" t="s">
        <v>1988</v>
      </c>
      <c r="C353" s="195" t="s">
        <v>1123</v>
      </c>
      <c r="D353" s="242">
        <v>160302</v>
      </c>
      <c r="E353" s="172" t="str">
        <f>IF(VLOOKUP($B:$B,'S24 Warehouse Sale Product List'!$A:$F,6,FALSE)="","",VLOOKUP($B:$B,'S24 Warehouse Sale Product List'!$A:$F,6,FALSE))</f>
        <v/>
      </c>
      <c r="F353" s="214"/>
    </row>
    <row r="354" spans="1:6" x14ac:dyDescent="0.25">
      <c r="A354" s="194">
        <v>23228089</v>
      </c>
      <c r="B354" s="243" t="s">
        <v>1212</v>
      </c>
      <c r="C354" s="195" t="s">
        <v>1213</v>
      </c>
      <c r="D354" s="242">
        <v>160402</v>
      </c>
      <c r="E354" s="172" t="str">
        <f>IF(VLOOKUP($B:$B,'S24 Warehouse Sale Product List'!$A:$F,6,FALSE)="","",VLOOKUP($B:$B,'S24 Warehouse Sale Product List'!$A:$F,6,FALSE))</f>
        <v/>
      </c>
      <c r="F354" s="214"/>
    </row>
    <row r="355" spans="1:6" x14ac:dyDescent="0.25">
      <c r="A355" s="194">
        <v>3600998</v>
      </c>
      <c r="B355" s="243" t="s">
        <v>1989</v>
      </c>
      <c r="C355" s="195" t="s">
        <v>175</v>
      </c>
      <c r="D355" s="242">
        <v>170302</v>
      </c>
      <c r="E355" s="172" t="str">
        <f>IF(VLOOKUP($B:$B,'S24 Warehouse Sale Product List'!$A:$F,6,FALSE)="","",VLOOKUP($B:$B,'S24 Warehouse Sale Product List'!$A:$F,6,FALSE))</f>
        <v/>
      </c>
      <c r="F355" s="214"/>
    </row>
    <row r="356" spans="1:6" x14ac:dyDescent="0.25">
      <c r="A356" s="194">
        <v>3600998</v>
      </c>
      <c r="B356" s="243" t="s">
        <v>1990</v>
      </c>
      <c r="C356" s="195" t="s">
        <v>176</v>
      </c>
      <c r="D356" s="242">
        <v>170302</v>
      </c>
      <c r="E356" s="172" t="str">
        <f>IF(VLOOKUP($B:$B,'S24 Warehouse Sale Product List'!$A:$F,6,FALSE)="","",VLOOKUP($B:$B,'S24 Warehouse Sale Product List'!$A:$F,6,FALSE))</f>
        <v/>
      </c>
      <c r="F356" s="214"/>
    </row>
    <row r="357" spans="1:6" x14ac:dyDescent="0.25">
      <c r="A357" s="194">
        <v>3600998</v>
      </c>
      <c r="B357" s="243" t="s">
        <v>1991</v>
      </c>
      <c r="C357" s="195" t="s">
        <v>177</v>
      </c>
      <c r="D357" s="242">
        <v>170302</v>
      </c>
      <c r="E357" s="172" t="str">
        <f>IF(VLOOKUP($B:$B,'S24 Warehouse Sale Product List'!$A:$F,6,FALSE)="","",VLOOKUP($B:$B,'S24 Warehouse Sale Product List'!$A:$F,6,FALSE))</f>
        <v/>
      </c>
      <c r="F357" s="214"/>
    </row>
    <row r="358" spans="1:6" x14ac:dyDescent="0.25">
      <c r="A358" s="194">
        <v>3600998</v>
      </c>
      <c r="B358" s="243" t="s">
        <v>1992</v>
      </c>
      <c r="C358" s="195" t="s">
        <v>178</v>
      </c>
      <c r="D358" s="242">
        <v>170302</v>
      </c>
      <c r="E358" s="172" t="str">
        <f>IF(VLOOKUP($B:$B,'S24 Warehouse Sale Product List'!$A:$F,6,FALSE)="","",VLOOKUP($B:$B,'S24 Warehouse Sale Product List'!$A:$F,6,FALSE))</f>
        <v/>
      </c>
      <c r="F358" s="214"/>
    </row>
    <row r="359" spans="1:6" x14ac:dyDescent="0.25">
      <c r="A359" s="194">
        <v>95994736</v>
      </c>
      <c r="B359" s="243" t="s">
        <v>1993</v>
      </c>
      <c r="C359" s="195" t="s">
        <v>1124</v>
      </c>
      <c r="D359" s="242">
        <v>160402</v>
      </c>
      <c r="E359" s="172" t="str">
        <f>IF(VLOOKUP($B:$B,'S24 Warehouse Sale Product List'!$A:$F,6,FALSE)="","",VLOOKUP($B:$B,'S24 Warehouse Sale Product List'!$A:$F,6,FALSE))</f>
        <v/>
      </c>
      <c r="F359" s="214"/>
    </row>
    <row r="360" spans="1:6" x14ac:dyDescent="0.25">
      <c r="A360" s="194">
        <v>95994736</v>
      </c>
      <c r="B360" s="243" t="s">
        <v>1994</v>
      </c>
      <c r="C360" s="195" t="s">
        <v>1125</v>
      </c>
      <c r="D360" s="242">
        <v>160402</v>
      </c>
      <c r="E360" s="172" t="str">
        <f>IF(VLOOKUP($B:$B,'S24 Warehouse Sale Product List'!$A:$F,6,FALSE)="","",VLOOKUP($B:$B,'S24 Warehouse Sale Product List'!$A:$F,6,FALSE))</f>
        <v/>
      </c>
      <c r="F360" s="214"/>
    </row>
    <row r="361" spans="1:6" x14ac:dyDescent="0.25">
      <c r="A361" s="194">
        <v>3342475</v>
      </c>
      <c r="B361" s="243" t="s">
        <v>1995</v>
      </c>
      <c r="C361" s="195" t="s">
        <v>179</v>
      </c>
      <c r="D361" s="242">
        <v>170303</v>
      </c>
      <c r="E361" s="172" t="str">
        <f>IF(VLOOKUP($B:$B,'S24 Warehouse Sale Product List'!$A:$F,6,FALSE)="","",VLOOKUP($B:$B,'S24 Warehouse Sale Product List'!$A:$F,6,FALSE))</f>
        <v/>
      </c>
      <c r="F361" s="214"/>
    </row>
    <row r="362" spans="1:6" x14ac:dyDescent="0.25">
      <c r="A362" s="194">
        <v>3342475</v>
      </c>
      <c r="B362" s="243" t="s">
        <v>1996</v>
      </c>
      <c r="C362" s="195" t="s">
        <v>180</v>
      </c>
      <c r="D362" s="242">
        <v>170303</v>
      </c>
      <c r="E362" s="172" t="str">
        <f>IF(VLOOKUP($B:$B,'S24 Warehouse Sale Product List'!$A:$F,6,FALSE)="","",VLOOKUP($B:$B,'S24 Warehouse Sale Product List'!$A:$F,6,FALSE))</f>
        <v/>
      </c>
      <c r="F362" s="214"/>
    </row>
    <row r="363" spans="1:6" x14ac:dyDescent="0.25">
      <c r="A363" s="194">
        <v>3342475</v>
      </c>
      <c r="B363" s="243" t="s">
        <v>1997</v>
      </c>
      <c r="C363" s="195" t="s">
        <v>181</v>
      </c>
      <c r="D363" s="242">
        <v>170303</v>
      </c>
      <c r="E363" s="172" t="str">
        <f>IF(VLOOKUP($B:$B,'S24 Warehouse Sale Product List'!$A:$F,6,FALSE)="","",VLOOKUP($B:$B,'S24 Warehouse Sale Product List'!$A:$F,6,FALSE))</f>
        <v/>
      </c>
      <c r="F363" s="214"/>
    </row>
    <row r="364" spans="1:6" x14ac:dyDescent="0.25">
      <c r="A364" s="211">
        <v>3601003</v>
      </c>
      <c r="B364" s="224" t="s">
        <v>1121</v>
      </c>
      <c r="C364" s="212" t="s">
        <v>569</v>
      </c>
      <c r="D364" s="216">
        <v>170303</v>
      </c>
      <c r="E364" s="172" t="str">
        <f>IF(VLOOKUP($B:$B,'S24 Warehouse Sale Product List'!$A:$F,6,FALSE)="","",VLOOKUP($B:$B,'S24 Warehouse Sale Product List'!$A:$F,6,FALSE))</f>
        <v/>
      </c>
      <c r="F364" s="214"/>
    </row>
    <row r="365" spans="1:6" x14ac:dyDescent="0.25">
      <c r="A365" s="194">
        <v>81400408</v>
      </c>
      <c r="B365" s="243" t="s">
        <v>716</v>
      </c>
      <c r="C365" s="195" t="s">
        <v>717</v>
      </c>
      <c r="D365" s="242">
        <v>170403</v>
      </c>
      <c r="E365" s="172" t="str">
        <f>IF(VLOOKUP($B:$B,'S24 Warehouse Sale Product List'!$A:$F,6,FALSE)="","",VLOOKUP($B:$B,'S24 Warehouse Sale Product List'!$A:$F,6,FALSE))</f>
        <v/>
      </c>
      <c r="F365" s="214"/>
    </row>
    <row r="366" spans="1:6" x14ac:dyDescent="0.25">
      <c r="A366" s="194">
        <v>31692427</v>
      </c>
      <c r="B366" s="243" t="s">
        <v>1998</v>
      </c>
      <c r="C366" s="195" t="s">
        <v>718</v>
      </c>
      <c r="D366" s="242">
        <v>170302</v>
      </c>
      <c r="E366" s="172" t="str">
        <f>IF(VLOOKUP($B:$B,'S24 Warehouse Sale Product List'!$A:$F,6,FALSE)="","",VLOOKUP($B:$B,'S24 Warehouse Sale Product List'!$A:$F,6,FALSE))</f>
        <v/>
      </c>
      <c r="F366" s="214"/>
    </row>
    <row r="367" spans="1:6" x14ac:dyDescent="0.25">
      <c r="A367" s="194">
        <v>31692427</v>
      </c>
      <c r="B367" s="243" t="s">
        <v>1999</v>
      </c>
      <c r="C367" s="195" t="s">
        <v>719</v>
      </c>
      <c r="D367" s="242">
        <v>170302</v>
      </c>
      <c r="E367" s="172" t="str">
        <f>IF(VLOOKUP($B:$B,'S24 Warehouse Sale Product List'!$A:$F,6,FALSE)="","",VLOOKUP($B:$B,'S24 Warehouse Sale Product List'!$A:$F,6,FALSE))</f>
        <v/>
      </c>
      <c r="F367" s="214"/>
    </row>
    <row r="368" spans="1:6" x14ac:dyDescent="0.25">
      <c r="A368" s="194">
        <v>61409701</v>
      </c>
      <c r="B368" s="243" t="s">
        <v>2000</v>
      </c>
      <c r="C368" s="195" t="s">
        <v>570</v>
      </c>
      <c r="D368" s="242">
        <v>170303</v>
      </c>
      <c r="E368" s="172" t="str">
        <f>IF(VLOOKUP($B:$B,'S24 Warehouse Sale Product List'!$A:$F,6,FALSE)="","",VLOOKUP($B:$B,'S24 Warehouse Sale Product List'!$A:$F,6,FALSE))</f>
        <v/>
      </c>
      <c r="F368" s="214"/>
    </row>
    <row r="369" spans="1:6" x14ac:dyDescent="0.25">
      <c r="A369" s="194">
        <v>61409701</v>
      </c>
      <c r="B369" s="243" t="s">
        <v>2001</v>
      </c>
      <c r="C369" s="195" t="s">
        <v>571</v>
      </c>
      <c r="D369" s="242">
        <v>170303</v>
      </c>
      <c r="E369" s="172" t="str">
        <f>IF(VLOOKUP($B:$B,'S24 Warehouse Sale Product List'!$A:$F,6,FALSE)="","",VLOOKUP($B:$B,'S24 Warehouse Sale Product List'!$A:$F,6,FALSE))</f>
        <v/>
      </c>
      <c r="F369" s="214"/>
    </row>
    <row r="370" spans="1:6" x14ac:dyDescent="0.25">
      <c r="A370" s="194">
        <v>61409701</v>
      </c>
      <c r="B370" s="243" t="s">
        <v>2002</v>
      </c>
      <c r="C370" s="195" t="s">
        <v>572</v>
      </c>
      <c r="D370" s="242">
        <v>170303</v>
      </c>
      <c r="E370" s="172" t="str">
        <f>IF(VLOOKUP($B:$B,'S24 Warehouse Sale Product List'!$A:$F,6,FALSE)="","",VLOOKUP($B:$B,'S24 Warehouse Sale Product List'!$A:$F,6,FALSE))</f>
        <v/>
      </c>
      <c r="F370" s="214"/>
    </row>
    <row r="371" spans="1:6" x14ac:dyDescent="0.25">
      <c r="A371" s="194">
        <v>61409701</v>
      </c>
      <c r="B371" s="243" t="s">
        <v>2003</v>
      </c>
      <c r="C371" s="195" t="s">
        <v>573</v>
      </c>
      <c r="D371" s="242">
        <v>170303</v>
      </c>
      <c r="E371" s="172" t="str">
        <f>IF(VLOOKUP($B:$B,'S24 Warehouse Sale Product List'!$A:$F,6,FALSE)="","",VLOOKUP($B:$B,'S24 Warehouse Sale Product List'!$A:$F,6,FALSE))</f>
        <v/>
      </c>
      <c r="F371" s="214"/>
    </row>
    <row r="372" spans="1:6" x14ac:dyDescent="0.25">
      <c r="A372" s="223">
        <v>58518599</v>
      </c>
      <c r="B372" s="224" t="s">
        <v>2004</v>
      </c>
      <c r="C372" s="212" t="s">
        <v>592</v>
      </c>
      <c r="D372" s="216">
        <v>170501</v>
      </c>
      <c r="E372" s="172" t="str">
        <f>IF(VLOOKUP($B:$B,'S24 Warehouse Sale Product List'!$A:$F,6,FALSE)="","",VLOOKUP($B:$B,'S24 Warehouse Sale Product List'!$A:$F,6,FALSE))</f>
        <v/>
      </c>
      <c r="F372" s="214"/>
    </row>
    <row r="373" spans="1:6" x14ac:dyDescent="0.25">
      <c r="A373" s="223">
        <v>58518599</v>
      </c>
      <c r="B373" s="224" t="s">
        <v>2005</v>
      </c>
      <c r="C373" s="212" t="s">
        <v>593</v>
      </c>
      <c r="D373" s="216">
        <v>170501</v>
      </c>
      <c r="E373" s="172" t="str">
        <f>IF(VLOOKUP($B:$B,'S24 Warehouse Sale Product List'!$A:$F,6,FALSE)="","",VLOOKUP($B:$B,'S24 Warehouse Sale Product List'!$A:$F,6,FALSE))</f>
        <v/>
      </c>
      <c r="F373" s="214"/>
    </row>
    <row r="374" spans="1:6" x14ac:dyDescent="0.25">
      <c r="A374" s="223">
        <v>58518599</v>
      </c>
      <c r="B374" s="224" t="s">
        <v>2006</v>
      </c>
      <c r="C374" s="212" t="s">
        <v>594</v>
      </c>
      <c r="D374" s="216">
        <v>170501</v>
      </c>
      <c r="E374" s="172" t="str">
        <f>IF(VLOOKUP($B:$B,'S24 Warehouse Sale Product List'!$A:$F,6,FALSE)="","",VLOOKUP($B:$B,'S24 Warehouse Sale Product List'!$A:$F,6,FALSE))</f>
        <v/>
      </c>
      <c r="F374" s="214"/>
    </row>
    <row r="375" spans="1:6" x14ac:dyDescent="0.25">
      <c r="A375" s="194">
        <v>58518599</v>
      </c>
      <c r="B375" s="224" t="s">
        <v>2007</v>
      </c>
      <c r="C375" s="195" t="s">
        <v>595</v>
      </c>
      <c r="D375" s="242">
        <v>170501</v>
      </c>
      <c r="E375" s="172" t="str">
        <f>IF(VLOOKUP($B:$B,'S24 Warehouse Sale Product List'!$A:$F,6,FALSE)="","",VLOOKUP($B:$B,'S24 Warehouse Sale Product List'!$A:$F,6,FALSE))</f>
        <v/>
      </c>
      <c r="F375" s="214"/>
    </row>
    <row r="376" spans="1:6" x14ac:dyDescent="0.25">
      <c r="A376" s="194">
        <v>82517643</v>
      </c>
      <c r="B376" s="224" t="s">
        <v>2008</v>
      </c>
      <c r="C376" s="195" t="s">
        <v>1126</v>
      </c>
      <c r="D376" s="242">
        <v>170302</v>
      </c>
      <c r="E376" s="172" t="str">
        <f>IF(VLOOKUP($B:$B,'S24 Warehouse Sale Product List'!$A:$F,6,FALSE)="","",VLOOKUP($B:$B,'S24 Warehouse Sale Product List'!$A:$F,6,FALSE))</f>
        <v/>
      </c>
      <c r="F376" s="214"/>
    </row>
    <row r="377" spans="1:6" x14ac:dyDescent="0.25">
      <c r="A377" s="194">
        <v>82517643</v>
      </c>
      <c r="B377" s="224" t="s">
        <v>2009</v>
      </c>
      <c r="C377" s="195" t="s">
        <v>1127</v>
      </c>
      <c r="D377" s="242">
        <v>170302</v>
      </c>
      <c r="E377" s="172" t="str">
        <f>IF(VLOOKUP($B:$B,'S24 Warehouse Sale Product List'!$A:$F,6,FALSE)="","",VLOOKUP($B:$B,'S24 Warehouse Sale Product List'!$A:$F,6,FALSE))</f>
        <v/>
      </c>
      <c r="F377" s="214"/>
    </row>
    <row r="378" spans="1:6" x14ac:dyDescent="0.25">
      <c r="A378" s="194">
        <v>82517643</v>
      </c>
      <c r="B378" s="224" t="s">
        <v>2010</v>
      </c>
      <c r="C378" s="195" t="s">
        <v>1128</v>
      </c>
      <c r="D378" s="242">
        <v>170302</v>
      </c>
      <c r="E378" s="172" t="str">
        <f>IF(VLOOKUP($B:$B,'S24 Warehouse Sale Product List'!$A:$F,6,FALSE)="","",VLOOKUP($B:$B,'S24 Warehouse Sale Product List'!$A:$F,6,FALSE))</f>
        <v/>
      </c>
      <c r="F378" s="214"/>
    </row>
    <row r="379" spans="1:6" x14ac:dyDescent="0.25">
      <c r="A379" s="194">
        <v>67088185</v>
      </c>
      <c r="B379" s="224" t="s">
        <v>2011</v>
      </c>
      <c r="C379" s="195" t="s">
        <v>596</v>
      </c>
      <c r="D379" s="242">
        <v>170501</v>
      </c>
      <c r="E379" s="172" t="str">
        <f>IF(VLOOKUP($B:$B,'S24 Warehouse Sale Product List'!$A:$F,6,FALSE)="","",VLOOKUP($B:$B,'S24 Warehouse Sale Product List'!$A:$F,6,FALSE))</f>
        <v/>
      </c>
      <c r="F379" s="214"/>
    </row>
    <row r="380" spans="1:6" x14ac:dyDescent="0.25">
      <c r="A380" s="194">
        <v>67088185</v>
      </c>
      <c r="B380" s="224" t="s">
        <v>2012</v>
      </c>
      <c r="C380" s="195" t="s">
        <v>597</v>
      </c>
      <c r="D380" s="242">
        <v>170501</v>
      </c>
      <c r="E380" s="172" t="str">
        <f>IF(VLOOKUP($B:$B,'S24 Warehouse Sale Product List'!$A:$F,6,FALSE)="","",VLOOKUP($B:$B,'S24 Warehouse Sale Product List'!$A:$F,6,FALSE))</f>
        <v/>
      </c>
      <c r="F380" s="214"/>
    </row>
    <row r="381" spans="1:6" x14ac:dyDescent="0.25">
      <c r="A381" s="194">
        <v>96280095</v>
      </c>
      <c r="B381" s="224" t="s">
        <v>2013</v>
      </c>
      <c r="C381" s="195" t="s">
        <v>574</v>
      </c>
      <c r="D381" s="242">
        <v>170302</v>
      </c>
      <c r="E381" s="172" t="str">
        <f>IF(VLOOKUP($B:$B,'S24 Warehouse Sale Product List'!$A:$F,6,FALSE)="","",VLOOKUP($B:$B,'S24 Warehouse Sale Product List'!$A:$F,6,FALSE))</f>
        <v/>
      </c>
      <c r="F381" s="214"/>
    </row>
    <row r="382" spans="1:6" x14ac:dyDescent="0.25">
      <c r="A382" s="194">
        <v>96280095</v>
      </c>
      <c r="B382" s="243" t="s">
        <v>2014</v>
      </c>
      <c r="C382" s="195" t="s">
        <v>575</v>
      </c>
      <c r="D382" s="242">
        <v>170302</v>
      </c>
      <c r="E382" s="172" t="str">
        <f>IF(VLOOKUP($B:$B,'S24 Warehouse Sale Product List'!$A:$F,6,FALSE)="","",VLOOKUP($B:$B,'S24 Warehouse Sale Product List'!$A:$F,6,FALSE))</f>
        <v/>
      </c>
      <c r="F382" s="214"/>
    </row>
    <row r="383" spans="1:6" x14ac:dyDescent="0.25">
      <c r="A383" s="194">
        <v>96280095</v>
      </c>
      <c r="B383" s="243" t="s">
        <v>2015</v>
      </c>
      <c r="C383" s="195" t="s">
        <v>576</v>
      </c>
      <c r="D383" s="242">
        <v>170302</v>
      </c>
      <c r="E383" s="172" t="str">
        <f>IF(VLOOKUP($B:$B,'S24 Warehouse Sale Product List'!$A:$F,6,FALSE)="","",VLOOKUP($B:$B,'S24 Warehouse Sale Product List'!$A:$F,6,FALSE))</f>
        <v/>
      </c>
      <c r="F383" s="214"/>
    </row>
    <row r="384" spans="1:6" x14ac:dyDescent="0.25">
      <c r="A384" s="194">
        <v>96280095</v>
      </c>
      <c r="B384" s="243" t="s">
        <v>1627</v>
      </c>
      <c r="C384" s="195" t="s">
        <v>577</v>
      </c>
      <c r="D384" s="242">
        <v>170302</v>
      </c>
      <c r="E384" s="172" t="str">
        <f>IF(VLOOKUP($B:$B,'S24 Warehouse Sale Product List'!$A:$F,6,FALSE)="","",VLOOKUP($B:$B,'S24 Warehouse Sale Product List'!$A:$F,6,FALSE))</f>
        <v/>
      </c>
      <c r="F384" s="214"/>
    </row>
    <row r="385" spans="1:6" x14ac:dyDescent="0.25">
      <c r="A385" s="194">
        <v>3477264</v>
      </c>
      <c r="B385" s="243" t="s">
        <v>2016</v>
      </c>
      <c r="C385" s="195" t="s">
        <v>182</v>
      </c>
      <c r="D385" s="242">
        <v>170302</v>
      </c>
      <c r="E385" s="172" t="str">
        <f>IF(VLOOKUP($B:$B,'S24 Warehouse Sale Product List'!$A:$F,6,FALSE)="","",VLOOKUP($B:$B,'S24 Warehouse Sale Product List'!$A:$F,6,FALSE))</f>
        <v/>
      </c>
      <c r="F385" s="214"/>
    </row>
    <row r="386" spans="1:6" x14ac:dyDescent="0.25">
      <c r="A386" s="194">
        <v>3477264</v>
      </c>
      <c r="B386" s="243" t="s">
        <v>2017</v>
      </c>
      <c r="C386" s="195" t="s">
        <v>183</v>
      </c>
      <c r="D386" s="242">
        <v>170302</v>
      </c>
      <c r="E386" s="172" t="str">
        <f>IF(VLOOKUP($B:$B,'S24 Warehouse Sale Product List'!$A:$F,6,FALSE)="","",VLOOKUP($B:$B,'S24 Warehouse Sale Product List'!$A:$F,6,FALSE))</f>
        <v/>
      </c>
      <c r="F386" s="214"/>
    </row>
    <row r="387" spans="1:6" x14ac:dyDescent="0.25">
      <c r="A387" s="194">
        <v>3477264</v>
      </c>
      <c r="B387" s="243" t="s">
        <v>2018</v>
      </c>
      <c r="C387" s="195" t="s">
        <v>184</v>
      </c>
      <c r="D387" s="242">
        <v>170302</v>
      </c>
      <c r="E387" s="172" t="str">
        <f>IF(VLOOKUP($B:$B,'S24 Warehouse Sale Product List'!$A:$F,6,FALSE)="","",VLOOKUP($B:$B,'S24 Warehouse Sale Product List'!$A:$F,6,FALSE))</f>
        <v/>
      </c>
      <c r="F387" s="214"/>
    </row>
    <row r="388" spans="1:6" x14ac:dyDescent="0.25">
      <c r="A388" s="194">
        <v>3477264</v>
      </c>
      <c r="B388" s="243" t="s">
        <v>2019</v>
      </c>
      <c r="C388" s="195" t="s">
        <v>185</v>
      </c>
      <c r="D388" s="242">
        <v>170302</v>
      </c>
      <c r="E388" s="172" t="str">
        <f>IF(VLOOKUP($B:$B,'S24 Warehouse Sale Product List'!$A:$F,6,FALSE)="","",VLOOKUP($B:$B,'S24 Warehouse Sale Product List'!$A:$F,6,FALSE))</f>
        <v/>
      </c>
      <c r="F388" s="214"/>
    </row>
    <row r="389" spans="1:6" x14ac:dyDescent="0.25">
      <c r="A389" s="194">
        <v>10504358</v>
      </c>
      <c r="B389" s="243">
        <v>9781338718454</v>
      </c>
      <c r="C389" s="195" t="s">
        <v>858</v>
      </c>
      <c r="D389" s="242">
        <v>140402</v>
      </c>
      <c r="E389" s="172" t="str">
        <f>IF(VLOOKUP($B:$B,'S24 Warehouse Sale Product List'!$A:$F,6,FALSE)="","",VLOOKUP($B:$B,'S24 Warehouse Sale Product List'!$A:$F,6,FALSE))</f>
        <v/>
      </c>
      <c r="F389" s="214"/>
    </row>
    <row r="390" spans="1:6" x14ac:dyDescent="0.25">
      <c r="A390" s="194">
        <v>91620968</v>
      </c>
      <c r="B390" s="243">
        <v>9781338832044</v>
      </c>
      <c r="C390" s="195" t="s">
        <v>835</v>
      </c>
      <c r="D390" s="242">
        <v>130701</v>
      </c>
      <c r="E390" s="172" t="str">
        <f>IF(VLOOKUP($B:$B,'S24 Warehouse Sale Product List'!$A:$F,6,FALSE)="","",VLOOKUP($B:$B,'S24 Warehouse Sale Product List'!$A:$F,6,FALSE))</f>
        <v/>
      </c>
      <c r="F390" s="214"/>
    </row>
    <row r="391" spans="1:6" x14ac:dyDescent="0.25">
      <c r="A391" s="194">
        <v>79331544</v>
      </c>
      <c r="B391" s="243">
        <v>9781338858563</v>
      </c>
      <c r="C391" s="195" t="s">
        <v>1628</v>
      </c>
      <c r="D391" s="242">
        <v>130701</v>
      </c>
      <c r="E391" s="172" t="str">
        <f>IF(VLOOKUP($B:$B,'S24 Warehouse Sale Product List'!$A:$F,6,FALSE)="","",VLOOKUP($B:$B,'S24 Warehouse Sale Product List'!$A:$F,6,FALSE))</f>
        <v/>
      </c>
      <c r="F391" s="214"/>
    </row>
    <row r="392" spans="1:6" x14ac:dyDescent="0.25">
      <c r="A392" s="194">
        <v>1074476</v>
      </c>
      <c r="B392" s="243">
        <v>9780439120425</v>
      </c>
      <c r="C392" s="195" t="s">
        <v>1629</v>
      </c>
      <c r="D392" s="242">
        <v>80702</v>
      </c>
      <c r="E392" s="172" t="str">
        <f>IF(VLOOKUP($B:$B,'S24 Warehouse Sale Product List'!$A:$F,6,FALSE)="","",VLOOKUP($B:$B,'S24 Warehouse Sale Product List'!$A:$F,6,FALSE))</f>
        <v/>
      </c>
      <c r="F392" s="214"/>
    </row>
    <row r="393" spans="1:6" x14ac:dyDescent="0.25">
      <c r="A393" s="212">
        <v>3489011</v>
      </c>
      <c r="B393" s="224">
        <v>9781338580549</v>
      </c>
      <c r="C393" s="212" t="s">
        <v>186</v>
      </c>
      <c r="D393" s="216">
        <v>110201</v>
      </c>
      <c r="E393" s="172" t="str">
        <f>IF(VLOOKUP($B:$B,'S24 Warehouse Sale Product List'!$A:$F,6,FALSE)="","",VLOOKUP($B:$B,'S24 Warehouse Sale Product List'!$A:$F,6,FALSE))</f>
        <v/>
      </c>
      <c r="F393" s="210"/>
    </row>
    <row r="394" spans="1:6" x14ac:dyDescent="0.25">
      <c r="A394" s="223">
        <v>80623120</v>
      </c>
      <c r="B394" s="224">
        <v>9781839351808</v>
      </c>
      <c r="C394" s="212" t="s">
        <v>815</v>
      </c>
      <c r="D394" s="216">
        <v>60102</v>
      </c>
      <c r="E394" s="172" t="str">
        <f>IF(VLOOKUP($B:$B,'S24 Warehouse Sale Product List'!$A:$F,6,FALSE)="","",VLOOKUP($B:$B,'S24 Warehouse Sale Product List'!$A:$F,6,FALSE))</f>
        <v/>
      </c>
      <c r="F394" s="214"/>
    </row>
    <row r="395" spans="1:6" x14ac:dyDescent="0.25">
      <c r="A395" s="223">
        <v>3560465</v>
      </c>
      <c r="B395" s="224">
        <v>9781338629347</v>
      </c>
      <c r="C395" s="212" t="s">
        <v>1630</v>
      </c>
      <c r="D395" s="216">
        <v>130702</v>
      </c>
      <c r="E395" s="172" t="str">
        <f>IF(VLOOKUP($B:$B,'S24 Warehouse Sale Product List'!$A:$F,6,FALSE)="","",VLOOKUP($B:$B,'S24 Warehouse Sale Product List'!$A:$F,6,FALSE))</f>
        <v/>
      </c>
      <c r="F395" s="214"/>
    </row>
    <row r="396" spans="1:6" x14ac:dyDescent="0.25">
      <c r="A396" s="223">
        <v>43286130</v>
      </c>
      <c r="B396" s="224">
        <v>9780736443937</v>
      </c>
      <c r="C396" s="212" t="s">
        <v>413</v>
      </c>
      <c r="D396" s="216">
        <v>71003</v>
      </c>
      <c r="E396" s="172" t="str">
        <f>IF(VLOOKUP($B:$B,'S24 Warehouse Sale Product List'!$A:$F,6,FALSE)="","",VLOOKUP($B:$B,'S24 Warehouse Sale Product List'!$A:$F,6,FALSE))</f>
        <v/>
      </c>
      <c r="F396" s="214"/>
    </row>
    <row r="397" spans="1:6" x14ac:dyDescent="0.25">
      <c r="A397" s="223">
        <v>71928509</v>
      </c>
      <c r="B397" s="224">
        <v>9781339000312</v>
      </c>
      <c r="C397" s="212" t="s">
        <v>1095</v>
      </c>
      <c r="D397" s="216">
        <v>60302</v>
      </c>
      <c r="E397" s="172" t="str">
        <f>IF(VLOOKUP($B:$B,'S24 Warehouse Sale Product List'!$A:$F,6,FALSE)="","",VLOOKUP($B:$B,'S24 Warehouse Sale Product List'!$A:$F,6,FALSE))</f>
        <v/>
      </c>
      <c r="F397" s="214"/>
    </row>
    <row r="398" spans="1:6" x14ac:dyDescent="0.25">
      <c r="A398" s="223">
        <v>22088585</v>
      </c>
      <c r="B398" s="224">
        <v>9781338826944</v>
      </c>
      <c r="C398" s="212" t="s">
        <v>414</v>
      </c>
      <c r="D398" s="216">
        <v>140102</v>
      </c>
      <c r="E398" s="172" t="str">
        <f>IF(VLOOKUP($B:$B,'S24 Warehouse Sale Product List'!$A:$F,6,FALSE)="","",VLOOKUP($B:$B,'S24 Warehouse Sale Product List'!$A:$F,6,FALSE))</f>
        <v/>
      </c>
      <c r="F398" s="214"/>
    </row>
    <row r="399" spans="1:6" x14ac:dyDescent="0.25">
      <c r="A399" s="212">
        <v>74736779</v>
      </c>
      <c r="B399" s="224">
        <v>9781338890280</v>
      </c>
      <c r="C399" s="212" t="s">
        <v>1042</v>
      </c>
      <c r="D399" s="216">
        <v>140101</v>
      </c>
      <c r="E399" s="172" t="str">
        <f>IF(VLOOKUP($B:$B,'S24 Warehouse Sale Product List'!$A:$F,6,FALSE)="","",VLOOKUP($B:$B,'S24 Warehouse Sale Product List'!$A:$F,6,FALSE))</f>
        <v/>
      </c>
      <c r="F399" s="210"/>
    </row>
    <row r="400" spans="1:6" x14ac:dyDescent="0.25">
      <c r="A400" s="194">
        <v>79923143</v>
      </c>
      <c r="B400" s="243">
        <v>9780753479148</v>
      </c>
      <c r="C400" s="195" t="s">
        <v>791</v>
      </c>
      <c r="D400" s="242">
        <v>60101</v>
      </c>
      <c r="E400" s="172" t="str">
        <f>IF(VLOOKUP($B:$B,'S24 Warehouse Sale Product List'!$A:$F,6,FALSE)="","",VLOOKUP($B:$B,'S24 Warehouse Sale Product List'!$A:$F,6,FALSE))</f>
        <v/>
      </c>
      <c r="F400" s="210"/>
    </row>
    <row r="401" spans="1:6" x14ac:dyDescent="0.25">
      <c r="A401" s="194">
        <v>15925807</v>
      </c>
      <c r="B401" s="243">
        <v>9781338861396</v>
      </c>
      <c r="C401" s="195" t="s">
        <v>415</v>
      </c>
      <c r="D401" s="242">
        <v>140103</v>
      </c>
      <c r="E401" s="172" t="str">
        <f>IF(VLOOKUP($B:$B,'S24 Warehouse Sale Product List'!$A:$F,6,FALSE)="","",VLOOKUP($B:$B,'S24 Warehouse Sale Product List'!$A:$F,6,FALSE))</f>
        <v/>
      </c>
      <c r="F401" s="210"/>
    </row>
    <row r="402" spans="1:6" x14ac:dyDescent="0.25">
      <c r="A402" s="194">
        <v>35963604</v>
      </c>
      <c r="B402" s="243">
        <v>9780063340466</v>
      </c>
      <c r="C402" s="195" t="s">
        <v>1631</v>
      </c>
      <c r="D402" s="242">
        <v>140302</v>
      </c>
      <c r="E402" s="172" t="str">
        <f>IF(VLOOKUP($B:$B,'S24 Warehouse Sale Product List'!$A:$F,6,FALSE)="","",VLOOKUP($B:$B,'S24 Warehouse Sale Product List'!$A:$F,6,FALSE))</f>
        <v/>
      </c>
      <c r="F402" s="210"/>
    </row>
    <row r="403" spans="1:6" x14ac:dyDescent="0.25">
      <c r="A403" s="194">
        <v>82349463</v>
      </c>
      <c r="B403" s="243">
        <v>9781803372907</v>
      </c>
      <c r="C403" s="195" t="s">
        <v>769</v>
      </c>
      <c r="D403" s="242">
        <v>140102</v>
      </c>
      <c r="E403" s="172" t="str">
        <f>IF(VLOOKUP($B:$B,'S24 Warehouse Sale Product List'!$A:$F,6,FALSE)="","",VLOOKUP($B:$B,'S24 Warehouse Sale Product List'!$A:$F,6,FALSE))</f>
        <v/>
      </c>
      <c r="F403" s="210"/>
    </row>
    <row r="404" spans="1:6" x14ac:dyDescent="0.25">
      <c r="A404" s="212">
        <v>37897499</v>
      </c>
      <c r="B404" s="224">
        <v>9781338565379</v>
      </c>
      <c r="C404" s="212" t="s">
        <v>544</v>
      </c>
      <c r="D404" s="216">
        <v>140202</v>
      </c>
      <c r="E404" s="172" t="str">
        <f>IF(VLOOKUP($B:$B,'S24 Warehouse Sale Product List'!$A:$F,6,FALSE)="","",VLOOKUP($B:$B,'S24 Warehouse Sale Product List'!$A:$F,6,FALSE))</f>
        <v/>
      </c>
      <c r="F404" s="210"/>
    </row>
    <row r="405" spans="1:6" x14ac:dyDescent="0.25">
      <c r="A405" s="194">
        <v>17068899</v>
      </c>
      <c r="B405" s="243">
        <v>9781338803921</v>
      </c>
      <c r="C405" s="195" t="s">
        <v>486</v>
      </c>
      <c r="D405" s="242">
        <v>140101</v>
      </c>
      <c r="E405" s="172" t="str">
        <f>IF(VLOOKUP($B:$B,'S24 Warehouse Sale Product List'!$A:$F,6,FALSE)="","",VLOOKUP($B:$B,'S24 Warehouse Sale Product List'!$A:$F,6,FALSE))</f>
        <v/>
      </c>
      <c r="F405" s="210"/>
    </row>
    <row r="406" spans="1:6" x14ac:dyDescent="0.25">
      <c r="A406" s="223">
        <v>13316459</v>
      </c>
      <c r="B406" s="224">
        <v>9781339000336</v>
      </c>
      <c r="C406" s="212" t="s">
        <v>1632</v>
      </c>
      <c r="D406" s="216">
        <v>70902</v>
      </c>
      <c r="E406" s="172" t="str">
        <f>IF(VLOOKUP($B:$B,'S24 Warehouse Sale Product List'!$A:$F,6,FALSE)="","",VLOOKUP($B:$B,'S24 Warehouse Sale Product List'!$A:$F,6,FALSE))</f>
        <v/>
      </c>
      <c r="F406" s="214"/>
    </row>
    <row r="407" spans="1:6" x14ac:dyDescent="0.25">
      <c r="A407" s="212">
        <v>46807757</v>
      </c>
      <c r="B407" s="224">
        <v>9781338549256</v>
      </c>
      <c r="C407" s="212" t="s">
        <v>487</v>
      </c>
      <c r="D407" s="216">
        <v>130202</v>
      </c>
      <c r="E407" s="172" t="str">
        <f>IF(VLOOKUP($B:$B,'S24 Warehouse Sale Product List'!$A:$F,6,FALSE)="","",VLOOKUP($B:$B,'S24 Warehouse Sale Product List'!$A:$F,6,FALSE))</f>
        <v/>
      </c>
      <c r="F407" s="210"/>
    </row>
    <row r="408" spans="1:6" x14ac:dyDescent="0.25">
      <c r="A408" s="223">
        <v>70314319</v>
      </c>
      <c r="B408" s="224">
        <v>9781338875676</v>
      </c>
      <c r="C408" s="212" t="s">
        <v>488</v>
      </c>
      <c r="D408" s="216">
        <v>140203</v>
      </c>
      <c r="E408" s="172" t="str">
        <f>IF(VLOOKUP($B:$B,'S24 Warehouse Sale Product List'!$A:$F,6,FALSE)="","",VLOOKUP($B:$B,'S24 Warehouse Sale Product List'!$A:$F,6,FALSE))</f>
        <v/>
      </c>
      <c r="F408" s="214"/>
    </row>
    <row r="409" spans="1:6" x14ac:dyDescent="0.25">
      <c r="A409" s="223">
        <v>52744114</v>
      </c>
      <c r="B409" s="224">
        <v>9781338867459</v>
      </c>
      <c r="C409" s="212" t="s">
        <v>1313</v>
      </c>
      <c r="D409" s="216">
        <v>140602</v>
      </c>
      <c r="E409" s="172" t="str">
        <f>IF(VLOOKUP($B:$B,'S24 Warehouse Sale Product List'!$A:$F,6,FALSE)="","",VLOOKUP($B:$B,'S24 Warehouse Sale Product List'!$A:$F,6,FALSE))</f>
        <v/>
      </c>
      <c r="F409" s="214"/>
    </row>
    <row r="410" spans="1:6" x14ac:dyDescent="0.25">
      <c r="A410" s="212">
        <v>25627029</v>
      </c>
      <c r="B410" s="224">
        <v>9781338574968</v>
      </c>
      <c r="C410" s="212" t="s">
        <v>1633</v>
      </c>
      <c r="D410" s="216">
        <v>60602</v>
      </c>
      <c r="E410" s="172" t="str">
        <f>IF(VLOOKUP($B:$B,'S24 Warehouse Sale Product List'!$A:$F,6,FALSE)="","",VLOOKUP($B:$B,'S24 Warehouse Sale Product List'!$A:$F,6,FALSE))</f>
        <v/>
      </c>
      <c r="F410" s="210"/>
    </row>
    <row r="411" spans="1:6" x14ac:dyDescent="0.25">
      <c r="A411" s="223">
        <v>3546994</v>
      </c>
      <c r="B411" s="224">
        <v>9780143198451</v>
      </c>
      <c r="C411" s="212" t="s">
        <v>866</v>
      </c>
      <c r="D411" s="216">
        <v>150602</v>
      </c>
      <c r="E411" s="172" t="str">
        <f>IF(VLOOKUP($B:$B,'S24 Warehouse Sale Product List'!$A:$F,6,FALSE)="","",VLOOKUP($B:$B,'S24 Warehouse Sale Product List'!$A:$F,6,FALSE))</f>
        <v/>
      </c>
      <c r="F411" s="214"/>
    </row>
    <row r="412" spans="1:6" x14ac:dyDescent="0.25">
      <c r="A412" s="194">
        <v>70165229</v>
      </c>
      <c r="B412" s="243">
        <v>9781338813111</v>
      </c>
      <c r="C412" s="195" t="s">
        <v>806</v>
      </c>
      <c r="D412" s="242">
        <v>60603</v>
      </c>
      <c r="E412" s="172" t="str">
        <f>IF(VLOOKUP($B:$B,'S24 Warehouse Sale Product List'!$A:$F,6,FALSE)="","",VLOOKUP($B:$B,'S24 Warehouse Sale Product List'!$A:$F,6,FALSE))</f>
        <v/>
      </c>
      <c r="F412" s="210"/>
    </row>
    <row r="413" spans="1:6" x14ac:dyDescent="0.25">
      <c r="A413" s="212">
        <v>148735</v>
      </c>
      <c r="B413" s="224">
        <v>9780590474139</v>
      </c>
      <c r="C413" s="212" t="s">
        <v>1314</v>
      </c>
      <c r="D413" s="216">
        <v>140601</v>
      </c>
      <c r="E413" s="172" t="str">
        <f>IF(VLOOKUP($B:$B,'S24 Warehouse Sale Product List'!$A:$F,6,FALSE)="","",VLOOKUP($B:$B,'S24 Warehouse Sale Product List'!$A:$F,6,FALSE))</f>
        <v/>
      </c>
      <c r="F413" s="210"/>
    </row>
    <row r="414" spans="1:6" x14ac:dyDescent="0.25">
      <c r="A414" s="223">
        <v>73712621</v>
      </c>
      <c r="B414" s="224">
        <v>9781338045802</v>
      </c>
      <c r="C414" s="212" t="s">
        <v>807</v>
      </c>
      <c r="D414" s="216">
        <v>80601</v>
      </c>
      <c r="E414" s="172" t="str">
        <f>IF(VLOOKUP($B:$B,'S24 Warehouse Sale Product List'!$A:$F,6,FALSE)="","",VLOOKUP($B:$B,'S24 Warehouse Sale Product List'!$A:$F,6,FALSE))</f>
        <v/>
      </c>
      <c r="F414" s="214"/>
    </row>
    <row r="415" spans="1:6" x14ac:dyDescent="0.25">
      <c r="A415" s="223">
        <v>74902560</v>
      </c>
      <c r="B415" s="224">
        <v>9781338725247</v>
      </c>
      <c r="C415" s="212" t="s">
        <v>1634</v>
      </c>
      <c r="D415" s="216">
        <v>70901</v>
      </c>
      <c r="E415" s="172" t="str">
        <f>IF(VLOOKUP($B:$B,'S24 Warehouse Sale Product List'!$A:$F,6,FALSE)="","",VLOOKUP($B:$B,'S24 Warehouse Sale Product List'!$A:$F,6,FALSE))</f>
        <v/>
      </c>
      <c r="F415" s="214"/>
    </row>
    <row r="416" spans="1:6" x14ac:dyDescent="0.25">
      <c r="A416" s="223">
        <v>67019805</v>
      </c>
      <c r="B416" s="224">
        <v>9781443193863</v>
      </c>
      <c r="C416" s="212" t="s">
        <v>1043</v>
      </c>
      <c r="D416" s="216">
        <v>60901</v>
      </c>
      <c r="E416" s="172" t="str">
        <f>IF(VLOOKUP($B:$B,'S24 Warehouse Sale Product List'!$A:$F,6,FALSE)="","",VLOOKUP($B:$B,'S24 Warehouse Sale Product List'!$A:$F,6,FALSE))</f>
        <v/>
      </c>
      <c r="F416" s="214"/>
    </row>
    <row r="417" spans="1:6" x14ac:dyDescent="0.25">
      <c r="A417" s="212">
        <v>83676022</v>
      </c>
      <c r="B417" s="224">
        <v>9781339007700</v>
      </c>
      <c r="C417" s="212" t="s">
        <v>1315</v>
      </c>
      <c r="D417" s="242">
        <v>130603</v>
      </c>
      <c r="E417" s="172" t="str">
        <f>IF(VLOOKUP($B:$B,'S24 Warehouse Sale Product List'!$A:$F,6,FALSE)="","",VLOOKUP($B:$B,'S24 Warehouse Sale Product List'!$A:$F,6,FALSE))</f>
        <v/>
      </c>
      <c r="F417" s="210"/>
    </row>
    <row r="418" spans="1:6" x14ac:dyDescent="0.25">
      <c r="A418" s="194">
        <v>1719874</v>
      </c>
      <c r="B418" s="243">
        <v>9780545041737</v>
      </c>
      <c r="C418" s="195" t="s">
        <v>1635</v>
      </c>
      <c r="D418" s="242">
        <v>80702</v>
      </c>
      <c r="E418" s="172" t="str">
        <f>IF(VLOOKUP($B:$B,'S24 Warehouse Sale Product List'!$A:$F,6,FALSE)="","",VLOOKUP($B:$B,'S24 Warehouse Sale Product List'!$A:$F,6,FALSE))</f>
        <v/>
      </c>
      <c r="F418" s="210"/>
    </row>
    <row r="419" spans="1:6" x14ac:dyDescent="0.25">
      <c r="A419" s="212">
        <v>3511484</v>
      </c>
      <c r="B419" s="224">
        <v>9781338541649</v>
      </c>
      <c r="C419" s="212" t="s">
        <v>307</v>
      </c>
      <c r="D419" s="216">
        <v>80703</v>
      </c>
      <c r="E419" s="172" t="str">
        <f>IF(VLOOKUP($B:$B,'S24 Warehouse Sale Product List'!$A:$F,6,FALSE)="","",VLOOKUP($B:$B,'S24 Warehouse Sale Product List'!$A:$F,6,FALSE))</f>
        <v/>
      </c>
      <c r="F419" s="210"/>
    </row>
    <row r="420" spans="1:6" x14ac:dyDescent="0.25">
      <c r="A420" s="212">
        <v>51799464</v>
      </c>
      <c r="B420" s="224">
        <v>9781338888041</v>
      </c>
      <c r="C420" s="212" t="s">
        <v>1021</v>
      </c>
      <c r="D420" s="216">
        <v>70102</v>
      </c>
      <c r="E420" s="172" t="str">
        <f>IF(VLOOKUP($B:$B,'S24 Warehouse Sale Product List'!$A:$F,6,FALSE)="","",VLOOKUP($B:$B,'S24 Warehouse Sale Product List'!$A:$F,6,FALSE))</f>
        <v/>
      </c>
      <c r="F420" s="210"/>
    </row>
    <row r="421" spans="1:6" x14ac:dyDescent="0.25">
      <c r="A421" s="194">
        <v>59547107</v>
      </c>
      <c r="B421" s="243">
        <v>9781339012650</v>
      </c>
      <c r="C421" s="195" t="s">
        <v>1636</v>
      </c>
      <c r="D421" s="242">
        <v>70702</v>
      </c>
      <c r="E421" s="172" t="str">
        <f>IF(VLOOKUP($B:$B,'S24 Warehouse Sale Product List'!$A:$F,6,FALSE)="","",VLOOKUP($B:$B,'S24 Warehouse Sale Product List'!$A:$F,6,FALSE))</f>
        <v/>
      </c>
      <c r="F421" s="210"/>
    </row>
    <row r="422" spans="1:6" x14ac:dyDescent="0.25">
      <c r="A422" s="212">
        <v>63775822</v>
      </c>
      <c r="B422" s="224">
        <v>9781338885392</v>
      </c>
      <c r="C422" s="212" t="s">
        <v>1009</v>
      </c>
      <c r="D422" s="242">
        <v>61003</v>
      </c>
      <c r="E422" s="172" t="str">
        <f>IF(VLOOKUP($B:$B,'S24 Warehouse Sale Product List'!$A:$F,6,FALSE)="","",VLOOKUP($B:$B,'S24 Warehouse Sale Product List'!$A:$F,6,FALSE))</f>
        <v/>
      </c>
      <c r="F422" s="210"/>
    </row>
    <row r="423" spans="1:6" x14ac:dyDescent="0.25">
      <c r="A423" s="212">
        <v>82659053</v>
      </c>
      <c r="B423" s="224">
        <v>9781339012520</v>
      </c>
      <c r="C423" s="212" t="s">
        <v>1033</v>
      </c>
      <c r="D423" s="216">
        <v>140102</v>
      </c>
      <c r="E423" s="172" t="str">
        <f>IF(VLOOKUP($B:$B,'S24 Warehouse Sale Product List'!$A:$F,6,FALSE)="","",VLOOKUP($B:$B,'S24 Warehouse Sale Product List'!$A:$F,6,FALSE))</f>
        <v/>
      </c>
      <c r="F423" s="210"/>
    </row>
    <row r="424" spans="1:6" x14ac:dyDescent="0.25">
      <c r="A424" s="212">
        <v>68938819</v>
      </c>
      <c r="B424" s="224">
        <v>9781338885415</v>
      </c>
      <c r="C424" s="212" t="s">
        <v>1637</v>
      </c>
      <c r="D424" s="216">
        <v>70801</v>
      </c>
      <c r="E424" s="172" t="str">
        <f>IF(VLOOKUP($B:$B,'S24 Warehouse Sale Product List'!$A:$F,6,FALSE)="","",VLOOKUP($B:$B,'S24 Warehouse Sale Product List'!$A:$F,6,FALSE))</f>
        <v/>
      </c>
      <c r="F424" s="210"/>
    </row>
    <row r="425" spans="1:6" x14ac:dyDescent="0.25">
      <c r="A425" s="212">
        <v>52488861</v>
      </c>
      <c r="B425" s="224">
        <v>9781339046952</v>
      </c>
      <c r="C425" s="212" t="s">
        <v>1316</v>
      </c>
      <c r="D425" s="242">
        <v>140701</v>
      </c>
      <c r="E425" s="172" t="str">
        <f>IF(VLOOKUP($B:$B,'S24 Warehouse Sale Product List'!$A:$F,6,FALSE)="","",VLOOKUP($B:$B,'S24 Warehouse Sale Product List'!$A:$F,6,FALSE))</f>
        <v/>
      </c>
      <c r="F425" s="210"/>
    </row>
    <row r="426" spans="1:6" x14ac:dyDescent="0.25">
      <c r="A426" s="194">
        <v>26868301</v>
      </c>
      <c r="B426" s="243">
        <v>9781338538113</v>
      </c>
      <c r="C426" s="195" t="s">
        <v>845</v>
      </c>
      <c r="D426" s="242">
        <v>130602</v>
      </c>
      <c r="E426" s="172" t="str">
        <f>IF(VLOOKUP($B:$B,'S24 Warehouse Sale Product List'!$A:$F,6,FALSE)="","",VLOOKUP($B:$B,'S24 Warehouse Sale Product List'!$A:$F,6,FALSE))</f>
        <v/>
      </c>
      <c r="F426" s="210"/>
    </row>
    <row r="427" spans="1:6" x14ac:dyDescent="0.25">
      <c r="A427" s="223">
        <v>3569409</v>
      </c>
      <c r="B427" s="224">
        <v>9781338601077</v>
      </c>
      <c r="C427" s="212" t="s">
        <v>47</v>
      </c>
      <c r="D427" s="216">
        <v>150602</v>
      </c>
      <c r="E427" s="172" t="str">
        <f>IF(VLOOKUP($B:$B,'S24 Warehouse Sale Product List'!$A:$F,6,FALSE)="","",VLOOKUP($B:$B,'S24 Warehouse Sale Product List'!$A:$F,6,FALSE))</f>
        <v/>
      </c>
      <c r="F427" s="214"/>
    </row>
    <row r="428" spans="1:6" x14ac:dyDescent="0.25">
      <c r="A428" s="223">
        <v>3592343</v>
      </c>
      <c r="B428" s="224">
        <v>9781443182928</v>
      </c>
      <c r="C428" s="212" t="s">
        <v>112</v>
      </c>
      <c r="D428" s="216">
        <v>110102</v>
      </c>
      <c r="E428" s="172" t="str">
        <f>IF(VLOOKUP($B:$B,'S24 Warehouse Sale Product List'!$A:$F,6,FALSE)="","",VLOOKUP($B:$B,'S24 Warehouse Sale Product List'!$A:$F,6,FALSE))</f>
        <v/>
      </c>
      <c r="F428" s="214"/>
    </row>
    <row r="429" spans="1:6" x14ac:dyDescent="0.25">
      <c r="A429" s="223">
        <v>3501542</v>
      </c>
      <c r="B429" s="224">
        <v>9781338587302</v>
      </c>
      <c r="C429" s="212" t="s">
        <v>1638</v>
      </c>
      <c r="D429" s="216">
        <v>80403</v>
      </c>
      <c r="E429" s="172" t="str">
        <f>IF(VLOOKUP($B:$B,'S24 Warehouse Sale Product List'!$A:$F,6,FALSE)="","",VLOOKUP($B:$B,'S24 Warehouse Sale Product List'!$A:$F,6,FALSE))</f>
        <v/>
      </c>
      <c r="F429" s="214"/>
    </row>
    <row r="430" spans="1:6" x14ac:dyDescent="0.25">
      <c r="A430" s="212">
        <v>23826133</v>
      </c>
      <c r="B430" s="224">
        <v>9781338848007</v>
      </c>
      <c r="C430" s="212" t="s">
        <v>668</v>
      </c>
      <c r="D430" s="216">
        <v>60703</v>
      </c>
      <c r="E430" s="172" t="str">
        <f>IF(VLOOKUP($B:$B,'S24 Warehouse Sale Product List'!$A:$F,6,FALSE)="","",VLOOKUP($B:$B,'S24 Warehouse Sale Product List'!$A:$F,6,FALSE))</f>
        <v/>
      </c>
      <c r="F430" s="210"/>
    </row>
    <row r="431" spans="1:6" x14ac:dyDescent="0.25">
      <c r="A431" s="223">
        <v>59184337</v>
      </c>
      <c r="B431" s="224">
        <v>9781338802269</v>
      </c>
      <c r="C431" s="212" t="s">
        <v>700</v>
      </c>
      <c r="D431" s="216">
        <v>60703</v>
      </c>
      <c r="E431" s="172" t="str">
        <f>IF(VLOOKUP($B:$B,'S24 Warehouse Sale Product List'!$A:$F,6,FALSE)="","",VLOOKUP($B:$B,'S24 Warehouse Sale Product List'!$A:$F,6,FALSE))</f>
        <v/>
      </c>
      <c r="F431" s="214"/>
    </row>
    <row r="432" spans="1:6" x14ac:dyDescent="0.25">
      <c r="A432" s="223">
        <v>16975400</v>
      </c>
      <c r="B432" s="224">
        <v>9781338848021</v>
      </c>
      <c r="C432" s="212" t="s">
        <v>1179</v>
      </c>
      <c r="D432" s="216">
        <v>60701</v>
      </c>
      <c r="E432" s="172" t="str">
        <f>IF(VLOOKUP($B:$B,'S24 Warehouse Sale Product List'!$A:$F,6,FALSE)="","",VLOOKUP($B:$B,'S24 Warehouse Sale Product List'!$A:$F,6,FALSE))</f>
        <v/>
      </c>
      <c r="F432" s="214"/>
    </row>
    <row r="433" spans="1:6" x14ac:dyDescent="0.25">
      <c r="A433" s="223">
        <v>3569425</v>
      </c>
      <c r="B433" s="224">
        <v>9781338654998</v>
      </c>
      <c r="C433" s="212" t="s">
        <v>1639</v>
      </c>
      <c r="D433" s="216">
        <v>80403</v>
      </c>
      <c r="E433" s="172" t="str">
        <f>IF(VLOOKUP($B:$B,'S24 Warehouse Sale Product List'!$A:$F,6,FALSE)="","",VLOOKUP($B:$B,'S24 Warehouse Sale Product List'!$A:$F,6,FALSE))</f>
        <v/>
      </c>
      <c r="F433" s="214"/>
    </row>
    <row r="434" spans="1:6" x14ac:dyDescent="0.25">
      <c r="A434" s="194">
        <v>42286215</v>
      </c>
      <c r="B434" s="243">
        <v>9781338767827</v>
      </c>
      <c r="C434" s="195" t="s">
        <v>545</v>
      </c>
      <c r="D434" s="242">
        <v>70802</v>
      </c>
      <c r="E434" s="172" t="str">
        <f>IF(VLOOKUP($B:$B,'S24 Warehouse Sale Product List'!$A:$F,6,FALSE)="","",VLOOKUP($B:$B,'S24 Warehouse Sale Product List'!$A:$F,6,FALSE))</f>
        <v/>
      </c>
      <c r="F434" s="210"/>
    </row>
    <row r="435" spans="1:6" x14ac:dyDescent="0.25">
      <c r="A435" s="194">
        <v>71691548</v>
      </c>
      <c r="B435" s="243">
        <v>9781338651348</v>
      </c>
      <c r="C435" s="195" t="s">
        <v>1317</v>
      </c>
      <c r="D435" s="242">
        <v>140603</v>
      </c>
      <c r="E435" s="172" t="str">
        <f>IF(VLOOKUP($B:$B,'S24 Warehouse Sale Product List'!$A:$F,6,FALSE)="","",VLOOKUP($B:$B,'S24 Warehouse Sale Product List'!$A:$F,6,FALSE))</f>
        <v/>
      </c>
      <c r="F435" s="214"/>
    </row>
    <row r="436" spans="1:6" x14ac:dyDescent="0.25">
      <c r="A436" s="194">
        <v>63610376</v>
      </c>
      <c r="B436" s="243">
        <v>9781338754322</v>
      </c>
      <c r="C436" s="195" t="s">
        <v>846</v>
      </c>
      <c r="D436" s="242">
        <v>140701</v>
      </c>
      <c r="E436" s="172" t="str">
        <f>IF(VLOOKUP($B:$B,'S24 Warehouse Sale Product List'!$A:$F,6,FALSE)="","",VLOOKUP($B:$B,'S24 Warehouse Sale Product List'!$A:$F,6,FALSE))</f>
        <v/>
      </c>
      <c r="F436" s="214"/>
    </row>
    <row r="437" spans="1:6" x14ac:dyDescent="0.25">
      <c r="A437" s="223">
        <v>98229896</v>
      </c>
      <c r="B437" s="224">
        <v>9781338808575</v>
      </c>
      <c r="C437" s="212" t="s">
        <v>505</v>
      </c>
      <c r="D437" s="216">
        <v>81002</v>
      </c>
      <c r="E437" s="172" t="str">
        <f>IF(VLOOKUP($B:$B,'S24 Warehouse Sale Product List'!$A:$F,6,FALSE)="","",VLOOKUP($B:$B,'S24 Warehouse Sale Product List'!$A:$F,6,FALSE))</f>
        <v/>
      </c>
      <c r="F437" s="214"/>
    </row>
    <row r="438" spans="1:6" x14ac:dyDescent="0.25">
      <c r="A438" s="223">
        <v>54090102</v>
      </c>
      <c r="B438" s="224">
        <v>9781338849318</v>
      </c>
      <c r="C438" s="212" t="s">
        <v>1640</v>
      </c>
      <c r="D438" s="216">
        <v>70801</v>
      </c>
      <c r="E438" s="172" t="str">
        <f>IF(VLOOKUP($B:$B,'S24 Warehouse Sale Product List'!$A:$F,6,FALSE)="","",VLOOKUP($B:$B,'S24 Warehouse Sale Product List'!$A:$F,6,FALSE))</f>
        <v/>
      </c>
      <c r="F438" s="214"/>
    </row>
    <row r="439" spans="1:6" x14ac:dyDescent="0.25">
      <c r="A439" s="223">
        <v>28707272</v>
      </c>
      <c r="B439" s="224">
        <v>9781338829891</v>
      </c>
      <c r="C439" s="212" t="s">
        <v>825</v>
      </c>
      <c r="D439" s="216">
        <v>140701</v>
      </c>
      <c r="E439" s="172" t="str">
        <f>IF(VLOOKUP($B:$B,'S24 Warehouse Sale Product List'!$A:$F,6,FALSE)="","",VLOOKUP($B:$B,'S24 Warehouse Sale Product List'!$A:$F,6,FALSE))</f>
        <v/>
      </c>
      <c r="F439" s="214"/>
    </row>
    <row r="440" spans="1:6" x14ac:dyDescent="0.25">
      <c r="A440" s="223">
        <v>17224200</v>
      </c>
      <c r="B440" s="224">
        <v>9781338886214</v>
      </c>
      <c r="C440" s="212" t="s">
        <v>439</v>
      </c>
      <c r="D440" s="216">
        <v>130103</v>
      </c>
      <c r="E440" s="172" t="str">
        <f>IF(VLOOKUP($B:$B,'S24 Warehouse Sale Product List'!$A:$F,6,FALSE)="","",VLOOKUP($B:$B,'S24 Warehouse Sale Product List'!$A:$F,6,FALSE))</f>
        <v/>
      </c>
      <c r="F440" s="214"/>
    </row>
    <row r="441" spans="1:6" x14ac:dyDescent="0.25">
      <c r="A441" s="223">
        <v>99367289</v>
      </c>
      <c r="B441" s="224">
        <v>9781338865134</v>
      </c>
      <c r="C441" s="212" t="s">
        <v>546</v>
      </c>
      <c r="D441" s="216">
        <v>80803</v>
      </c>
      <c r="E441" s="172" t="str">
        <f>IF(VLOOKUP($B:$B,'S24 Warehouse Sale Product List'!$A:$F,6,FALSE)="","",VLOOKUP($B:$B,'S24 Warehouse Sale Product List'!$A:$F,6,FALSE))</f>
        <v/>
      </c>
      <c r="F441" s="214"/>
    </row>
    <row r="442" spans="1:6" x14ac:dyDescent="0.25">
      <c r="A442" s="212">
        <v>11245276</v>
      </c>
      <c r="B442" s="224">
        <v>9781339032603</v>
      </c>
      <c r="C442" s="212" t="s">
        <v>1044</v>
      </c>
      <c r="D442" s="216">
        <v>70702</v>
      </c>
      <c r="E442" s="172" t="str">
        <f>IF(VLOOKUP($B:$B,'S24 Warehouse Sale Product List'!$A:$F,6,FALSE)="","",VLOOKUP($B:$B,'S24 Warehouse Sale Product List'!$A:$F,6,FALSE))</f>
        <v/>
      </c>
      <c r="F442" s="210"/>
    </row>
    <row r="443" spans="1:6" x14ac:dyDescent="0.25">
      <c r="A443" s="223">
        <v>3308237</v>
      </c>
      <c r="B443" s="224">
        <v>9781443163835</v>
      </c>
      <c r="C443" s="212" t="s">
        <v>82</v>
      </c>
      <c r="D443" s="216">
        <v>80803</v>
      </c>
      <c r="E443" s="172" t="str">
        <f>IF(VLOOKUP($B:$B,'S24 Warehouse Sale Product List'!$A:$F,6,FALSE)="","",VLOOKUP($B:$B,'S24 Warehouse Sale Product List'!$A:$F,6,FALSE))</f>
        <v/>
      </c>
      <c r="F443" s="214"/>
    </row>
    <row r="444" spans="1:6" x14ac:dyDescent="0.25">
      <c r="A444" s="223">
        <v>84815881</v>
      </c>
      <c r="B444" s="224">
        <v>9781338862829</v>
      </c>
      <c r="C444" s="212" t="s">
        <v>440</v>
      </c>
      <c r="D444" s="216">
        <v>130102</v>
      </c>
      <c r="E444" s="172" t="str">
        <f>IF(VLOOKUP($B:$B,'S24 Warehouse Sale Product List'!$A:$F,6,FALSE)="","",VLOOKUP($B:$B,'S24 Warehouse Sale Product List'!$A:$F,6,FALSE))</f>
        <v/>
      </c>
      <c r="F444" s="214"/>
    </row>
    <row r="445" spans="1:6" x14ac:dyDescent="0.25">
      <c r="A445" s="194">
        <v>14776027</v>
      </c>
      <c r="B445" s="243">
        <v>9781339014982</v>
      </c>
      <c r="C445" s="195" t="s">
        <v>1262</v>
      </c>
      <c r="D445" s="242">
        <v>70403</v>
      </c>
      <c r="E445" s="172" t="str">
        <f>IF(VLOOKUP($B:$B,'S24 Warehouse Sale Product List'!$A:$F,6,FALSE)="","",VLOOKUP($B:$B,'S24 Warehouse Sale Product List'!$A:$F,6,FALSE))</f>
        <v/>
      </c>
      <c r="F445" s="214"/>
    </row>
    <row r="446" spans="1:6" x14ac:dyDescent="0.25">
      <c r="A446" s="194">
        <v>93481785</v>
      </c>
      <c r="B446" s="243">
        <v>9780735266155</v>
      </c>
      <c r="C446" s="195" t="s">
        <v>1641</v>
      </c>
      <c r="D446" s="242">
        <v>140602</v>
      </c>
      <c r="E446" s="172" t="str">
        <f>IF(VLOOKUP($B:$B,'S24 Warehouse Sale Product List'!$A:$F,6,FALSE)="","",VLOOKUP($B:$B,'S24 Warehouse Sale Product List'!$A:$F,6,FALSE))</f>
        <v/>
      </c>
      <c r="F446" s="214"/>
    </row>
    <row r="447" spans="1:6" x14ac:dyDescent="0.25">
      <c r="A447" s="223">
        <v>61062883</v>
      </c>
      <c r="B447" s="224">
        <v>9781338776140</v>
      </c>
      <c r="C447" s="212" t="s">
        <v>1329</v>
      </c>
      <c r="D447" s="216">
        <v>130702</v>
      </c>
      <c r="E447" s="172" t="str">
        <f>IF(VLOOKUP($B:$B,'S24 Warehouse Sale Product List'!$A:$F,6,FALSE)="","",VLOOKUP($B:$B,'S24 Warehouse Sale Product List'!$A:$F,6,FALSE))</f>
        <v/>
      </c>
      <c r="F447" s="214"/>
    </row>
    <row r="448" spans="1:6" x14ac:dyDescent="0.25">
      <c r="A448" s="223">
        <v>10150542</v>
      </c>
      <c r="B448" s="224">
        <v>9780593353387</v>
      </c>
      <c r="C448" s="212" t="s">
        <v>1045</v>
      </c>
      <c r="D448" s="216">
        <v>80901</v>
      </c>
      <c r="E448" s="172" t="str">
        <f>IF(VLOOKUP($B:$B,'S24 Warehouse Sale Product List'!$A:$F,6,FALSE)="","",VLOOKUP($B:$B,'S24 Warehouse Sale Product List'!$A:$F,6,FALSE))</f>
        <v/>
      </c>
      <c r="F448" s="214"/>
    </row>
    <row r="449" spans="1:6" x14ac:dyDescent="0.25">
      <c r="A449" s="194">
        <v>97874642</v>
      </c>
      <c r="B449" s="243">
        <v>9781338747690</v>
      </c>
      <c r="C449" s="195" t="s">
        <v>859</v>
      </c>
      <c r="D449" s="242">
        <v>130703</v>
      </c>
      <c r="E449" s="172" t="str">
        <f>IF(VLOOKUP($B:$B,'S24 Warehouse Sale Product List'!$A:$F,6,FALSE)="","",VLOOKUP($B:$B,'S24 Warehouse Sale Product List'!$A:$F,6,FALSE))</f>
        <v/>
      </c>
      <c r="F449" s="214"/>
    </row>
    <row r="450" spans="1:6" x14ac:dyDescent="0.25">
      <c r="A450" s="194">
        <v>44923678</v>
      </c>
      <c r="B450" s="243">
        <v>9781339032382</v>
      </c>
      <c r="C450" s="195" t="s">
        <v>1046</v>
      </c>
      <c r="D450" s="242">
        <v>81002</v>
      </c>
      <c r="E450" s="172" t="str">
        <f>IF(VLOOKUP($B:$B,'S24 Warehouse Sale Product List'!$A:$F,6,FALSE)="","",VLOOKUP($B:$B,'S24 Warehouse Sale Product List'!$A:$F,6,FALSE))</f>
        <v/>
      </c>
      <c r="F450" s="214"/>
    </row>
    <row r="451" spans="1:6" x14ac:dyDescent="0.25">
      <c r="A451" s="212">
        <v>76841773</v>
      </c>
      <c r="B451" s="224">
        <v>9781338894615</v>
      </c>
      <c r="C451" s="212" t="s">
        <v>1047</v>
      </c>
      <c r="D451" s="216">
        <v>130103</v>
      </c>
      <c r="E451" s="172" t="str">
        <f>IF(VLOOKUP($B:$B,'S24 Warehouse Sale Product List'!$A:$F,6,FALSE)="","",VLOOKUP($B:$B,'S24 Warehouse Sale Product List'!$A:$F,6,FALSE))</f>
        <v/>
      </c>
      <c r="F451" s="210"/>
    </row>
    <row r="452" spans="1:6" x14ac:dyDescent="0.25">
      <c r="A452" s="212">
        <v>81741723</v>
      </c>
      <c r="B452" s="224" t="s">
        <v>2020</v>
      </c>
      <c r="C452" s="212" t="s">
        <v>578</v>
      </c>
      <c r="D452" s="216">
        <v>170503</v>
      </c>
      <c r="E452" s="172" t="str">
        <f>IF(VLOOKUP($B:$B,'S24 Warehouse Sale Product List'!$A:$F,6,FALSE)="","",VLOOKUP($B:$B,'S24 Warehouse Sale Product List'!$A:$F,6,FALSE))</f>
        <v/>
      </c>
      <c r="F452" s="210"/>
    </row>
    <row r="453" spans="1:6" x14ac:dyDescent="0.25">
      <c r="A453" s="223">
        <v>81741723</v>
      </c>
      <c r="B453" s="224" t="s">
        <v>2021</v>
      </c>
      <c r="C453" s="212" t="s">
        <v>579</v>
      </c>
      <c r="D453" s="216">
        <v>170503</v>
      </c>
      <c r="E453" s="172" t="str">
        <f>IF(VLOOKUP($B:$B,'S24 Warehouse Sale Product List'!$A:$F,6,FALSE)="","",VLOOKUP($B:$B,'S24 Warehouse Sale Product List'!$A:$F,6,FALSE))</f>
        <v/>
      </c>
      <c r="F453" s="214"/>
    </row>
    <row r="454" spans="1:6" x14ac:dyDescent="0.25">
      <c r="A454" s="223">
        <v>81741723</v>
      </c>
      <c r="B454" s="224" t="s">
        <v>2022</v>
      </c>
      <c r="C454" s="212" t="s">
        <v>580</v>
      </c>
      <c r="D454" s="216">
        <v>170503</v>
      </c>
      <c r="E454" s="172" t="str">
        <f>IF(VLOOKUP($B:$B,'S24 Warehouse Sale Product List'!$A:$F,6,FALSE)="","",VLOOKUP($B:$B,'S24 Warehouse Sale Product List'!$A:$F,6,FALSE))</f>
        <v/>
      </c>
      <c r="F454" s="214"/>
    </row>
    <row r="455" spans="1:6" x14ac:dyDescent="0.25">
      <c r="A455" s="212">
        <v>81741723</v>
      </c>
      <c r="B455" s="224" t="s">
        <v>2023</v>
      </c>
      <c r="C455" s="212" t="s">
        <v>581</v>
      </c>
      <c r="D455" s="216">
        <v>170503</v>
      </c>
      <c r="E455" s="172" t="str">
        <f>IF(VLOOKUP($B:$B,'S24 Warehouse Sale Product List'!$A:$F,6,FALSE)="","",VLOOKUP($B:$B,'S24 Warehouse Sale Product List'!$A:$F,6,FALSE))</f>
        <v/>
      </c>
      <c r="F455" s="210"/>
    </row>
    <row r="456" spans="1:6" x14ac:dyDescent="0.25">
      <c r="A456" s="223">
        <v>32006609</v>
      </c>
      <c r="B456" s="224">
        <v>9781421587660</v>
      </c>
      <c r="C456" s="212" t="s">
        <v>1318</v>
      </c>
      <c r="D456" s="216">
        <v>130601</v>
      </c>
      <c r="E456" s="172" t="str">
        <f>IF(VLOOKUP($B:$B,'S24 Warehouse Sale Product List'!$A:$F,6,FALSE)="","",VLOOKUP($B:$B,'S24 Warehouse Sale Product List'!$A:$F,6,FALSE))</f>
        <v/>
      </c>
      <c r="F456" s="214"/>
    </row>
    <row r="457" spans="1:6" x14ac:dyDescent="0.25">
      <c r="A457" s="223">
        <v>10246619</v>
      </c>
      <c r="B457" s="224" t="s">
        <v>2024</v>
      </c>
      <c r="C457" s="212" t="s">
        <v>1214</v>
      </c>
      <c r="D457" s="216">
        <v>170403</v>
      </c>
      <c r="E457" s="172" t="str">
        <f>IF(VLOOKUP($B:$B,'S24 Warehouse Sale Product List'!$A:$F,6,FALSE)="","",VLOOKUP($B:$B,'S24 Warehouse Sale Product List'!$A:$F,6,FALSE))</f>
        <v/>
      </c>
      <c r="F457" s="214"/>
    </row>
    <row r="458" spans="1:6" x14ac:dyDescent="0.25">
      <c r="A458" s="223">
        <v>10246619</v>
      </c>
      <c r="B458" s="224" t="s">
        <v>2025</v>
      </c>
      <c r="C458" s="212" t="s">
        <v>1215</v>
      </c>
      <c r="D458" s="216">
        <v>170403</v>
      </c>
      <c r="E458" s="172" t="str">
        <f>IF(VLOOKUP($B:$B,'S24 Warehouse Sale Product List'!$A:$F,6,FALSE)="","",VLOOKUP($B:$B,'S24 Warehouse Sale Product List'!$A:$F,6,FALSE))</f>
        <v/>
      </c>
      <c r="F458" s="214"/>
    </row>
    <row r="459" spans="1:6" x14ac:dyDescent="0.25">
      <c r="A459" s="223">
        <v>10246619</v>
      </c>
      <c r="B459" s="224" t="s">
        <v>2026</v>
      </c>
      <c r="C459" s="212" t="s">
        <v>1216</v>
      </c>
      <c r="D459" s="216">
        <v>170403</v>
      </c>
      <c r="E459" s="172" t="str">
        <f>IF(VLOOKUP($B:$B,'S24 Warehouse Sale Product List'!$A:$F,6,FALSE)="","",VLOOKUP($B:$B,'S24 Warehouse Sale Product List'!$A:$F,6,FALSE))</f>
        <v/>
      </c>
      <c r="F459" s="214"/>
    </row>
    <row r="460" spans="1:6" x14ac:dyDescent="0.25">
      <c r="A460" s="212">
        <v>10246619</v>
      </c>
      <c r="B460" s="224" t="s">
        <v>2027</v>
      </c>
      <c r="C460" s="212" t="s">
        <v>1217</v>
      </c>
      <c r="D460" s="216">
        <v>170403</v>
      </c>
      <c r="E460" s="172" t="str">
        <f>IF(VLOOKUP($B:$B,'S24 Warehouse Sale Product List'!$A:$F,6,FALSE)="","",VLOOKUP($B:$B,'S24 Warehouse Sale Product List'!$A:$F,6,FALSE))</f>
        <v/>
      </c>
      <c r="F460" s="210"/>
    </row>
    <row r="461" spans="1:6" x14ac:dyDescent="0.25">
      <c r="A461" s="194">
        <v>10246619</v>
      </c>
      <c r="B461" s="243" t="s">
        <v>2028</v>
      </c>
      <c r="C461" s="195" t="s">
        <v>1218</v>
      </c>
      <c r="D461" s="242">
        <v>170403</v>
      </c>
      <c r="E461" s="172" t="str">
        <f>IF(VLOOKUP($B:$B,'S24 Warehouse Sale Product List'!$A:$F,6,FALSE)="","",VLOOKUP($B:$B,'S24 Warehouse Sale Product List'!$A:$F,6,FALSE))</f>
        <v/>
      </c>
      <c r="F461" s="214"/>
    </row>
    <row r="462" spans="1:6" x14ac:dyDescent="0.25">
      <c r="A462" s="194">
        <v>10246619</v>
      </c>
      <c r="B462" s="243" t="s">
        <v>2029</v>
      </c>
      <c r="C462" s="195" t="s">
        <v>1219</v>
      </c>
      <c r="D462" s="242">
        <v>170403</v>
      </c>
      <c r="E462" s="172" t="str">
        <f>IF(VLOOKUP($B:$B,'S24 Warehouse Sale Product List'!$A:$F,6,FALSE)="","",VLOOKUP($B:$B,'S24 Warehouse Sale Product List'!$A:$F,6,FALSE))</f>
        <v/>
      </c>
      <c r="F462" s="210"/>
    </row>
    <row r="463" spans="1:6" x14ac:dyDescent="0.25">
      <c r="A463" s="194">
        <v>10246619</v>
      </c>
      <c r="B463" s="243" t="s">
        <v>2030</v>
      </c>
      <c r="C463" s="195" t="s">
        <v>1220</v>
      </c>
      <c r="D463" s="242">
        <v>170403</v>
      </c>
      <c r="E463" s="172" t="str">
        <f>IF(VLOOKUP($B:$B,'S24 Warehouse Sale Product List'!$A:$F,6,FALSE)="","",VLOOKUP($B:$B,'S24 Warehouse Sale Product List'!$A:$F,6,FALSE))</f>
        <v/>
      </c>
      <c r="F463" s="210"/>
    </row>
    <row r="464" spans="1:6" x14ac:dyDescent="0.25">
      <c r="A464" s="194">
        <v>10246619</v>
      </c>
      <c r="B464" s="243" t="s">
        <v>2031</v>
      </c>
      <c r="C464" s="195" t="s">
        <v>1221</v>
      </c>
      <c r="D464" s="242">
        <v>170403</v>
      </c>
      <c r="E464" s="172" t="str">
        <f>IF(VLOOKUP($B:$B,'S24 Warehouse Sale Product List'!$A:$F,6,FALSE)="","",VLOOKUP($B:$B,'S24 Warehouse Sale Product List'!$A:$F,6,FALSE))</f>
        <v/>
      </c>
      <c r="F464" s="214"/>
    </row>
    <row r="465" spans="1:6" x14ac:dyDescent="0.25">
      <c r="A465" s="194">
        <v>10246619</v>
      </c>
      <c r="B465" s="243" t="s">
        <v>2032</v>
      </c>
      <c r="C465" s="195" t="s">
        <v>1222</v>
      </c>
      <c r="D465" s="242">
        <v>170403</v>
      </c>
      <c r="E465" s="172" t="str">
        <f>IF(VLOOKUP($B:$B,'S24 Warehouse Sale Product List'!$A:$F,6,FALSE)="","",VLOOKUP($B:$B,'S24 Warehouse Sale Product List'!$A:$F,6,FALSE))</f>
        <v/>
      </c>
      <c r="F465" s="214"/>
    </row>
    <row r="466" spans="1:6" x14ac:dyDescent="0.25">
      <c r="A466" s="194">
        <v>10246619</v>
      </c>
      <c r="B466" s="243" t="s">
        <v>2033</v>
      </c>
      <c r="C466" s="195" t="s">
        <v>1223</v>
      </c>
      <c r="D466" s="242">
        <v>170403</v>
      </c>
      <c r="E466" s="172" t="str">
        <f>IF(VLOOKUP($B:$B,'S24 Warehouse Sale Product List'!$A:$F,6,FALSE)="","",VLOOKUP($B:$B,'S24 Warehouse Sale Product List'!$A:$F,6,FALSE))</f>
        <v/>
      </c>
      <c r="F466" s="214"/>
    </row>
    <row r="467" spans="1:6" x14ac:dyDescent="0.25">
      <c r="A467" s="194">
        <v>42043285</v>
      </c>
      <c r="B467" s="243" t="s">
        <v>2034</v>
      </c>
      <c r="C467" s="195" t="s">
        <v>564</v>
      </c>
      <c r="D467" s="242">
        <v>170403</v>
      </c>
      <c r="E467" s="172" t="str">
        <f>IF(VLOOKUP($B:$B,'S24 Warehouse Sale Product List'!$A:$F,6,FALSE)="","",VLOOKUP($B:$B,'S24 Warehouse Sale Product List'!$A:$F,6,FALSE))</f>
        <v/>
      </c>
      <c r="F467" s="210"/>
    </row>
    <row r="468" spans="1:6" x14ac:dyDescent="0.25">
      <c r="A468" s="212">
        <v>42043285</v>
      </c>
      <c r="B468" s="224" t="s">
        <v>2035</v>
      </c>
      <c r="C468" s="212" t="s">
        <v>565</v>
      </c>
      <c r="D468" s="216">
        <v>170403</v>
      </c>
      <c r="E468" s="172" t="str">
        <f>IF(VLOOKUP($B:$B,'S24 Warehouse Sale Product List'!$A:$F,6,FALSE)="","",VLOOKUP($B:$B,'S24 Warehouse Sale Product List'!$A:$F,6,FALSE))</f>
        <v/>
      </c>
      <c r="F468" s="210"/>
    </row>
    <row r="469" spans="1:6" x14ac:dyDescent="0.25">
      <c r="A469" s="194">
        <v>42043285</v>
      </c>
      <c r="B469" s="243" t="s">
        <v>2036</v>
      </c>
      <c r="C469" s="195" t="s">
        <v>566</v>
      </c>
      <c r="D469" s="242">
        <v>170403</v>
      </c>
      <c r="E469" s="172" t="str">
        <f>IF(VLOOKUP($B:$B,'S24 Warehouse Sale Product List'!$A:$F,6,FALSE)="","",VLOOKUP($B:$B,'S24 Warehouse Sale Product List'!$A:$F,6,FALSE))</f>
        <v/>
      </c>
      <c r="F469" s="214"/>
    </row>
    <row r="470" spans="1:6" x14ac:dyDescent="0.25">
      <c r="A470" s="194">
        <v>42043285</v>
      </c>
      <c r="B470" s="243" t="s">
        <v>2037</v>
      </c>
      <c r="C470" s="195" t="s">
        <v>567</v>
      </c>
      <c r="D470" s="242">
        <v>170403</v>
      </c>
      <c r="E470" s="172" t="str">
        <f>IF(VLOOKUP($B:$B,'S24 Warehouse Sale Product List'!$A:$F,6,FALSE)="","",VLOOKUP($B:$B,'S24 Warehouse Sale Product List'!$A:$F,6,FALSE))</f>
        <v/>
      </c>
      <c r="F470" s="214"/>
    </row>
    <row r="471" spans="1:6" x14ac:dyDescent="0.25">
      <c r="A471" s="223">
        <v>42043285</v>
      </c>
      <c r="B471" s="224" t="s">
        <v>2038</v>
      </c>
      <c r="C471" s="212" t="s">
        <v>568</v>
      </c>
      <c r="D471" s="216">
        <v>170403</v>
      </c>
      <c r="E471" s="172" t="str">
        <f>IF(VLOOKUP($B:$B,'S24 Warehouse Sale Product List'!$A:$F,6,FALSE)="","",VLOOKUP($B:$B,'S24 Warehouse Sale Product List'!$A:$F,6,FALSE))</f>
        <v/>
      </c>
      <c r="F471" s="214"/>
    </row>
    <row r="472" spans="1:6" x14ac:dyDescent="0.25">
      <c r="A472" s="223">
        <v>16930013</v>
      </c>
      <c r="B472" s="224">
        <v>9781338677171</v>
      </c>
      <c r="C472" s="212" t="s">
        <v>441</v>
      </c>
      <c r="D472" s="216">
        <v>130202</v>
      </c>
      <c r="E472" s="172" t="str">
        <f>IF(VLOOKUP($B:$B,'S24 Warehouse Sale Product List'!$A:$F,6,FALSE)="","",VLOOKUP($B:$B,'S24 Warehouse Sale Product List'!$A:$F,6,FALSE))</f>
        <v/>
      </c>
      <c r="F472" s="214"/>
    </row>
    <row r="473" spans="1:6" x14ac:dyDescent="0.25">
      <c r="A473" s="194">
        <v>92332451</v>
      </c>
      <c r="B473" s="243">
        <v>9781338839821</v>
      </c>
      <c r="C473" s="195" t="s">
        <v>733</v>
      </c>
      <c r="D473" s="242">
        <v>81001</v>
      </c>
      <c r="E473" s="172" t="str">
        <f>IF(VLOOKUP($B:$B,'S24 Warehouse Sale Product List'!$A:$F,6,FALSE)="","",VLOOKUP($B:$B,'S24 Warehouse Sale Product List'!$A:$F,6,FALSE))</f>
        <v/>
      </c>
      <c r="F473" s="214"/>
    </row>
    <row r="474" spans="1:6" x14ac:dyDescent="0.25">
      <c r="A474" s="194">
        <v>71412990</v>
      </c>
      <c r="B474" s="243">
        <v>9780062498540</v>
      </c>
      <c r="C474" s="195" t="s">
        <v>876</v>
      </c>
      <c r="D474" s="242">
        <v>140401</v>
      </c>
      <c r="E474" s="172" t="str">
        <f>IF(VLOOKUP($B:$B,'S24 Warehouse Sale Product List'!$A:$F,6,FALSE)="","",VLOOKUP($B:$B,'S24 Warehouse Sale Product List'!$A:$F,6,FALSE))</f>
        <v/>
      </c>
      <c r="F474" s="214"/>
    </row>
    <row r="475" spans="1:6" x14ac:dyDescent="0.25">
      <c r="A475" s="194">
        <v>54841980</v>
      </c>
      <c r="B475" s="243">
        <v>9781443187534</v>
      </c>
      <c r="C475" s="195" t="s">
        <v>1642</v>
      </c>
      <c r="D475" s="242">
        <v>140301</v>
      </c>
      <c r="E475" s="172" t="str">
        <f>IF(VLOOKUP($B:$B,'S24 Warehouse Sale Product List'!$A:$F,6,FALSE)="","",VLOOKUP($B:$B,'S24 Warehouse Sale Product List'!$A:$F,6,FALSE))</f>
        <v/>
      </c>
      <c r="F475" s="214"/>
    </row>
    <row r="476" spans="1:6" x14ac:dyDescent="0.25">
      <c r="A476" s="194">
        <v>64366873</v>
      </c>
      <c r="B476" s="243">
        <v>9781338810462</v>
      </c>
      <c r="C476" s="195" t="s">
        <v>829</v>
      </c>
      <c r="D476" s="242">
        <v>80703</v>
      </c>
      <c r="E476" s="172" t="str">
        <f>IF(VLOOKUP($B:$B,'S24 Warehouse Sale Product List'!$A:$F,6,FALSE)="","",VLOOKUP($B:$B,'S24 Warehouse Sale Product List'!$A:$F,6,FALSE))</f>
        <v/>
      </c>
      <c r="F476" s="214"/>
    </row>
    <row r="477" spans="1:6" x14ac:dyDescent="0.25">
      <c r="A477" s="194">
        <v>3562362</v>
      </c>
      <c r="B477" s="243">
        <v>9781338356380</v>
      </c>
      <c r="C477" s="195" t="s">
        <v>1643</v>
      </c>
      <c r="D477" s="242">
        <v>80402</v>
      </c>
      <c r="E477" s="172" t="str">
        <f>IF(VLOOKUP($B:$B,'S24 Warehouse Sale Product List'!$A:$F,6,FALSE)="","",VLOOKUP($B:$B,'S24 Warehouse Sale Product List'!$A:$F,6,FALSE))</f>
        <v/>
      </c>
      <c r="F477" s="214"/>
    </row>
    <row r="478" spans="1:6" x14ac:dyDescent="0.25">
      <c r="A478" s="223">
        <v>2068600</v>
      </c>
      <c r="B478" s="224">
        <v>9780545200530</v>
      </c>
      <c r="C478" s="212" t="s">
        <v>847</v>
      </c>
      <c r="D478" s="216">
        <v>140703</v>
      </c>
      <c r="E478" s="172" t="str">
        <f>IF(VLOOKUP($B:$B,'S24 Warehouse Sale Product List'!$A:$F,6,FALSE)="","",VLOOKUP($B:$B,'S24 Warehouse Sale Product List'!$A:$F,6,FALSE))</f>
        <v/>
      </c>
      <c r="F478" s="214"/>
    </row>
    <row r="479" spans="1:6" x14ac:dyDescent="0.25">
      <c r="A479" s="223">
        <v>54131085</v>
      </c>
      <c r="B479" s="224">
        <v>9781338746723</v>
      </c>
      <c r="C479" s="212" t="s">
        <v>1307</v>
      </c>
      <c r="D479" s="216">
        <v>80802</v>
      </c>
      <c r="E479" s="172" t="str">
        <f>IF(VLOOKUP($B:$B,'S24 Warehouse Sale Product List'!$A:$F,6,FALSE)="","",VLOOKUP($B:$B,'S24 Warehouse Sale Product List'!$A:$F,6,FALSE))</f>
        <v/>
      </c>
      <c r="F479" s="214"/>
    </row>
    <row r="480" spans="1:6" x14ac:dyDescent="0.25">
      <c r="A480" s="194">
        <v>63131419</v>
      </c>
      <c r="B480" s="243" t="s">
        <v>1129</v>
      </c>
      <c r="C480" s="195" t="s">
        <v>1130</v>
      </c>
      <c r="D480" s="242">
        <v>170701</v>
      </c>
      <c r="E480" s="172" t="str">
        <f>IF(VLOOKUP($B:$B,'S24 Warehouse Sale Product List'!$A:$F,6,FALSE)="","",VLOOKUP($B:$B,'S24 Warehouse Sale Product List'!$A:$F,6,FALSE))</f>
        <v/>
      </c>
      <c r="F480" s="214"/>
    </row>
    <row r="481" spans="1:6" x14ac:dyDescent="0.25">
      <c r="A481" s="223">
        <v>43296660</v>
      </c>
      <c r="B481" s="224" t="s">
        <v>1131</v>
      </c>
      <c r="C481" s="212" t="s">
        <v>1132</v>
      </c>
      <c r="D481" s="216">
        <v>170701</v>
      </c>
      <c r="E481" s="172" t="str">
        <f>IF(VLOOKUP($B:$B,'S24 Warehouse Sale Product List'!$A:$F,6,FALSE)="","",VLOOKUP($B:$B,'S24 Warehouse Sale Product List'!$A:$F,6,FALSE))</f>
        <v/>
      </c>
      <c r="F481" s="214"/>
    </row>
    <row r="482" spans="1:6" x14ac:dyDescent="0.25">
      <c r="A482" s="194">
        <v>78047229</v>
      </c>
      <c r="B482" s="243" t="s">
        <v>598</v>
      </c>
      <c r="C482" s="195" t="s">
        <v>599</v>
      </c>
      <c r="D482" s="242">
        <v>170801</v>
      </c>
      <c r="E482" s="172" t="str">
        <f>IF(VLOOKUP($B:$B,'S24 Warehouse Sale Product List'!$A:$F,6,FALSE)="","",VLOOKUP($B:$B,'S24 Warehouse Sale Product List'!$A:$F,6,FALSE))</f>
        <v/>
      </c>
      <c r="F482" s="210"/>
    </row>
    <row r="483" spans="1:6" x14ac:dyDescent="0.25">
      <c r="A483" s="194">
        <v>47587450</v>
      </c>
      <c r="B483" s="243">
        <v>9781443193238</v>
      </c>
      <c r="C483" s="195" t="s">
        <v>669</v>
      </c>
      <c r="D483" s="242">
        <v>60701</v>
      </c>
      <c r="E483" s="172" t="str">
        <f>IF(VLOOKUP($B:$B,'S24 Warehouse Sale Product List'!$A:$F,6,FALSE)="","",VLOOKUP($B:$B,'S24 Warehouse Sale Product List'!$A:$F,6,FALSE))</f>
        <v/>
      </c>
      <c r="F483" s="210"/>
    </row>
    <row r="484" spans="1:6" x14ac:dyDescent="0.25">
      <c r="A484" s="194">
        <v>682436</v>
      </c>
      <c r="B484" s="243">
        <v>9780439244190</v>
      </c>
      <c r="C484" s="195" t="s">
        <v>1644</v>
      </c>
      <c r="D484" s="242">
        <v>80701</v>
      </c>
      <c r="E484" s="172" t="str">
        <f>IF(VLOOKUP($B:$B,'S24 Warehouse Sale Product List'!$A:$F,6,FALSE)="","",VLOOKUP($B:$B,'S24 Warehouse Sale Product List'!$A:$F,6,FALSE))</f>
        <v/>
      </c>
      <c r="F484" s="210"/>
    </row>
    <row r="485" spans="1:6" x14ac:dyDescent="0.25">
      <c r="A485" s="212">
        <v>26227828</v>
      </c>
      <c r="B485" s="224">
        <v>9781338783988</v>
      </c>
      <c r="C485" s="212" t="s">
        <v>547</v>
      </c>
      <c r="D485" s="216">
        <v>60703</v>
      </c>
      <c r="E485" s="172" t="str">
        <f>IF(VLOOKUP($B:$B,'S24 Warehouse Sale Product List'!$A:$F,6,FALSE)="","",VLOOKUP($B:$B,'S24 Warehouse Sale Product List'!$A:$F,6,FALSE))</f>
        <v/>
      </c>
      <c r="F485" s="210"/>
    </row>
    <row r="486" spans="1:6" x14ac:dyDescent="0.25">
      <c r="A486" s="194">
        <v>42026190</v>
      </c>
      <c r="B486" s="243">
        <v>9781338784008</v>
      </c>
      <c r="C486" s="195" t="s">
        <v>1096</v>
      </c>
      <c r="D486" s="242">
        <v>110202</v>
      </c>
      <c r="E486" s="172" t="str">
        <f>IF(VLOOKUP($B:$B,'S24 Warehouse Sale Product List'!$A:$F,6,FALSE)="","",VLOOKUP($B:$B,'S24 Warehouse Sale Product List'!$A:$F,6,FALSE))</f>
        <v/>
      </c>
      <c r="F486" s="214"/>
    </row>
    <row r="487" spans="1:6" x14ac:dyDescent="0.25">
      <c r="A487" s="194">
        <v>54717262</v>
      </c>
      <c r="B487" s="243">
        <v>9781338865721</v>
      </c>
      <c r="C487" s="195" t="s">
        <v>670</v>
      </c>
      <c r="D487" s="242">
        <v>60703</v>
      </c>
      <c r="E487" s="172" t="str">
        <f>IF(VLOOKUP($B:$B,'S24 Warehouse Sale Product List'!$A:$F,6,FALSE)="","",VLOOKUP($B:$B,'S24 Warehouse Sale Product List'!$A:$F,6,FALSE))</f>
        <v/>
      </c>
      <c r="F487" s="210"/>
    </row>
    <row r="488" spans="1:6" x14ac:dyDescent="0.25">
      <c r="A488" s="194">
        <v>28084512</v>
      </c>
      <c r="B488" s="243">
        <v>9781499813111</v>
      </c>
      <c r="C488" s="195" t="s">
        <v>548</v>
      </c>
      <c r="D488" s="242">
        <v>110102</v>
      </c>
      <c r="E488" s="172" t="str">
        <f>IF(VLOOKUP($B:$B,'S24 Warehouse Sale Product List'!$A:$F,6,FALSE)="","",VLOOKUP($B:$B,'S24 Warehouse Sale Product List'!$A:$F,6,FALSE))</f>
        <v/>
      </c>
      <c r="F488" s="214"/>
    </row>
    <row r="489" spans="1:6" x14ac:dyDescent="0.25">
      <c r="A489" s="223">
        <v>34123175</v>
      </c>
      <c r="B489" s="224">
        <v>9781338850017</v>
      </c>
      <c r="C489" s="212" t="s">
        <v>636</v>
      </c>
      <c r="D489" s="216">
        <v>81002</v>
      </c>
      <c r="E489" s="172" t="str">
        <f>IF(VLOOKUP($B:$B,'S24 Warehouse Sale Product List'!$A:$F,6,FALSE)="","",VLOOKUP($B:$B,'S24 Warehouse Sale Product List'!$A:$F,6,FALSE))</f>
        <v/>
      </c>
      <c r="F489" s="214"/>
    </row>
    <row r="490" spans="1:6" x14ac:dyDescent="0.25">
      <c r="A490" s="194">
        <v>92512956</v>
      </c>
      <c r="B490" s="243">
        <v>9781338893090</v>
      </c>
      <c r="C490" s="195" t="s">
        <v>1295</v>
      </c>
      <c r="D490" s="242">
        <v>70403</v>
      </c>
      <c r="E490" s="172" t="str">
        <f>IF(VLOOKUP($B:$B,'S24 Warehouse Sale Product List'!$A:$F,6,FALSE)="","",VLOOKUP($B:$B,'S24 Warehouse Sale Product List'!$A:$F,6,FALSE))</f>
        <v/>
      </c>
      <c r="F490" s="214"/>
    </row>
    <row r="491" spans="1:6" x14ac:dyDescent="0.25">
      <c r="A491" s="194">
        <v>23816971</v>
      </c>
      <c r="B491" s="243">
        <v>9781443192309</v>
      </c>
      <c r="C491" s="195" t="s">
        <v>867</v>
      </c>
      <c r="D491" s="242">
        <v>130602</v>
      </c>
      <c r="E491" s="172" t="str">
        <f>IF(VLOOKUP($B:$B,'S24 Warehouse Sale Product List'!$A:$F,6,FALSE)="","",VLOOKUP($B:$B,'S24 Warehouse Sale Product List'!$A:$F,6,FALSE))</f>
        <v/>
      </c>
      <c r="F491" s="214"/>
    </row>
    <row r="492" spans="1:6" x14ac:dyDescent="0.25">
      <c r="A492" s="194">
        <v>51120131</v>
      </c>
      <c r="B492" s="243">
        <v>9781338863543</v>
      </c>
      <c r="C492" s="195" t="s">
        <v>442</v>
      </c>
      <c r="D492" s="242">
        <v>81001</v>
      </c>
      <c r="E492" s="172" t="str">
        <f>IF(VLOOKUP($B:$B,'S24 Warehouse Sale Product List'!$A:$F,6,FALSE)="","",VLOOKUP($B:$B,'S24 Warehouse Sale Product List'!$A:$F,6,FALSE))</f>
        <v/>
      </c>
      <c r="F492" s="214"/>
    </row>
    <row r="493" spans="1:6" x14ac:dyDescent="0.25">
      <c r="A493" s="283">
        <v>67726360</v>
      </c>
      <c r="B493" s="243">
        <v>9781771475945</v>
      </c>
      <c r="C493" s="195" t="s">
        <v>443</v>
      </c>
      <c r="D493" s="242">
        <v>70903</v>
      </c>
      <c r="E493" s="172" t="str">
        <f>IF(VLOOKUP($B:$B,'S24 Warehouse Sale Product List'!$A:$F,6,FALSE)="","",VLOOKUP($B:$B,'S24 Warehouse Sale Product List'!$A:$F,6,FALSE))</f>
        <v/>
      </c>
      <c r="F493" s="214"/>
    </row>
    <row r="494" spans="1:6" x14ac:dyDescent="0.25">
      <c r="A494" s="194">
        <v>56596931</v>
      </c>
      <c r="B494" s="243">
        <v>9781338828696</v>
      </c>
      <c r="C494" s="195" t="s">
        <v>444</v>
      </c>
      <c r="D494" s="242">
        <v>70903</v>
      </c>
      <c r="E494" s="172" t="str">
        <f>IF(VLOOKUP($B:$B,'S24 Warehouse Sale Product List'!$A:$F,6,FALSE)="","",VLOOKUP($B:$B,'S24 Warehouse Sale Product List'!$A:$F,6,FALSE))</f>
        <v/>
      </c>
      <c r="F494" s="214"/>
    </row>
    <row r="495" spans="1:6" x14ac:dyDescent="0.25">
      <c r="A495" s="194">
        <v>24369907</v>
      </c>
      <c r="B495" s="243">
        <v>9781338892574</v>
      </c>
      <c r="C495" s="195" t="s">
        <v>1290</v>
      </c>
      <c r="D495" s="242">
        <v>80802</v>
      </c>
      <c r="E495" s="172" t="str">
        <f>IF(VLOOKUP($B:$B,'S24 Warehouse Sale Product List'!$A:$F,6,FALSE)="","",VLOOKUP($B:$B,'S24 Warehouse Sale Product List'!$A:$F,6,FALSE))</f>
        <v/>
      </c>
      <c r="F495" s="214"/>
    </row>
    <row r="496" spans="1:6" x14ac:dyDescent="0.25">
      <c r="A496" s="194">
        <v>3485390</v>
      </c>
      <c r="B496" s="243">
        <v>9781338568714</v>
      </c>
      <c r="C496" s="195" t="s">
        <v>113</v>
      </c>
      <c r="D496" s="242">
        <v>150602</v>
      </c>
      <c r="E496" s="172" t="str">
        <f>IF(VLOOKUP($B:$B,'S24 Warehouse Sale Product List'!$A:$F,6,FALSE)="","",VLOOKUP($B:$B,'S24 Warehouse Sale Product List'!$A:$F,6,FALSE))</f>
        <v/>
      </c>
      <c r="F496" s="214"/>
    </row>
    <row r="497" spans="1:6" x14ac:dyDescent="0.25">
      <c r="A497" s="194">
        <v>37579136</v>
      </c>
      <c r="B497" s="243">
        <v>9781772603347</v>
      </c>
      <c r="C497" s="195" t="s">
        <v>1084</v>
      </c>
      <c r="D497" s="242">
        <v>70901</v>
      </c>
      <c r="E497" s="172" t="str">
        <f>IF(VLOOKUP($B:$B,'S24 Warehouse Sale Product List'!$A:$F,6,FALSE)="","",VLOOKUP($B:$B,'S24 Warehouse Sale Product List'!$A:$F,6,FALSE))</f>
        <v/>
      </c>
      <c r="F497" s="210"/>
    </row>
    <row r="498" spans="1:6" x14ac:dyDescent="0.25">
      <c r="A498" s="212">
        <v>52842736</v>
      </c>
      <c r="B498" s="224">
        <v>9781338753899</v>
      </c>
      <c r="C498" s="212" t="s">
        <v>528</v>
      </c>
      <c r="D498" s="216">
        <v>120101</v>
      </c>
      <c r="E498" s="172" t="str">
        <f>IF(VLOOKUP($B:$B,'S24 Warehouse Sale Product List'!$A:$F,6,FALSE)="","",VLOOKUP($B:$B,'S24 Warehouse Sale Product List'!$A:$F,6,FALSE))</f>
        <v/>
      </c>
      <c r="F498" s="210"/>
    </row>
    <row r="499" spans="1:6" x14ac:dyDescent="0.25">
      <c r="A499" s="212">
        <v>66570953</v>
      </c>
      <c r="B499" s="224">
        <v>9781339045740</v>
      </c>
      <c r="C499" s="212" t="s">
        <v>1645</v>
      </c>
      <c r="D499" s="216">
        <v>70801</v>
      </c>
      <c r="E499" s="172" t="str">
        <f>IF(VLOOKUP($B:$B,'S24 Warehouse Sale Product List'!$A:$F,6,FALSE)="","",VLOOKUP($B:$B,'S24 Warehouse Sale Product List'!$A:$F,6,FALSE))</f>
        <v/>
      </c>
      <c r="F499" s="210"/>
    </row>
    <row r="500" spans="1:6" x14ac:dyDescent="0.25">
      <c r="A500" s="212">
        <v>53587834</v>
      </c>
      <c r="B500" s="224">
        <v>9781443190084</v>
      </c>
      <c r="C500" s="212" t="s">
        <v>445</v>
      </c>
      <c r="D500" s="242">
        <v>60903</v>
      </c>
      <c r="E500" s="172" t="str">
        <f>IF(VLOOKUP($B:$B,'S24 Warehouse Sale Product List'!$A:$F,6,FALSE)="","",VLOOKUP($B:$B,'S24 Warehouse Sale Product List'!$A:$F,6,FALSE))</f>
        <v/>
      </c>
      <c r="F500" s="210"/>
    </row>
    <row r="501" spans="1:6" x14ac:dyDescent="0.25">
      <c r="A501" s="212">
        <v>51895734</v>
      </c>
      <c r="B501" s="224">
        <v>9781338789645</v>
      </c>
      <c r="C501" s="212" t="s">
        <v>446</v>
      </c>
      <c r="D501" s="242">
        <v>130102</v>
      </c>
      <c r="E501" s="172" t="str">
        <f>IF(VLOOKUP($B:$B,'S24 Warehouse Sale Product List'!$A:$F,6,FALSE)="","",VLOOKUP($B:$B,'S24 Warehouse Sale Product List'!$A:$F,6,FALSE))</f>
        <v/>
      </c>
      <c r="F501" s="210"/>
    </row>
    <row r="502" spans="1:6" x14ac:dyDescent="0.25">
      <c r="A502" s="212">
        <v>20629431</v>
      </c>
      <c r="B502" s="224">
        <v>9781338876963</v>
      </c>
      <c r="C502" s="212" t="s">
        <v>1646</v>
      </c>
      <c r="D502" s="216">
        <v>70202</v>
      </c>
      <c r="E502" s="172" t="str">
        <f>IF(VLOOKUP($B:$B,'S24 Warehouse Sale Product List'!$A:$F,6,FALSE)="","",VLOOKUP($B:$B,'S24 Warehouse Sale Product List'!$A:$F,6,FALSE))</f>
        <v/>
      </c>
      <c r="F502" s="210"/>
    </row>
    <row r="503" spans="1:6" x14ac:dyDescent="0.25">
      <c r="A503" s="212">
        <v>57373416</v>
      </c>
      <c r="B503" s="224">
        <v>9780439915311</v>
      </c>
      <c r="C503" s="212" t="s">
        <v>1048</v>
      </c>
      <c r="D503" s="216">
        <v>81003</v>
      </c>
      <c r="E503" s="172" t="str">
        <f>IF(VLOOKUP($B:$B,'S24 Warehouse Sale Product List'!$A:$F,6,FALSE)="","",VLOOKUP($B:$B,'S24 Warehouse Sale Product List'!$A:$F,6,FALSE))</f>
        <v/>
      </c>
      <c r="F503" s="210"/>
    </row>
    <row r="504" spans="1:6" x14ac:dyDescent="0.25">
      <c r="A504" s="212">
        <v>12821579</v>
      </c>
      <c r="B504" s="224">
        <v>9781338793987</v>
      </c>
      <c r="C504" s="212" t="s">
        <v>836</v>
      </c>
      <c r="D504" s="216">
        <v>140703</v>
      </c>
      <c r="E504" s="172" t="str">
        <f>IF(VLOOKUP($B:$B,'S24 Warehouse Sale Product List'!$A:$F,6,FALSE)="","",VLOOKUP($B:$B,'S24 Warehouse Sale Product List'!$A:$F,6,FALSE))</f>
        <v/>
      </c>
      <c r="F504" s="210"/>
    </row>
    <row r="505" spans="1:6" x14ac:dyDescent="0.25">
      <c r="A505" s="211">
        <v>96869805</v>
      </c>
      <c r="B505" s="224">
        <v>9781338763157</v>
      </c>
      <c r="C505" s="212" t="s">
        <v>367</v>
      </c>
      <c r="D505" s="216">
        <v>130103</v>
      </c>
      <c r="E505" s="172" t="str">
        <f>IF(VLOOKUP($B:$B,'S24 Warehouse Sale Product List'!$A:$F,6,FALSE)="","",VLOOKUP($B:$B,'S24 Warehouse Sale Product List'!$A:$F,6,FALSE))</f>
        <v/>
      </c>
      <c r="F505" s="210"/>
    </row>
    <row r="506" spans="1:6" x14ac:dyDescent="0.25">
      <c r="A506" s="212">
        <v>12566038</v>
      </c>
      <c r="B506" s="224">
        <v>9781338828566</v>
      </c>
      <c r="C506" s="212" t="s">
        <v>372</v>
      </c>
      <c r="D506" s="242">
        <v>81001</v>
      </c>
      <c r="E506" s="172" t="str">
        <f>IF(VLOOKUP($B:$B,'S24 Warehouse Sale Product List'!$A:$F,6,FALSE)="","",VLOOKUP($B:$B,'S24 Warehouse Sale Product List'!$A:$F,6,FALSE))</f>
        <v/>
      </c>
      <c r="F506" s="210"/>
    </row>
    <row r="507" spans="1:6" x14ac:dyDescent="0.25">
      <c r="A507" s="212">
        <v>3479210</v>
      </c>
      <c r="B507" s="224">
        <v>9781443175814</v>
      </c>
      <c r="C507" s="212" t="s">
        <v>447</v>
      </c>
      <c r="D507" s="216">
        <v>80601</v>
      </c>
      <c r="E507" s="172" t="str">
        <f>IF(VLOOKUP($B:$B,'S24 Warehouse Sale Product List'!$A:$F,6,FALSE)="","",VLOOKUP($B:$B,'S24 Warehouse Sale Product List'!$A:$F,6,FALSE))</f>
        <v/>
      </c>
      <c r="F507" s="210"/>
    </row>
    <row r="508" spans="1:6" x14ac:dyDescent="0.25">
      <c r="A508" s="194">
        <v>79575385</v>
      </c>
      <c r="B508" s="243">
        <v>9781338766943</v>
      </c>
      <c r="C508" s="195" t="s">
        <v>549</v>
      </c>
      <c r="D508" s="242">
        <v>70403</v>
      </c>
      <c r="E508" s="172" t="str">
        <f>IF(VLOOKUP($B:$B,'S24 Warehouse Sale Product List'!$A:$F,6,FALSE)="","",VLOOKUP($B:$B,'S24 Warehouse Sale Product List'!$A:$F,6,FALSE))</f>
        <v/>
      </c>
      <c r="F508" s="214"/>
    </row>
    <row r="509" spans="1:6" x14ac:dyDescent="0.25">
      <c r="A509" s="194">
        <v>53293178</v>
      </c>
      <c r="B509" s="243">
        <v>9781338752564</v>
      </c>
      <c r="C509" s="195" t="s">
        <v>637</v>
      </c>
      <c r="D509" s="242">
        <v>130302</v>
      </c>
      <c r="E509" s="172" t="str">
        <f>IF(VLOOKUP($B:$B,'S24 Warehouse Sale Product List'!$A:$F,6,FALSE)="","",VLOOKUP($B:$B,'S24 Warehouse Sale Product List'!$A:$F,6,FALSE))</f>
        <v/>
      </c>
      <c r="F509" s="210"/>
    </row>
    <row r="510" spans="1:6" x14ac:dyDescent="0.25">
      <c r="A510" s="194">
        <v>63606246</v>
      </c>
      <c r="B510" s="243">
        <v>9781338825152</v>
      </c>
      <c r="C510" s="195" t="s">
        <v>1647</v>
      </c>
      <c r="D510" s="242">
        <v>70401</v>
      </c>
      <c r="E510" s="172" t="str">
        <f>IF(VLOOKUP($B:$B,'S24 Warehouse Sale Product List'!$A:$F,6,FALSE)="","",VLOOKUP($B:$B,'S24 Warehouse Sale Product List'!$A:$F,6,FALSE))</f>
        <v/>
      </c>
      <c r="F510" s="214"/>
    </row>
    <row r="511" spans="1:6" x14ac:dyDescent="0.25">
      <c r="A511" s="223">
        <v>67368846</v>
      </c>
      <c r="B511" s="224">
        <v>9781338825183</v>
      </c>
      <c r="C511" s="212" t="s">
        <v>1648</v>
      </c>
      <c r="D511" s="216">
        <v>130301</v>
      </c>
      <c r="E511" s="172" t="str">
        <f>IF(VLOOKUP($B:$B,'S24 Warehouse Sale Product List'!$A:$F,6,FALSE)="","",VLOOKUP($B:$B,'S24 Warehouse Sale Product List'!$A:$F,6,FALSE))</f>
        <v/>
      </c>
      <c r="F511" s="214"/>
    </row>
    <row r="512" spans="1:6" x14ac:dyDescent="0.25">
      <c r="A512" s="194">
        <v>18655490</v>
      </c>
      <c r="B512" s="243">
        <v>9781338317947</v>
      </c>
      <c r="C512" s="195" t="s">
        <v>759</v>
      </c>
      <c r="D512" s="242">
        <v>70101</v>
      </c>
      <c r="E512" s="172" t="str">
        <f>IF(VLOOKUP($B:$B,'S24 Warehouse Sale Product List'!$A:$F,6,FALSE)="","",VLOOKUP($B:$B,'S24 Warehouse Sale Product List'!$A:$F,6,FALSE))</f>
        <v/>
      </c>
      <c r="F512" s="214"/>
    </row>
    <row r="513" spans="1:6" x14ac:dyDescent="0.25">
      <c r="A513" s="194">
        <v>45392307</v>
      </c>
      <c r="B513" s="243">
        <v>9781338892673</v>
      </c>
      <c r="C513" s="195" t="s">
        <v>1319</v>
      </c>
      <c r="D513" s="242">
        <v>130703</v>
      </c>
      <c r="E513" s="172" t="str">
        <f>IF(VLOOKUP($B:$B,'S24 Warehouse Sale Product List'!$A:$F,6,FALSE)="","",VLOOKUP($B:$B,'S24 Warehouse Sale Product List'!$A:$F,6,FALSE))</f>
        <v/>
      </c>
      <c r="F513" s="214"/>
    </row>
    <row r="514" spans="1:6" x14ac:dyDescent="0.25">
      <c r="A514" s="211">
        <v>3607001</v>
      </c>
      <c r="B514" s="224">
        <v>9781338722529</v>
      </c>
      <c r="C514" s="212" t="s">
        <v>48</v>
      </c>
      <c r="D514" s="216">
        <v>140603</v>
      </c>
      <c r="E514" s="172" t="str">
        <f>IF(VLOOKUP($B:$B,'S24 Warehouse Sale Product List'!$A:$F,6,FALSE)="","",VLOOKUP($B:$B,'S24 Warehouse Sale Product List'!$A:$F,6,FALSE))</f>
        <v/>
      </c>
      <c r="F514" s="214"/>
    </row>
    <row r="515" spans="1:6" x14ac:dyDescent="0.25">
      <c r="A515" s="223">
        <v>93453618</v>
      </c>
      <c r="B515" s="224">
        <v>9781339034485</v>
      </c>
      <c r="C515" s="212" t="s">
        <v>1022</v>
      </c>
      <c r="D515" s="216">
        <v>70903</v>
      </c>
      <c r="E515" s="172" t="str">
        <f>IF(VLOOKUP($B:$B,'S24 Warehouse Sale Product List'!$A:$F,6,FALSE)="","",VLOOKUP($B:$B,'S24 Warehouse Sale Product List'!$A:$F,6,FALSE))</f>
        <v/>
      </c>
      <c r="F515" s="214"/>
    </row>
    <row r="516" spans="1:6" x14ac:dyDescent="0.25">
      <c r="A516" s="212">
        <v>52845068</v>
      </c>
      <c r="B516" s="224">
        <v>9781339034751</v>
      </c>
      <c r="C516" s="212" t="s">
        <v>1023</v>
      </c>
      <c r="D516" s="242">
        <v>70902</v>
      </c>
      <c r="E516" s="172" t="str">
        <f>IF(VLOOKUP($B:$B,'S24 Warehouse Sale Product List'!$A:$F,6,FALSE)="","",VLOOKUP($B:$B,'S24 Warehouse Sale Product List'!$A:$F,6,FALSE))</f>
        <v/>
      </c>
      <c r="F516" s="210"/>
    </row>
    <row r="517" spans="1:6" x14ac:dyDescent="0.25">
      <c r="A517" s="194">
        <v>3489102</v>
      </c>
      <c r="B517" s="243">
        <v>9781338615357</v>
      </c>
      <c r="C517" s="195" t="s">
        <v>1649</v>
      </c>
      <c r="D517" s="242">
        <v>80401</v>
      </c>
      <c r="E517" s="172" t="str">
        <f>IF(VLOOKUP($B:$B,'S24 Warehouse Sale Product List'!$A:$F,6,FALSE)="","",VLOOKUP($B:$B,'S24 Warehouse Sale Product List'!$A:$F,6,FALSE))</f>
        <v/>
      </c>
      <c r="F517" s="214"/>
    </row>
    <row r="518" spans="1:6" x14ac:dyDescent="0.25">
      <c r="A518" s="194">
        <v>40375274</v>
      </c>
      <c r="B518" s="243">
        <v>9781338748970</v>
      </c>
      <c r="C518" s="195" t="s">
        <v>701</v>
      </c>
      <c r="D518" s="242">
        <v>140302</v>
      </c>
      <c r="E518" s="172" t="str">
        <f>IF(VLOOKUP($B:$B,'S24 Warehouse Sale Product List'!$A:$F,6,FALSE)="","",VLOOKUP($B:$B,'S24 Warehouse Sale Product List'!$A:$F,6,FALSE))</f>
        <v/>
      </c>
      <c r="F518" s="214"/>
    </row>
    <row r="519" spans="1:6" x14ac:dyDescent="0.25">
      <c r="A519" s="223">
        <v>50441065</v>
      </c>
      <c r="B519" s="224">
        <v>9781338749014</v>
      </c>
      <c r="C519" s="212" t="s">
        <v>1180</v>
      </c>
      <c r="D519" s="216">
        <v>140302</v>
      </c>
      <c r="E519" s="172" t="str">
        <f>IF(VLOOKUP($B:$B,'S24 Warehouse Sale Product List'!$A:$F,6,FALSE)="","",VLOOKUP($B:$B,'S24 Warehouse Sale Product List'!$A:$F,6,FALSE))</f>
        <v/>
      </c>
      <c r="F519" s="214"/>
    </row>
    <row r="520" spans="1:6" x14ac:dyDescent="0.25">
      <c r="A520" s="194">
        <v>59714693</v>
      </c>
      <c r="B520" s="243">
        <v>9781338749021</v>
      </c>
      <c r="C520" s="195" t="s">
        <v>1650</v>
      </c>
      <c r="D520" s="242">
        <v>70602</v>
      </c>
      <c r="E520" s="172" t="str">
        <f>IF(VLOOKUP($B:$B,'S24 Warehouse Sale Product List'!$A:$F,6,FALSE)="","",VLOOKUP($B:$B,'S24 Warehouse Sale Product List'!$A:$F,6,FALSE))</f>
        <v/>
      </c>
      <c r="F520" s="210"/>
    </row>
    <row r="521" spans="1:6" x14ac:dyDescent="0.25">
      <c r="A521" s="211">
        <v>74142791</v>
      </c>
      <c r="B521" s="224">
        <v>9781338864885</v>
      </c>
      <c r="C521" s="212" t="s">
        <v>448</v>
      </c>
      <c r="D521" s="216">
        <v>140103</v>
      </c>
      <c r="E521" s="172" t="str">
        <f>IF(VLOOKUP($B:$B,'S24 Warehouse Sale Product List'!$A:$F,6,FALSE)="","",VLOOKUP($B:$B,'S24 Warehouse Sale Product List'!$A:$F,6,FALSE))</f>
        <v/>
      </c>
      <c r="F521" s="210"/>
    </row>
    <row r="522" spans="1:6" x14ac:dyDescent="0.25">
      <c r="A522" s="194">
        <v>89647210</v>
      </c>
      <c r="B522" s="243">
        <v>9781338648058</v>
      </c>
      <c r="C522" s="195" t="s">
        <v>848</v>
      </c>
      <c r="D522" s="242">
        <v>130601</v>
      </c>
      <c r="E522" s="172" t="str">
        <f>IF(VLOOKUP($B:$B,'S24 Warehouse Sale Product List'!$A:$F,6,FALSE)="","",VLOOKUP($B:$B,'S24 Warehouse Sale Product List'!$A:$F,6,FALSE))</f>
        <v/>
      </c>
      <c r="F522" s="214"/>
    </row>
    <row r="523" spans="1:6" x14ac:dyDescent="0.25">
      <c r="A523" s="223">
        <v>65844364</v>
      </c>
      <c r="B523" s="224">
        <v>9781338194548</v>
      </c>
      <c r="C523" s="212" t="s">
        <v>550</v>
      </c>
      <c r="D523" s="216">
        <v>140302</v>
      </c>
      <c r="E523" s="172" t="str">
        <f>IF(VLOOKUP($B:$B,'S24 Warehouse Sale Product List'!$A:$F,6,FALSE)="","",VLOOKUP($B:$B,'S24 Warehouse Sale Product List'!$A:$F,6,FALSE))</f>
        <v/>
      </c>
      <c r="F523" s="214"/>
    </row>
    <row r="524" spans="1:6" x14ac:dyDescent="0.25">
      <c r="A524" s="194">
        <v>3214509</v>
      </c>
      <c r="B524" s="243">
        <v>9781443113120</v>
      </c>
      <c r="C524" s="195" t="s">
        <v>114</v>
      </c>
      <c r="D524" s="242">
        <v>110101</v>
      </c>
      <c r="E524" s="172" t="str">
        <f>IF(VLOOKUP($B:$B,'S24 Warehouse Sale Product List'!$A:$F,6,FALSE)="","",VLOOKUP($B:$B,'S24 Warehouse Sale Product List'!$A:$F,6,FALSE))</f>
        <v/>
      </c>
      <c r="F524" s="214"/>
    </row>
    <row r="525" spans="1:6" x14ac:dyDescent="0.25">
      <c r="A525" s="212">
        <v>39081586</v>
      </c>
      <c r="B525" s="224">
        <v>9781443196512</v>
      </c>
      <c r="C525" s="212" t="s">
        <v>515</v>
      </c>
      <c r="D525" s="242">
        <v>140101</v>
      </c>
      <c r="E525" s="172" t="str">
        <f>IF(VLOOKUP($B:$B,'S24 Warehouse Sale Product List'!$A:$F,6,FALSE)="","",VLOOKUP($B:$B,'S24 Warehouse Sale Product List'!$A:$F,6,FALSE))</f>
        <v/>
      </c>
      <c r="F525" s="210"/>
    </row>
    <row r="526" spans="1:6" x14ac:dyDescent="0.25">
      <c r="A526" s="194">
        <v>35575061</v>
      </c>
      <c r="B526" s="243">
        <v>9781338898613</v>
      </c>
      <c r="C526" s="195" t="s">
        <v>1224</v>
      </c>
      <c r="D526" s="242">
        <v>170701</v>
      </c>
      <c r="E526" s="172" t="str">
        <f>IF(VLOOKUP($B:$B,'S24 Warehouse Sale Product List'!$A:$F,6,FALSE)="","",VLOOKUP($B:$B,'S24 Warehouse Sale Product List'!$A:$F,6,FALSE))</f>
        <v/>
      </c>
      <c r="F526" s="210"/>
    </row>
    <row r="527" spans="1:6" x14ac:dyDescent="0.25">
      <c r="A527" s="212">
        <v>82029742</v>
      </c>
      <c r="B527" s="224">
        <v>9781338860504</v>
      </c>
      <c r="C527" s="212" t="s">
        <v>1225</v>
      </c>
      <c r="D527" s="242">
        <v>170802</v>
      </c>
      <c r="E527" s="172" t="str">
        <f>IF(VLOOKUP($B:$B,'S24 Warehouse Sale Product List'!$A:$F,6,FALSE)="","",VLOOKUP($B:$B,'S24 Warehouse Sale Product List'!$A:$F,6,FALSE))</f>
        <v/>
      </c>
      <c r="F527" s="210"/>
    </row>
    <row r="528" spans="1:6" x14ac:dyDescent="0.25">
      <c r="A528" s="212">
        <v>72370462</v>
      </c>
      <c r="B528" s="224">
        <v>9781338898606</v>
      </c>
      <c r="C528" s="212" t="s">
        <v>1226</v>
      </c>
      <c r="D528" s="216">
        <v>170603</v>
      </c>
      <c r="E528" s="172" t="str">
        <f>IF(VLOOKUP($B:$B,'S24 Warehouse Sale Product List'!$A:$F,6,FALSE)="","",VLOOKUP($B:$B,'S24 Warehouse Sale Product List'!$A:$F,6,FALSE))</f>
        <v/>
      </c>
      <c r="F528" s="210"/>
    </row>
    <row r="529" spans="1:6" x14ac:dyDescent="0.25">
      <c r="A529" s="212">
        <v>37367415</v>
      </c>
      <c r="B529" s="224">
        <v>9781338898514</v>
      </c>
      <c r="C529" s="212" t="s">
        <v>1227</v>
      </c>
      <c r="D529" s="216">
        <v>170702</v>
      </c>
      <c r="E529" s="172" t="str">
        <f>IF(VLOOKUP($B:$B,'S24 Warehouse Sale Product List'!$A:$F,6,FALSE)="","",VLOOKUP($B:$B,'S24 Warehouse Sale Product List'!$A:$F,6,FALSE))</f>
        <v/>
      </c>
      <c r="F529" s="210"/>
    </row>
    <row r="530" spans="1:6" x14ac:dyDescent="0.25">
      <c r="A530" s="223">
        <v>3510709</v>
      </c>
      <c r="B530" s="224">
        <v>9781684154166</v>
      </c>
      <c r="C530" s="212" t="s">
        <v>308</v>
      </c>
      <c r="D530" s="216">
        <v>110201</v>
      </c>
      <c r="E530" s="172" t="str">
        <f>IF(VLOOKUP($B:$B,'S24 Warehouse Sale Product List'!$A:$F,6,FALSE)="","",VLOOKUP($B:$B,'S24 Warehouse Sale Product List'!$A:$F,6,FALSE))</f>
        <v/>
      </c>
      <c r="F530" s="214"/>
    </row>
    <row r="531" spans="1:6" x14ac:dyDescent="0.25">
      <c r="A531" s="223">
        <v>33689736</v>
      </c>
      <c r="B531" s="224">
        <v>9781443190268</v>
      </c>
      <c r="C531" s="212" t="s">
        <v>1651</v>
      </c>
      <c r="D531" s="216">
        <v>70902</v>
      </c>
      <c r="E531" s="172" t="str">
        <f>IF(VLOOKUP($B:$B,'S24 Warehouse Sale Product List'!$A:$F,6,FALSE)="","",VLOOKUP($B:$B,'S24 Warehouse Sale Product List'!$A:$F,6,FALSE))</f>
        <v/>
      </c>
      <c r="F531" s="214"/>
    </row>
    <row r="532" spans="1:6" x14ac:dyDescent="0.25">
      <c r="A532" s="223">
        <v>49484742</v>
      </c>
      <c r="B532" s="224">
        <v>9781338580730</v>
      </c>
      <c r="C532" s="212" t="s">
        <v>671</v>
      </c>
      <c r="D532" s="216">
        <v>80601</v>
      </c>
      <c r="E532" s="172" t="str">
        <f>IF(VLOOKUP($B:$B,'S24 Warehouse Sale Product List'!$A:$F,6,FALSE)="","",VLOOKUP($B:$B,'S24 Warehouse Sale Product List'!$A:$F,6,FALSE))</f>
        <v/>
      </c>
      <c r="F532" s="214"/>
    </row>
    <row r="533" spans="1:6" x14ac:dyDescent="0.25">
      <c r="A533" s="223">
        <v>17694770</v>
      </c>
      <c r="B533" s="224">
        <v>9781338867442</v>
      </c>
      <c r="C533" s="212" t="s">
        <v>781</v>
      </c>
      <c r="D533" s="216">
        <v>80801</v>
      </c>
      <c r="E533" s="172" t="str">
        <f>IF(VLOOKUP($B:$B,'S24 Warehouse Sale Product List'!$A:$F,6,FALSE)="","",VLOOKUP($B:$B,'S24 Warehouse Sale Product List'!$A:$F,6,FALSE))</f>
        <v/>
      </c>
      <c r="F533" s="214"/>
    </row>
    <row r="534" spans="1:6" x14ac:dyDescent="0.25">
      <c r="A534" s="223">
        <v>51678373</v>
      </c>
      <c r="B534" s="224" t="s">
        <v>2039</v>
      </c>
      <c r="C534" s="212" t="s">
        <v>702</v>
      </c>
      <c r="D534" s="216">
        <v>170802</v>
      </c>
      <c r="E534" s="172" t="str">
        <f>IF(VLOOKUP($B:$B,'S24 Warehouse Sale Product List'!$A:$F,6,FALSE)="","",VLOOKUP($B:$B,'S24 Warehouse Sale Product List'!$A:$F,6,FALSE))</f>
        <v/>
      </c>
      <c r="F534" s="214"/>
    </row>
    <row r="535" spans="1:6" x14ac:dyDescent="0.25">
      <c r="A535" s="194">
        <v>51678373</v>
      </c>
      <c r="B535" s="243" t="s">
        <v>2040</v>
      </c>
      <c r="C535" s="195" t="s">
        <v>703</v>
      </c>
      <c r="D535" s="242">
        <v>170802</v>
      </c>
      <c r="E535" s="172" t="str">
        <f>IF(VLOOKUP($B:$B,'S24 Warehouse Sale Product List'!$A:$F,6,FALSE)="","",VLOOKUP($B:$B,'S24 Warehouse Sale Product List'!$A:$F,6,FALSE))</f>
        <v/>
      </c>
      <c r="F535" s="214"/>
    </row>
    <row r="536" spans="1:6" x14ac:dyDescent="0.25">
      <c r="A536" s="223">
        <v>51678373</v>
      </c>
      <c r="B536" s="224" t="s">
        <v>2041</v>
      </c>
      <c r="C536" s="212" t="s">
        <v>704</v>
      </c>
      <c r="D536" s="216">
        <v>170802</v>
      </c>
      <c r="E536" s="172" t="str">
        <f>IF(VLOOKUP($B:$B,'S24 Warehouse Sale Product List'!$A:$F,6,FALSE)="","",VLOOKUP($B:$B,'S24 Warehouse Sale Product List'!$A:$F,6,FALSE))</f>
        <v/>
      </c>
      <c r="F536" s="214"/>
    </row>
    <row r="537" spans="1:6" x14ac:dyDescent="0.25">
      <c r="A537" s="194">
        <v>51678373</v>
      </c>
      <c r="B537" s="243" t="s">
        <v>2042</v>
      </c>
      <c r="C537" s="195" t="s">
        <v>705</v>
      </c>
      <c r="D537" s="242">
        <v>170802</v>
      </c>
      <c r="E537" s="172" t="str">
        <f>IF(VLOOKUP($B:$B,'S24 Warehouse Sale Product List'!$A:$F,6,FALSE)="","",VLOOKUP($B:$B,'S24 Warehouse Sale Product List'!$A:$F,6,FALSE))</f>
        <v/>
      </c>
      <c r="F537" s="214"/>
    </row>
    <row r="538" spans="1:6" x14ac:dyDescent="0.25">
      <c r="A538" s="194">
        <v>40985653</v>
      </c>
      <c r="B538" s="243">
        <v>9781338818147</v>
      </c>
      <c r="C538" s="195" t="s">
        <v>786</v>
      </c>
      <c r="D538" s="242">
        <v>60201</v>
      </c>
      <c r="E538" s="172" t="str">
        <f>IF(VLOOKUP($B:$B,'S24 Warehouse Sale Product List'!$A:$F,6,FALSE)="","",VLOOKUP($B:$B,'S24 Warehouse Sale Product List'!$A:$F,6,FALSE))</f>
        <v/>
      </c>
      <c r="F538" s="214"/>
    </row>
    <row r="539" spans="1:6" x14ac:dyDescent="0.25">
      <c r="A539" s="194">
        <v>16664303</v>
      </c>
      <c r="B539" s="243">
        <v>9781338866179</v>
      </c>
      <c r="C539" s="195" t="s">
        <v>1652</v>
      </c>
      <c r="D539" s="242">
        <v>60102</v>
      </c>
      <c r="E539" s="172" t="str">
        <f>IF(VLOOKUP($B:$B,'S24 Warehouse Sale Product List'!$A:$F,6,FALSE)="","",VLOOKUP($B:$B,'S24 Warehouse Sale Product List'!$A:$F,6,FALSE))</f>
        <v/>
      </c>
      <c r="F539" s="214"/>
    </row>
    <row r="540" spans="1:6" x14ac:dyDescent="0.25">
      <c r="A540" s="194">
        <v>52940124</v>
      </c>
      <c r="B540" s="243">
        <v>9781338848533</v>
      </c>
      <c r="C540" s="195" t="s">
        <v>1250</v>
      </c>
      <c r="D540" s="242">
        <v>170401</v>
      </c>
      <c r="E540" s="172" t="str">
        <f>IF(VLOOKUP($B:$B,'S24 Warehouse Sale Product List'!$A:$F,6,FALSE)="","",VLOOKUP($B:$B,'S24 Warehouse Sale Product List'!$A:$F,6,FALSE))</f>
        <v/>
      </c>
      <c r="F540" s="210"/>
    </row>
    <row r="541" spans="1:6" x14ac:dyDescent="0.25">
      <c r="A541" s="194">
        <v>34209234</v>
      </c>
      <c r="B541" s="243">
        <v>9781338826173</v>
      </c>
      <c r="C541" s="195" t="s">
        <v>1251</v>
      </c>
      <c r="D541" s="242">
        <v>170401</v>
      </c>
      <c r="E541" s="172" t="str">
        <f>IF(VLOOKUP($B:$B,'S24 Warehouse Sale Product List'!$A:$F,6,FALSE)="","",VLOOKUP($B:$B,'S24 Warehouse Sale Product List'!$A:$F,6,FALSE))</f>
        <v/>
      </c>
      <c r="F541" s="210"/>
    </row>
    <row r="542" spans="1:6" x14ac:dyDescent="0.25">
      <c r="A542" s="223">
        <v>3498476</v>
      </c>
      <c r="B542" s="224">
        <v>9781338566154</v>
      </c>
      <c r="C542" s="212" t="s">
        <v>1252</v>
      </c>
      <c r="D542" s="216">
        <v>170501</v>
      </c>
      <c r="E542" s="172" t="str">
        <f>IF(VLOOKUP($B:$B,'S24 Warehouse Sale Product List'!$A:$F,6,FALSE)="","",VLOOKUP($B:$B,'S24 Warehouse Sale Product List'!$A:$F,6,FALSE))</f>
        <v/>
      </c>
      <c r="F542" s="214"/>
    </row>
    <row r="543" spans="1:6" x14ac:dyDescent="0.25">
      <c r="A543" s="194">
        <v>77023609</v>
      </c>
      <c r="B543" s="243">
        <v>9781338848519</v>
      </c>
      <c r="C543" s="195" t="s">
        <v>1276</v>
      </c>
      <c r="D543" s="242">
        <v>170702</v>
      </c>
      <c r="E543" s="172" t="str">
        <f>IF(VLOOKUP($B:$B,'S24 Warehouse Sale Product List'!$A:$F,6,FALSE)="","",VLOOKUP($B:$B,'S24 Warehouse Sale Product List'!$A:$F,6,FALSE))</f>
        <v/>
      </c>
      <c r="F543" s="210"/>
    </row>
    <row r="544" spans="1:6" x14ac:dyDescent="0.25">
      <c r="A544" s="212">
        <v>3567487</v>
      </c>
      <c r="B544" s="224">
        <v>9781338596649</v>
      </c>
      <c r="C544" s="212" t="s">
        <v>115</v>
      </c>
      <c r="D544" s="242">
        <v>110202</v>
      </c>
      <c r="E544" s="172" t="str">
        <f>IF(VLOOKUP($B:$B,'S24 Warehouse Sale Product List'!$A:$F,6,FALSE)="","",VLOOKUP($B:$B,'S24 Warehouse Sale Product List'!$A:$F,6,FALSE))</f>
        <v/>
      </c>
      <c r="F544" s="210"/>
    </row>
    <row r="545" spans="1:6" x14ac:dyDescent="0.25">
      <c r="A545" s="212">
        <v>28176959</v>
      </c>
      <c r="B545" s="224">
        <v>9781338832525</v>
      </c>
      <c r="C545" s="212" t="s">
        <v>529</v>
      </c>
      <c r="D545" s="242">
        <v>140202</v>
      </c>
      <c r="E545" s="172" t="str">
        <f>IF(VLOOKUP($B:$B,'S24 Warehouse Sale Product List'!$A:$F,6,FALSE)="","",VLOOKUP($B:$B,'S24 Warehouse Sale Product List'!$A:$F,6,FALSE))</f>
        <v/>
      </c>
      <c r="F545" s="210"/>
    </row>
    <row r="546" spans="1:6" x14ac:dyDescent="0.25">
      <c r="A546" s="212">
        <v>66419773</v>
      </c>
      <c r="B546" s="224">
        <v>9781338832556</v>
      </c>
      <c r="C546" s="212" t="s">
        <v>1097</v>
      </c>
      <c r="D546" s="216">
        <v>60802</v>
      </c>
      <c r="E546" s="172" t="str">
        <f>IF(VLOOKUP($B:$B,'S24 Warehouse Sale Product List'!$A:$F,6,FALSE)="","",VLOOKUP($B:$B,'S24 Warehouse Sale Product List'!$A:$F,6,FALSE))</f>
        <v/>
      </c>
      <c r="F546" s="210"/>
    </row>
    <row r="547" spans="1:6" x14ac:dyDescent="0.25">
      <c r="A547" s="212">
        <v>44090488</v>
      </c>
      <c r="B547" s="224">
        <v>9781338796087</v>
      </c>
      <c r="C547" s="212" t="s">
        <v>1653</v>
      </c>
      <c r="D547" s="242">
        <v>150602</v>
      </c>
      <c r="E547" s="172" t="str">
        <f>IF(VLOOKUP($B:$B,'S24 Warehouse Sale Product List'!$A:$F,6,FALSE)="","",VLOOKUP($B:$B,'S24 Warehouse Sale Product List'!$A:$F,6,FALSE))</f>
        <v/>
      </c>
      <c r="F547" s="210"/>
    </row>
    <row r="548" spans="1:6" x14ac:dyDescent="0.25">
      <c r="A548" s="212">
        <v>65447650</v>
      </c>
      <c r="B548" s="224">
        <v>9781338726176</v>
      </c>
      <c r="C548" s="212" t="s">
        <v>1654</v>
      </c>
      <c r="D548" s="216">
        <v>80401</v>
      </c>
      <c r="E548" s="172" t="str">
        <f>IF(VLOOKUP($B:$B,'S24 Warehouse Sale Product List'!$A:$F,6,FALSE)="","",VLOOKUP($B:$B,'S24 Warehouse Sale Product List'!$A:$F,6,FALSE))</f>
        <v/>
      </c>
      <c r="F548" s="210"/>
    </row>
    <row r="549" spans="1:6" x14ac:dyDescent="0.25">
      <c r="A549" s="194">
        <v>3487677</v>
      </c>
      <c r="B549" s="243">
        <v>9780593116289</v>
      </c>
      <c r="C549" s="195" t="s">
        <v>116</v>
      </c>
      <c r="D549" s="242">
        <v>110102</v>
      </c>
      <c r="E549" s="172" t="str">
        <f>IF(VLOOKUP($B:$B,'S24 Warehouse Sale Product List'!$A:$F,6,FALSE)="","",VLOOKUP($B:$B,'S24 Warehouse Sale Product List'!$A:$F,6,FALSE))</f>
        <v/>
      </c>
      <c r="F549" s="214"/>
    </row>
    <row r="550" spans="1:6" x14ac:dyDescent="0.25">
      <c r="A550" s="194">
        <v>35574360</v>
      </c>
      <c r="B550" s="243">
        <v>9781338859348</v>
      </c>
      <c r="C550" s="195" t="s">
        <v>816</v>
      </c>
      <c r="D550" s="242">
        <v>60403</v>
      </c>
      <c r="E550" s="172" t="str">
        <f>IF(VLOOKUP($B:$B,'S24 Warehouse Sale Product List'!$A:$F,6,FALSE)="","",VLOOKUP($B:$B,'S24 Warehouse Sale Product List'!$A:$F,6,FALSE))</f>
        <v/>
      </c>
      <c r="F550" s="214"/>
    </row>
    <row r="551" spans="1:6" x14ac:dyDescent="0.25">
      <c r="A551" s="194">
        <v>92893407</v>
      </c>
      <c r="B551" s="243">
        <v>9781338861495</v>
      </c>
      <c r="C551" s="195" t="s">
        <v>817</v>
      </c>
      <c r="D551" s="242">
        <v>60403</v>
      </c>
      <c r="E551" s="172" t="str">
        <f>IF(VLOOKUP($B:$B,'S24 Warehouse Sale Product List'!$A:$F,6,FALSE)="","",VLOOKUP($B:$B,'S24 Warehouse Sale Product List'!$A:$F,6,FALSE))</f>
        <v/>
      </c>
      <c r="F551" s="214"/>
    </row>
    <row r="552" spans="1:6" x14ac:dyDescent="0.25">
      <c r="A552" s="194">
        <v>70809403</v>
      </c>
      <c r="B552" s="243">
        <v>9781339037424</v>
      </c>
      <c r="C552" s="195" t="s">
        <v>1277</v>
      </c>
      <c r="D552" s="242">
        <v>60401</v>
      </c>
      <c r="E552" s="172" t="str">
        <f>IF(VLOOKUP($B:$B,'S24 Warehouse Sale Product List'!$A:$F,6,FALSE)="","",VLOOKUP($B:$B,'S24 Warehouse Sale Product List'!$A:$F,6,FALSE))</f>
        <v/>
      </c>
      <c r="F552" s="214"/>
    </row>
    <row r="553" spans="1:6" x14ac:dyDescent="0.25">
      <c r="A553" s="223">
        <v>89156267</v>
      </c>
      <c r="B553" s="224">
        <v>9781338892604</v>
      </c>
      <c r="C553" s="212" t="s">
        <v>782</v>
      </c>
      <c r="D553" s="216">
        <v>80801</v>
      </c>
      <c r="E553" s="172" t="str">
        <f>IF(VLOOKUP($B:$B,'S24 Warehouse Sale Product List'!$A:$F,6,FALSE)="","",VLOOKUP($B:$B,'S24 Warehouse Sale Product List'!$A:$F,6,FALSE))</f>
        <v/>
      </c>
      <c r="F553" s="214"/>
    </row>
    <row r="554" spans="1:6" x14ac:dyDescent="0.25">
      <c r="A554" s="194">
        <v>76348709</v>
      </c>
      <c r="B554" s="243" t="s">
        <v>1253</v>
      </c>
      <c r="C554" s="195" t="s">
        <v>1254</v>
      </c>
      <c r="D554" s="242">
        <v>80901</v>
      </c>
      <c r="E554" s="172" t="str">
        <f>IF(VLOOKUP($B:$B,'S24 Warehouse Sale Product List'!$A:$F,6,FALSE)="","",VLOOKUP($B:$B,'S24 Warehouse Sale Product List'!$A:$F,6,FALSE))</f>
        <v/>
      </c>
      <c r="F554" s="210"/>
    </row>
    <row r="555" spans="1:6" x14ac:dyDescent="0.25">
      <c r="A555" s="212">
        <v>46470738</v>
      </c>
      <c r="B555" s="224" t="s">
        <v>1098</v>
      </c>
      <c r="C555" s="212" t="s">
        <v>1099</v>
      </c>
      <c r="D555" s="242">
        <v>70101</v>
      </c>
      <c r="E555" s="172" t="str">
        <f>IF(VLOOKUP($B:$B,'S24 Warehouse Sale Product List'!$A:$F,6,FALSE)="","",VLOOKUP($B:$B,'S24 Warehouse Sale Product List'!$A:$F,6,FALSE))</f>
        <v/>
      </c>
      <c r="F555" s="210"/>
    </row>
    <row r="556" spans="1:6" x14ac:dyDescent="0.25">
      <c r="A556" s="212">
        <v>93100324</v>
      </c>
      <c r="B556" s="224" t="s">
        <v>1228</v>
      </c>
      <c r="C556" s="212" t="s">
        <v>1229</v>
      </c>
      <c r="D556" s="216">
        <v>70101</v>
      </c>
      <c r="E556" s="172" t="str">
        <f>IF(VLOOKUP($B:$B,'S24 Warehouse Sale Product List'!$A:$F,6,FALSE)="","",VLOOKUP($B:$B,'S24 Warehouse Sale Product List'!$A:$F,6,FALSE))</f>
        <v/>
      </c>
      <c r="F556" s="210"/>
    </row>
    <row r="557" spans="1:6" x14ac:dyDescent="0.25">
      <c r="A557" s="212">
        <v>63237602</v>
      </c>
      <c r="B557" s="224" t="s">
        <v>1190</v>
      </c>
      <c r="C557" s="212" t="s">
        <v>1191</v>
      </c>
      <c r="D557" s="216">
        <v>60102</v>
      </c>
      <c r="E557" s="172" t="str">
        <f>IF(VLOOKUP($B:$B,'S24 Warehouse Sale Product List'!$A:$F,6,FALSE)="","",VLOOKUP($B:$B,'S24 Warehouse Sale Product List'!$A:$F,6,FALSE))</f>
        <v/>
      </c>
      <c r="F557" s="210"/>
    </row>
    <row r="558" spans="1:6" x14ac:dyDescent="0.25">
      <c r="A558" s="194">
        <v>91324151</v>
      </c>
      <c r="B558" s="243">
        <v>9781534325784</v>
      </c>
      <c r="C558" s="195" t="s">
        <v>1655</v>
      </c>
      <c r="D558" s="242">
        <v>130302</v>
      </c>
      <c r="E558" s="172" t="str">
        <f>IF(VLOOKUP($B:$B,'S24 Warehouse Sale Product List'!$A:$F,6,FALSE)="","",VLOOKUP($B:$B,'S24 Warehouse Sale Product List'!$A:$F,6,FALSE))</f>
        <v/>
      </c>
      <c r="F558" s="214"/>
    </row>
    <row r="559" spans="1:6" x14ac:dyDescent="0.25">
      <c r="A559" s="194">
        <v>15156482</v>
      </c>
      <c r="B559" s="243" t="s">
        <v>1085</v>
      </c>
      <c r="C559" s="195" t="s">
        <v>1086</v>
      </c>
      <c r="D559" s="242">
        <v>60101</v>
      </c>
      <c r="E559" s="172" t="str">
        <f>IF(VLOOKUP($B:$B,'S24 Warehouse Sale Product List'!$A:$F,6,FALSE)="","",VLOOKUP($B:$B,'S24 Warehouse Sale Product List'!$A:$F,6,FALSE))</f>
        <v/>
      </c>
      <c r="F559" s="210"/>
    </row>
    <row r="560" spans="1:6" x14ac:dyDescent="0.25">
      <c r="A560" s="194">
        <v>24750293</v>
      </c>
      <c r="B560" s="243">
        <v>9781338744156</v>
      </c>
      <c r="C560" s="195" t="s">
        <v>760</v>
      </c>
      <c r="D560" s="242">
        <v>140302</v>
      </c>
      <c r="E560" s="172" t="str">
        <f>IF(VLOOKUP($B:$B,'S24 Warehouse Sale Product List'!$A:$F,6,FALSE)="","",VLOOKUP($B:$B,'S24 Warehouse Sale Product List'!$A:$F,6,FALSE))</f>
        <v/>
      </c>
      <c r="F560" s="210"/>
    </row>
    <row r="561" spans="1:6" x14ac:dyDescent="0.25">
      <c r="A561" s="194">
        <v>3529990</v>
      </c>
      <c r="B561" s="243">
        <v>9781338159356</v>
      </c>
      <c r="C561" s="195" t="s">
        <v>808</v>
      </c>
      <c r="D561" s="242">
        <v>80803</v>
      </c>
      <c r="E561" s="172" t="str">
        <f>IF(VLOOKUP($B:$B,'S24 Warehouse Sale Product List'!$A:$F,6,FALSE)="","",VLOOKUP($B:$B,'S24 Warehouse Sale Product List'!$A:$F,6,FALSE))</f>
        <v/>
      </c>
      <c r="F561" s="210"/>
    </row>
    <row r="562" spans="1:6" x14ac:dyDescent="0.25">
      <c r="A562" s="212">
        <v>22449203</v>
      </c>
      <c r="B562" s="224">
        <v>9780736442930</v>
      </c>
      <c r="C562" s="212" t="s">
        <v>506</v>
      </c>
      <c r="D562" s="216">
        <v>120101</v>
      </c>
      <c r="E562" s="172" t="str">
        <f>IF(VLOOKUP($B:$B,'S24 Warehouse Sale Product List'!$A:$F,6,FALSE)="","",VLOOKUP($B:$B,'S24 Warehouse Sale Product List'!$A:$F,6,FALSE))</f>
        <v/>
      </c>
      <c r="F562" s="210"/>
    </row>
    <row r="563" spans="1:6" x14ac:dyDescent="0.25">
      <c r="A563" s="194">
        <v>22911174</v>
      </c>
      <c r="B563" s="243">
        <v>9781338831177</v>
      </c>
      <c r="C563" s="195" t="s">
        <v>672</v>
      </c>
      <c r="D563" s="242">
        <v>80703</v>
      </c>
      <c r="E563" s="172" t="str">
        <f>IF(VLOOKUP($B:$B,'S24 Warehouse Sale Product List'!$A:$F,6,FALSE)="","",VLOOKUP($B:$B,'S24 Warehouse Sale Product List'!$A:$F,6,FALSE))</f>
        <v/>
      </c>
      <c r="F563" s="214"/>
    </row>
    <row r="564" spans="1:6" x14ac:dyDescent="0.25">
      <c r="A564" s="212">
        <v>14010856</v>
      </c>
      <c r="B564" s="224">
        <v>9781338870336</v>
      </c>
      <c r="C564" s="212" t="s">
        <v>551</v>
      </c>
      <c r="D564" s="216">
        <v>130701</v>
      </c>
      <c r="E564" s="172" t="str">
        <f>IF(VLOOKUP($B:$B,'S24 Warehouse Sale Product List'!$A:$F,6,FALSE)="","",VLOOKUP($B:$B,'S24 Warehouse Sale Product List'!$A:$F,6,FALSE))</f>
        <v/>
      </c>
      <c r="F564" s="210"/>
    </row>
    <row r="565" spans="1:6" x14ac:dyDescent="0.25">
      <c r="A565" s="194">
        <v>17216441</v>
      </c>
      <c r="B565" s="243">
        <v>9781338867466</v>
      </c>
      <c r="C565" s="195" t="s">
        <v>849</v>
      </c>
      <c r="D565" s="242">
        <v>140703</v>
      </c>
      <c r="E565" s="172" t="str">
        <f>IF(VLOOKUP($B:$B,'S24 Warehouse Sale Product List'!$A:$F,6,FALSE)="","",VLOOKUP($B:$B,'S24 Warehouse Sale Product List'!$A:$F,6,FALSE))</f>
        <v/>
      </c>
      <c r="F565" s="210"/>
    </row>
    <row r="566" spans="1:6" x14ac:dyDescent="0.25">
      <c r="A566" s="194">
        <v>99816424</v>
      </c>
      <c r="B566" s="243">
        <v>9781803377483</v>
      </c>
      <c r="C566" s="195" t="s">
        <v>1010</v>
      </c>
      <c r="D566" s="242">
        <v>60901</v>
      </c>
      <c r="E566" s="172" t="str">
        <f>IF(VLOOKUP($B:$B,'S24 Warehouse Sale Product List'!$A:$F,6,FALSE)="","",VLOOKUP($B:$B,'S24 Warehouse Sale Product List'!$A:$F,6,FALSE))</f>
        <v/>
      </c>
      <c r="F566" s="214"/>
    </row>
    <row r="567" spans="1:6" x14ac:dyDescent="0.25">
      <c r="A567" s="223">
        <v>32224116</v>
      </c>
      <c r="B567" s="224">
        <v>9781338809534</v>
      </c>
      <c r="C567" s="212" t="s">
        <v>373</v>
      </c>
      <c r="D567" s="216">
        <v>70701</v>
      </c>
      <c r="E567" s="172" t="str">
        <f>IF(VLOOKUP($B:$B,'S24 Warehouse Sale Product List'!$A:$F,6,FALSE)="","",VLOOKUP($B:$B,'S24 Warehouse Sale Product List'!$A:$F,6,FALSE))</f>
        <v/>
      </c>
      <c r="F567" s="214"/>
    </row>
    <row r="568" spans="1:6" x14ac:dyDescent="0.25">
      <c r="A568" s="194">
        <v>39846776</v>
      </c>
      <c r="B568" s="243">
        <v>9781443196970</v>
      </c>
      <c r="C568" s="195" t="s">
        <v>374</v>
      </c>
      <c r="D568" s="242">
        <v>81001</v>
      </c>
      <c r="E568" s="172" t="str">
        <f>IF(VLOOKUP($B:$B,'S24 Warehouse Sale Product List'!$A:$F,6,FALSE)="","",VLOOKUP($B:$B,'S24 Warehouse Sale Product List'!$A:$F,6,FALSE))</f>
        <v/>
      </c>
      <c r="F568" s="210"/>
    </row>
    <row r="569" spans="1:6" x14ac:dyDescent="0.25">
      <c r="A569" s="194">
        <v>31045408</v>
      </c>
      <c r="B569" s="243">
        <v>9780785840732</v>
      </c>
      <c r="C569" s="195" t="s">
        <v>803</v>
      </c>
      <c r="D569" s="242">
        <v>120101</v>
      </c>
      <c r="E569" s="172" t="str">
        <f>IF(VLOOKUP($B:$B,'S24 Warehouse Sale Product List'!$A:$F,6,FALSE)="","",VLOOKUP($B:$B,'S24 Warehouse Sale Product List'!$A:$F,6,FALSE))</f>
        <v/>
      </c>
      <c r="F569" s="210"/>
    </row>
    <row r="570" spans="1:6" x14ac:dyDescent="0.25">
      <c r="A570" s="212">
        <v>14695626</v>
      </c>
      <c r="B570" s="224">
        <v>9781338757972</v>
      </c>
      <c r="C570" s="212" t="s">
        <v>850</v>
      </c>
      <c r="D570" s="216">
        <v>140603</v>
      </c>
      <c r="E570" s="172" t="str">
        <f>IF(VLOOKUP($B:$B,'S24 Warehouse Sale Product List'!$A:$F,6,FALSE)="","",VLOOKUP($B:$B,'S24 Warehouse Sale Product List'!$A:$F,6,FALSE))</f>
        <v/>
      </c>
      <c r="F570" s="210"/>
    </row>
    <row r="571" spans="1:6" x14ac:dyDescent="0.25">
      <c r="A571" s="194">
        <v>24022317</v>
      </c>
      <c r="B571" s="243">
        <v>9781338896831</v>
      </c>
      <c r="C571" s="195" t="s">
        <v>837</v>
      </c>
      <c r="D571" s="242">
        <v>140603</v>
      </c>
      <c r="E571" s="172" t="str">
        <f>IF(VLOOKUP($B:$B,'S24 Warehouse Sale Product List'!$A:$F,6,FALSE)="","",VLOOKUP($B:$B,'S24 Warehouse Sale Product List'!$A:$F,6,FALSE))</f>
        <v/>
      </c>
      <c r="F571" s="214"/>
    </row>
    <row r="572" spans="1:6" x14ac:dyDescent="0.25">
      <c r="A572" s="212">
        <v>22536825</v>
      </c>
      <c r="B572" s="224">
        <v>9781339032252</v>
      </c>
      <c r="C572" s="212" t="s">
        <v>1656</v>
      </c>
      <c r="D572" s="216">
        <v>60902</v>
      </c>
      <c r="E572" s="172" t="str">
        <f>IF(VLOOKUP($B:$B,'S24 Warehouse Sale Product List'!$A:$F,6,FALSE)="","",VLOOKUP($B:$B,'S24 Warehouse Sale Product List'!$A:$F,6,FALSE))</f>
        <v/>
      </c>
      <c r="F572" s="210"/>
    </row>
    <row r="573" spans="1:6" x14ac:dyDescent="0.25">
      <c r="A573" s="212">
        <v>95570004</v>
      </c>
      <c r="B573" s="224">
        <v>9781338847963</v>
      </c>
      <c r="C573" s="212" t="s">
        <v>530</v>
      </c>
      <c r="D573" s="216">
        <v>70703</v>
      </c>
      <c r="E573" s="172" t="str">
        <f>IF(VLOOKUP($B:$B,'S24 Warehouse Sale Product List'!$A:$F,6,FALSE)="","",VLOOKUP($B:$B,'S24 Warehouse Sale Product List'!$A:$F,6,FALSE))</f>
        <v/>
      </c>
      <c r="F573" s="210"/>
    </row>
    <row r="574" spans="1:6" x14ac:dyDescent="0.25">
      <c r="A574" s="194">
        <v>74403607</v>
      </c>
      <c r="B574" s="243">
        <v>9780310767756</v>
      </c>
      <c r="C574" s="195" t="s">
        <v>450</v>
      </c>
      <c r="D574" s="242">
        <v>80903</v>
      </c>
      <c r="E574" s="172" t="str">
        <f>IF(VLOOKUP($B:$B,'S24 Warehouse Sale Product List'!$A:$F,6,FALSE)="","",VLOOKUP($B:$B,'S24 Warehouse Sale Product List'!$A:$F,6,FALSE))</f>
        <v/>
      </c>
      <c r="F574" s="214"/>
    </row>
    <row r="575" spans="1:6" x14ac:dyDescent="0.25">
      <c r="A575" s="194">
        <v>67008535</v>
      </c>
      <c r="B575" s="243">
        <v>9781338834109</v>
      </c>
      <c r="C575" s="195" t="s">
        <v>1657</v>
      </c>
      <c r="D575" s="242">
        <v>60702</v>
      </c>
      <c r="E575" s="172" t="str">
        <f>IF(VLOOKUP($B:$B,'S24 Warehouse Sale Product List'!$A:$F,6,FALSE)="","",VLOOKUP($B:$B,'S24 Warehouse Sale Product List'!$A:$F,6,FALSE))</f>
        <v/>
      </c>
      <c r="F575" s="214"/>
    </row>
    <row r="576" spans="1:6" x14ac:dyDescent="0.25">
      <c r="A576" s="194">
        <v>3571959</v>
      </c>
      <c r="B576" s="243">
        <v>9781443182713</v>
      </c>
      <c r="C576" s="195" t="s">
        <v>117</v>
      </c>
      <c r="D576" s="242">
        <v>70603</v>
      </c>
      <c r="E576" s="172" t="str">
        <f>IF(VLOOKUP($B:$B,'S24 Warehouse Sale Product List'!$A:$F,6,FALSE)="","",VLOOKUP($B:$B,'S24 Warehouse Sale Product List'!$A:$F,6,FALSE))</f>
        <v/>
      </c>
      <c r="F576" s="214"/>
    </row>
    <row r="577" spans="1:6" x14ac:dyDescent="0.25">
      <c r="A577" s="194">
        <v>3571967</v>
      </c>
      <c r="B577" s="243">
        <v>9781443182720</v>
      </c>
      <c r="C577" s="195" t="s">
        <v>118</v>
      </c>
      <c r="D577" s="242">
        <v>80603</v>
      </c>
      <c r="E577" s="172" t="str">
        <f>IF(VLOOKUP($B:$B,'S24 Warehouse Sale Product List'!$A:$F,6,FALSE)="","",VLOOKUP($B:$B,'S24 Warehouse Sale Product List'!$A:$F,6,FALSE))</f>
        <v/>
      </c>
      <c r="F577" s="214"/>
    </row>
    <row r="578" spans="1:6" x14ac:dyDescent="0.25">
      <c r="A578" s="194">
        <v>98608623</v>
      </c>
      <c r="B578" s="243">
        <v>9781443195843</v>
      </c>
      <c r="C578" s="195" t="s">
        <v>1181</v>
      </c>
      <c r="D578" s="242">
        <v>70601</v>
      </c>
      <c r="E578" s="172" t="str">
        <f>IF(VLOOKUP($B:$B,'S24 Warehouse Sale Product List'!$A:$F,6,FALSE)="","",VLOOKUP($B:$B,'S24 Warehouse Sale Product List'!$A:$F,6,FALSE))</f>
        <v/>
      </c>
      <c r="F578" s="214"/>
    </row>
    <row r="579" spans="1:6" x14ac:dyDescent="0.25">
      <c r="A579" s="194">
        <v>24075692</v>
      </c>
      <c r="B579" s="243">
        <v>9781443198899</v>
      </c>
      <c r="C579" s="195" t="s">
        <v>1658</v>
      </c>
      <c r="D579" s="242">
        <v>70601</v>
      </c>
      <c r="E579" s="172" t="str">
        <f>IF(VLOOKUP($B:$B,'S24 Warehouse Sale Product List'!$A:$F,6,FALSE)="","",VLOOKUP($B:$B,'S24 Warehouse Sale Product List'!$A:$F,6,FALSE))</f>
        <v/>
      </c>
      <c r="F579" s="214"/>
    </row>
    <row r="580" spans="1:6" x14ac:dyDescent="0.25">
      <c r="A580" s="212">
        <v>54324644</v>
      </c>
      <c r="B580" s="224">
        <v>9781443191760</v>
      </c>
      <c r="C580" s="212" t="s">
        <v>673</v>
      </c>
      <c r="D580" s="216">
        <v>130301</v>
      </c>
      <c r="E580" s="172" t="str">
        <f>IF(VLOOKUP($B:$B,'S24 Warehouse Sale Product List'!$A:$F,6,FALSE)="","",VLOOKUP($B:$B,'S24 Warehouse Sale Product List'!$A:$F,6,FALSE))</f>
        <v/>
      </c>
      <c r="F580" s="210"/>
    </row>
    <row r="581" spans="1:6" x14ac:dyDescent="0.25">
      <c r="A581" s="223">
        <v>73159483</v>
      </c>
      <c r="B581" s="224">
        <v>9781338738605</v>
      </c>
      <c r="C581" s="212" t="s">
        <v>1278</v>
      </c>
      <c r="D581" s="216">
        <v>60601</v>
      </c>
      <c r="E581" s="172" t="str">
        <f>IF(VLOOKUP($B:$B,'S24 Warehouse Sale Product List'!$A:$F,6,FALSE)="","",VLOOKUP($B:$B,'S24 Warehouse Sale Product List'!$A:$F,6,FALSE))</f>
        <v/>
      </c>
      <c r="F581" s="214"/>
    </row>
    <row r="582" spans="1:6" x14ac:dyDescent="0.25">
      <c r="A582" s="223">
        <v>42685336</v>
      </c>
      <c r="B582" s="224">
        <v>9781443198912</v>
      </c>
      <c r="C582" s="212" t="s">
        <v>1049</v>
      </c>
      <c r="D582" s="216">
        <v>81001</v>
      </c>
      <c r="E582" s="172" t="str">
        <f>IF(VLOOKUP($B:$B,'S24 Warehouse Sale Product List'!$A:$F,6,FALSE)="","",VLOOKUP($B:$B,'S24 Warehouse Sale Product List'!$A:$F,6,FALSE))</f>
        <v/>
      </c>
      <c r="F582" s="214"/>
    </row>
    <row r="583" spans="1:6" x14ac:dyDescent="0.25">
      <c r="A583" s="223">
        <v>3219666</v>
      </c>
      <c r="B583" s="224">
        <v>9781338224283</v>
      </c>
      <c r="C583" s="212" t="s">
        <v>674</v>
      </c>
      <c r="D583" s="216">
        <v>140301</v>
      </c>
      <c r="E583" s="172" t="str">
        <f>IF(VLOOKUP($B:$B,'S24 Warehouse Sale Product List'!$A:$F,6,FALSE)="","",VLOOKUP($B:$B,'S24 Warehouse Sale Product List'!$A:$F,6,FALSE))</f>
        <v/>
      </c>
      <c r="F583" s="214"/>
    </row>
    <row r="584" spans="1:6" x14ac:dyDescent="0.25">
      <c r="A584" s="223">
        <v>3291820</v>
      </c>
      <c r="B584" s="224">
        <v>9781338226652</v>
      </c>
      <c r="C584" s="212" t="s">
        <v>309</v>
      </c>
      <c r="D584" s="216">
        <v>130402</v>
      </c>
      <c r="E584" s="172" t="str">
        <f>IF(VLOOKUP($B:$B,'S24 Warehouse Sale Product List'!$A:$F,6,FALSE)="","",VLOOKUP($B:$B,'S24 Warehouse Sale Product List'!$A:$F,6,FALSE))</f>
        <v/>
      </c>
      <c r="F584" s="214"/>
    </row>
    <row r="585" spans="1:6" x14ac:dyDescent="0.25">
      <c r="A585" s="212">
        <v>58621833</v>
      </c>
      <c r="B585" s="224">
        <v>9781339045689</v>
      </c>
      <c r="C585" s="212" t="s">
        <v>1296</v>
      </c>
      <c r="D585" s="216">
        <v>80702</v>
      </c>
      <c r="E585" s="172" t="str">
        <f>IF(VLOOKUP($B:$B,'S24 Warehouse Sale Product List'!$A:$F,6,FALSE)="","",VLOOKUP($B:$B,'S24 Warehouse Sale Product List'!$A:$F,6,FALSE))</f>
        <v/>
      </c>
      <c r="F585" s="210"/>
    </row>
    <row r="586" spans="1:6" x14ac:dyDescent="0.25">
      <c r="A586" s="212">
        <v>75940818</v>
      </c>
      <c r="B586" s="224">
        <v>9781803378626</v>
      </c>
      <c r="C586" s="212" t="s">
        <v>1100</v>
      </c>
      <c r="D586" s="216">
        <v>70701</v>
      </c>
      <c r="E586" s="172" t="str">
        <f>IF(VLOOKUP($B:$B,'S24 Warehouse Sale Product List'!$A:$F,6,FALSE)="","",VLOOKUP($B:$B,'S24 Warehouse Sale Product List'!$A:$F,6,FALSE))</f>
        <v/>
      </c>
      <c r="F586" s="210"/>
    </row>
    <row r="587" spans="1:6" x14ac:dyDescent="0.25">
      <c r="A587" s="212">
        <v>3610517</v>
      </c>
      <c r="B587" s="224">
        <v>9781338662269</v>
      </c>
      <c r="C587" s="212" t="s">
        <v>83</v>
      </c>
      <c r="D587" s="216">
        <v>70401</v>
      </c>
      <c r="E587" s="172" t="str">
        <f>IF(VLOOKUP($B:$B,'S24 Warehouse Sale Product List'!$A:$F,6,FALSE)="","",VLOOKUP($B:$B,'S24 Warehouse Sale Product List'!$A:$F,6,FALSE))</f>
        <v/>
      </c>
      <c r="F587" s="210"/>
    </row>
    <row r="588" spans="1:6" x14ac:dyDescent="0.25">
      <c r="A588" s="212">
        <v>52385359</v>
      </c>
      <c r="B588" s="224">
        <v>9781338848502</v>
      </c>
      <c r="C588" s="212" t="s">
        <v>792</v>
      </c>
      <c r="D588" s="242">
        <v>70201</v>
      </c>
      <c r="E588" s="172" t="str">
        <f>IF(VLOOKUP($B:$B,'S24 Warehouse Sale Product List'!$A:$F,6,FALSE)="","",VLOOKUP($B:$B,'S24 Warehouse Sale Product List'!$A:$F,6,FALSE))</f>
        <v/>
      </c>
      <c r="F588" s="210"/>
    </row>
    <row r="589" spans="1:6" x14ac:dyDescent="0.25">
      <c r="A589" s="212">
        <v>28151976</v>
      </c>
      <c r="B589" s="224">
        <v>9781338832068</v>
      </c>
      <c r="C589" s="212" t="s">
        <v>809</v>
      </c>
      <c r="D589" s="242">
        <v>80602</v>
      </c>
      <c r="E589" s="172" t="str">
        <f>IF(VLOOKUP($B:$B,'S24 Warehouse Sale Product List'!$A:$F,6,FALSE)="","",VLOOKUP($B:$B,'S24 Warehouse Sale Product List'!$A:$F,6,FALSE))</f>
        <v/>
      </c>
      <c r="F589" s="210"/>
    </row>
    <row r="590" spans="1:6" x14ac:dyDescent="0.25">
      <c r="A590" s="212">
        <v>79489448</v>
      </c>
      <c r="B590" s="224">
        <v>9780593648223</v>
      </c>
      <c r="C590" s="212" t="s">
        <v>1101</v>
      </c>
      <c r="D590" s="216">
        <v>70703</v>
      </c>
      <c r="E590" s="172" t="str">
        <f>IF(VLOOKUP($B:$B,'S24 Warehouse Sale Product List'!$A:$F,6,FALSE)="","",VLOOKUP($B:$B,'S24 Warehouse Sale Product List'!$A:$F,6,FALSE))</f>
        <v/>
      </c>
      <c r="F590" s="210"/>
    </row>
    <row r="591" spans="1:6" x14ac:dyDescent="0.25">
      <c r="A591" s="212">
        <v>64110134</v>
      </c>
      <c r="B591" s="224">
        <v>9780593646014</v>
      </c>
      <c r="C591" s="212" t="s">
        <v>1050</v>
      </c>
      <c r="D591" s="216">
        <v>140203</v>
      </c>
      <c r="E591" s="172" t="str">
        <f>IF(VLOOKUP($B:$B,'S24 Warehouse Sale Product List'!$A:$F,6,FALSE)="","",VLOOKUP($B:$B,'S24 Warehouse Sale Product List'!$A:$F,6,FALSE))</f>
        <v/>
      </c>
      <c r="F591" s="210"/>
    </row>
    <row r="592" spans="1:6" x14ac:dyDescent="0.25">
      <c r="A592" s="212">
        <v>68567895</v>
      </c>
      <c r="B592" s="224">
        <v>9781338864274</v>
      </c>
      <c r="C592" s="212" t="s">
        <v>451</v>
      </c>
      <c r="D592" s="242">
        <v>110101</v>
      </c>
      <c r="E592" s="172" t="str">
        <f>IF(VLOOKUP($B:$B,'S24 Warehouse Sale Product List'!$A:$F,6,FALSE)="","",VLOOKUP($B:$B,'S24 Warehouse Sale Product List'!$A:$F,6,FALSE))</f>
        <v/>
      </c>
      <c r="F592" s="210"/>
    </row>
    <row r="593" spans="1:6" x14ac:dyDescent="0.25">
      <c r="A593" s="194">
        <v>3464956</v>
      </c>
      <c r="B593" s="243">
        <v>9781443182843</v>
      </c>
      <c r="C593" s="195" t="s">
        <v>310</v>
      </c>
      <c r="D593" s="242">
        <v>120101</v>
      </c>
      <c r="E593" s="172" t="str">
        <f>IF(VLOOKUP($B:$B,'S24 Warehouse Sale Product List'!$A:$F,6,FALSE)="","",VLOOKUP($B:$B,'S24 Warehouse Sale Product List'!$A:$F,6,FALSE))</f>
        <v/>
      </c>
      <c r="F593" s="210"/>
    </row>
    <row r="594" spans="1:6" x14ac:dyDescent="0.25">
      <c r="A594" s="212">
        <v>84744014</v>
      </c>
      <c r="B594" s="224" t="s">
        <v>2043</v>
      </c>
      <c r="C594" s="212" t="s">
        <v>722</v>
      </c>
      <c r="D594" s="216">
        <v>170503</v>
      </c>
      <c r="E594" s="172" t="str">
        <f>IF(VLOOKUP($B:$B,'S24 Warehouse Sale Product List'!$A:$F,6,FALSE)="","",VLOOKUP($B:$B,'S24 Warehouse Sale Product List'!$A:$F,6,FALSE))</f>
        <v/>
      </c>
      <c r="F594" s="210"/>
    </row>
    <row r="595" spans="1:6" x14ac:dyDescent="0.25">
      <c r="A595" s="212">
        <v>84744014</v>
      </c>
      <c r="B595" s="224" t="s">
        <v>2044</v>
      </c>
      <c r="C595" s="212" t="s">
        <v>723</v>
      </c>
      <c r="D595" s="216">
        <v>170503</v>
      </c>
      <c r="E595" s="172" t="str">
        <f>IF(VLOOKUP($B:$B,'S24 Warehouse Sale Product List'!$A:$F,6,FALSE)="","",VLOOKUP($B:$B,'S24 Warehouse Sale Product List'!$A:$F,6,FALSE))</f>
        <v/>
      </c>
      <c r="F595" s="210"/>
    </row>
    <row r="596" spans="1:6" x14ac:dyDescent="0.25">
      <c r="A596" s="212">
        <v>75100525</v>
      </c>
      <c r="B596" s="224" t="s">
        <v>2045</v>
      </c>
      <c r="C596" s="212" t="s">
        <v>675</v>
      </c>
      <c r="D596" s="216">
        <v>170403</v>
      </c>
      <c r="E596" s="172" t="str">
        <f>IF(VLOOKUP($B:$B,'S24 Warehouse Sale Product List'!$A:$F,6,FALSE)="","",VLOOKUP($B:$B,'S24 Warehouse Sale Product List'!$A:$F,6,FALSE))</f>
        <v/>
      </c>
      <c r="F596" s="210"/>
    </row>
    <row r="597" spans="1:6" x14ac:dyDescent="0.25">
      <c r="A597" s="212">
        <v>75100525</v>
      </c>
      <c r="B597" s="224" t="s">
        <v>2046</v>
      </c>
      <c r="C597" s="212" t="s">
        <v>676</v>
      </c>
      <c r="D597" s="216">
        <v>170403</v>
      </c>
      <c r="E597" s="172" t="str">
        <f>IF(VLOOKUP($B:$B,'S24 Warehouse Sale Product List'!$A:$F,6,FALSE)="","",VLOOKUP($B:$B,'S24 Warehouse Sale Product List'!$A:$F,6,FALSE))</f>
        <v/>
      </c>
      <c r="F597" s="210"/>
    </row>
    <row r="598" spans="1:6" x14ac:dyDescent="0.25">
      <c r="A598" s="212">
        <v>33258101</v>
      </c>
      <c r="B598" s="224" t="s">
        <v>1230</v>
      </c>
      <c r="C598" s="212" t="s">
        <v>1231</v>
      </c>
      <c r="D598" s="242">
        <v>170801</v>
      </c>
      <c r="E598" s="172" t="str">
        <f>IF(VLOOKUP($B:$B,'S24 Warehouse Sale Product List'!$A:$F,6,FALSE)="","",VLOOKUP($B:$B,'S24 Warehouse Sale Product List'!$A:$F,6,FALSE))</f>
        <v/>
      </c>
      <c r="F598" s="210"/>
    </row>
    <row r="599" spans="1:6" x14ac:dyDescent="0.25">
      <c r="A599" s="194">
        <v>72415873</v>
      </c>
      <c r="B599" s="243" t="s">
        <v>2047</v>
      </c>
      <c r="C599" s="195" t="s">
        <v>600</v>
      </c>
      <c r="D599" s="242">
        <v>170801</v>
      </c>
      <c r="E599" s="172" t="str">
        <f>IF(VLOOKUP($B:$B,'S24 Warehouse Sale Product List'!$A:$F,6,FALSE)="","",VLOOKUP($B:$B,'S24 Warehouse Sale Product List'!$A:$F,6,FALSE))</f>
        <v/>
      </c>
      <c r="F599" s="210"/>
    </row>
    <row r="600" spans="1:6" x14ac:dyDescent="0.25">
      <c r="A600" s="223">
        <v>72415873</v>
      </c>
      <c r="B600" s="224" t="s">
        <v>2048</v>
      </c>
      <c r="C600" s="212" t="s">
        <v>601</v>
      </c>
      <c r="D600" s="216">
        <v>170801</v>
      </c>
      <c r="E600" s="172" t="str">
        <f>IF(VLOOKUP($B:$B,'S24 Warehouse Sale Product List'!$A:$F,6,FALSE)="","",VLOOKUP($B:$B,'S24 Warehouse Sale Product List'!$A:$F,6,FALSE))</f>
        <v/>
      </c>
      <c r="F600" s="214"/>
    </row>
    <row r="601" spans="1:6" x14ac:dyDescent="0.25">
      <c r="A601" s="223">
        <v>75100525</v>
      </c>
      <c r="B601" s="224" t="s">
        <v>1659</v>
      </c>
      <c r="C601" s="212" t="s">
        <v>677</v>
      </c>
      <c r="D601" s="216">
        <v>170403</v>
      </c>
      <c r="E601" s="172" t="str">
        <f>IF(VLOOKUP($B:$B,'S24 Warehouse Sale Product List'!$A:$F,6,FALSE)="","",VLOOKUP($B:$B,'S24 Warehouse Sale Product List'!$A:$F,6,FALSE))</f>
        <v/>
      </c>
      <c r="F601" s="214"/>
    </row>
    <row r="602" spans="1:6" x14ac:dyDescent="0.25">
      <c r="A602" s="223">
        <v>84385000</v>
      </c>
      <c r="B602" s="224" t="s">
        <v>582</v>
      </c>
      <c r="C602" s="212" t="s">
        <v>311</v>
      </c>
      <c r="D602" s="216">
        <v>170703</v>
      </c>
      <c r="E602" s="172" t="str">
        <f>IF(VLOOKUP($B:$B,'S24 Warehouse Sale Product List'!$A:$F,6,FALSE)="","",VLOOKUP($B:$B,'S24 Warehouse Sale Product List'!$A:$F,6,FALSE))</f>
        <v/>
      </c>
      <c r="F602" s="214"/>
    </row>
    <row r="603" spans="1:6" x14ac:dyDescent="0.25">
      <c r="A603" s="194">
        <v>20843421</v>
      </c>
      <c r="B603" s="243" t="s">
        <v>2049</v>
      </c>
      <c r="C603" s="195" t="s">
        <v>1133</v>
      </c>
      <c r="D603" s="242">
        <v>170701</v>
      </c>
      <c r="E603" s="172" t="str">
        <f>IF(VLOOKUP($B:$B,'S24 Warehouse Sale Product List'!$A:$F,6,FALSE)="","",VLOOKUP($B:$B,'S24 Warehouse Sale Product List'!$A:$F,6,FALSE))</f>
        <v/>
      </c>
      <c r="F603" s="210"/>
    </row>
    <row r="604" spans="1:6" x14ac:dyDescent="0.25">
      <c r="A604" s="223">
        <v>20843421</v>
      </c>
      <c r="B604" s="224" t="s">
        <v>2050</v>
      </c>
      <c r="C604" s="212" t="s">
        <v>1134</v>
      </c>
      <c r="D604" s="216">
        <v>170701</v>
      </c>
      <c r="E604" s="172" t="str">
        <f>IF(VLOOKUP($B:$B,'S24 Warehouse Sale Product List'!$A:$F,6,FALSE)="","",VLOOKUP($B:$B,'S24 Warehouse Sale Product List'!$A:$F,6,FALSE))</f>
        <v/>
      </c>
      <c r="F604" s="214"/>
    </row>
    <row r="605" spans="1:6" x14ac:dyDescent="0.25">
      <c r="A605" s="194">
        <v>20843421</v>
      </c>
      <c r="B605" s="243" t="s">
        <v>2051</v>
      </c>
      <c r="C605" s="195" t="s">
        <v>1135</v>
      </c>
      <c r="D605" s="242">
        <v>170701</v>
      </c>
      <c r="E605" s="172" t="str">
        <f>IF(VLOOKUP($B:$B,'S24 Warehouse Sale Product List'!$A:$F,6,FALSE)="","",VLOOKUP($B:$B,'S24 Warehouse Sale Product List'!$A:$F,6,FALSE))</f>
        <v/>
      </c>
      <c r="F605" s="214"/>
    </row>
    <row r="606" spans="1:6" x14ac:dyDescent="0.25">
      <c r="A606" s="194">
        <v>70129724</v>
      </c>
      <c r="B606" s="243">
        <v>9781789477214</v>
      </c>
      <c r="C606" s="195" t="s">
        <v>507</v>
      </c>
      <c r="D606" s="242">
        <v>130201</v>
      </c>
      <c r="E606" s="172" t="str">
        <f>IF(VLOOKUP($B:$B,'S24 Warehouse Sale Product List'!$A:$F,6,FALSE)="","",VLOOKUP($B:$B,'S24 Warehouse Sale Product List'!$A:$F,6,FALSE))</f>
        <v/>
      </c>
      <c r="F606" s="214"/>
    </row>
    <row r="607" spans="1:6" x14ac:dyDescent="0.25">
      <c r="A607" s="194">
        <v>47127694</v>
      </c>
      <c r="B607" s="243">
        <v>9781338843415</v>
      </c>
      <c r="C607" s="195" t="s">
        <v>860</v>
      </c>
      <c r="D607" s="242">
        <v>130603</v>
      </c>
      <c r="E607" s="172" t="str">
        <f>IF(VLOOKUP($B:$B,'S24 Warehouse Sale Product List'!$A:$F,6,FALSE)="","",VLOOKUP($B:$B,'S24 Warehouse Sale Product List'!$A:$F,6,FALSE))</f>
        <v/>
      </c>
      <c r="F607" s="214"/>
    </row>
    <row r="608" spans="1:6" x14ac:dyDescent="0.25">
      <c r="A608" s="194">
        <v>34332156</v>
      </c>
      <c r="B608" s="243">
        <v>9781338794656</v>
      </c>
      <c r="C608" s="195" t="s">
        <v>375</v>
      </c>
      <c r="D608" s="242">
        <v>70803</v>
      </c>
      <c r="E608" s="172" t="str">
        <f>IF(VLOOKUP($B:$B,'S24 Warehouse Sale Product List'!$A:$F,6,FALSE)="","",VLOOKUP($B:$B,'S24 Warehouse Sale Product List'!$A:$F,6,FALSE))</f>
        <v/>
      </c>
      <c r="F608" s="214"/>
    </row>
    <row r="609" spans="1:6" x14ac:dyDescent="0.25">
      <c r="A609" s="223">
        <v>94142985</v>
      </c>
      <c r="B609" s="224">
        <v>9781338794977</v>
      </c>
      <c r="C609" s="212" t="s">
        <v>1051</v>
      </c>
      <c r="D609" s="216">
        <v>130202</v>
      </c>
      <c r="E609" s="172" t="str">
        <f>IF(VLOOKUP($B:$B,'S24 Warehouse Sale Product List'!$A:$F,6,FALSE)="","",VLOOKUP($B:$B,'S24 Warehouse Sale Product List'!$A:$F,6,FALSE))</f>
        <v/>
      </c>
      <c r="F609" s="214"/>
    </row>
    <row r="610" spans="1:6" x14ac:dyDescent="0.25">
      <c r="A610" s="223">
        <v>98288772</v>
      </c>
      <c r="B610" s="224">
        <v>9781338794595</v>
      </c>
      <c r="C610" s="212" t="s">
        <v>376</v>
      </c>
      <c r="D610" s="216">
        <v>70803</v>
      </c>
      <c r="E610" s="172" t="str">
        <f>IF(VLOOKUP($B:$B,'S24 Warehouse Sale Product List'!$A:$F,6,FALSE)="","",VLOOKUP($B:$B,'S24 Warehouse Sale Product List'!$A:$F,6,FALSE))</f>
        <v/>
      </c>
      <c r="F610" s="214"/>
    </row>
    <row r="611" spans="1:6" x14ac:dyDescent="0.25">
      <c r="A611" s="223">
        <v>48958296</v>
      </c>
      <c r="B611" s="224">
        <v>9781338879100</v>
      </c>
      <c r="C611" s="212" t="s">
        <v>1192</v>
      </c>
      <c r="D611" s="216">
        <v>60703</v>
      </c>
      <c r="E611" s="172" t="str">
        <f>IF(VLOOKUP($B:$B,'S24 Warehouse Sale Product List'!$A:$F,6,FALSE)="","",VLOOKUP($B:$B,'S24 Warehouse Sale Product List'!$A:$F,6,FALSE))</f>
        <v/>
      </c>
      <c r="F611" s="214"/>
    </row>
    <row r="612" spans="1:6" x14ac:dyDescent="0.25">
      <c r="A612" s="223">
        <v>62001123</v>
      </c>
      <c r="B612" s="224">
        <v>9781338826395</v>
      </c>
      <c r="C612" s="212" t="s">
        <v>1297</v>
      </c>
      <c r="D612" s="216">
        <v>60403</v>
      </c>
      <c r="E612" s="172" t="str">
        <f>IF(VLOOKUP($B:$B,'S24 Warehouse Sale Product List'!$A:$F,6,FALSE)="","",VLOOKUP($B:$B,'S24 Warehouse Sale Product List'!$A:$F,6,FALSE))</f>
        <v/>
      </c>
      <c r="F612" s="214"/>
    </row>
    <row r="613" spans="1:6" x14ac:dyDescent="0.25">
      <c r="A613" s="223">
        <v>3576719</v>
      </c>
      <c r="B613" s="224">
        <v>9781338648034</v>
      </c>
      <c r="C613" s="212" t="s">
        <v>861</v>
      </c>
      <c r="D613" s="216">
        <v>80602</v>
      </c>
      <c r="E613" s="172" t="str">
        <f>IF(VLOOKUP($B:$B,'S24 Warehouse Sale Product List'!$A:$F,6,FALSE)="","",VLOOKUP($B:$B,'S24 Warehouse Sale Product List'!$A:$F,6,FALSE))</f>
        <v/>
      </c>
      <c r="F613" s="214"/>
    </row>
    <row r="614" spans="1:6" x14ac:dyDescent="0.25">
      <c r="A614" s="223">
        <v>95371435</v>
      </c>
      <c r="B614" s="224">
        <v>9781338766691</v>
      </c>
      <c r="C614" s="212" t="s">
        <v>638</v>
      </c>
      <c r="D614" s="216">
        <v>130302</v>
      </c>
      <c r="E614" s="172" t="str">
        <f>IF(VLOOKUP($B:$B,'S24 Warehouse Sale Product List'!$A:$F,6,FALSE)="","",VLOOKUP($B:$B,'S24 Warehouse Sale Product List'!$A:$F,6,FALSE))</f>
        <v/>
      </c>
      <c r="F614" s="214"/>
    </row>
    <row r="615" spans="1:6" x14ac:dyDescent="0.25">
      <c r="A615" s="194">
        <v>44369211</v>
      </c>
      <c r="B615" s="243">
        <v>9781338766660</v>
      </c>
      <c r="C615" s="195" t="s">
        <v>552</v>
      </c>
      <c r="D615" s="242">
        <v>130301</v>
      </c>
      <c r="E615" s="172" t="str">
        <f>IF(VLOOKUP($B:$B,'S24 Warehouse Sale Product List'!$A:$F,6,FALSE)="","",VLOOKUP($B:$B,'S24 Warehouse Sale Product List'!$A:$F,6,FALSE))</f>
        <v/>
      </c>
      <c r="F615" s="210"/>
    </row>
    <row r="616" spans="1:6" x14ac:dyDescent="0.25">
      <c r="A616" s="212">
        <v>30370536</v>
      </c>
      <c r="B616" s="224">
        <v>9781338850192</v>
      </c>
      <c r="C616" s="212" t="s">
        <v>821</v>
      </c>
      <c r="D616" s="242">
        <v>60102</v>
      </c>
      <c r="E616" s="172" t="str">
        <f>IF(VLOOKUP($B:$B,'S24 Warehouse Sale Product List'!$A:$F,6,FALSE)="","",VLOOKUP($B:$B,'S24 Warehouse Sale Product List'!$A:$F,6,FALSE))</f>
        <v/>
      </c>
      <c r="F616" s="210"/>
    </row>
    <row r="617" spans="1:6" x14ac:dyDescent="0.25">
      <c r="A617" s="194">
        <v>16627963</v>
      </c>
      <c r="B617" s="243">
        <v>9780593483749</v>
      </c>
      <c r="C617" s="195" t="s">
        <v>678</v>
      </c>
      <c r="D617" s="242">
        <v>80603</v>
      </c>
      <c r="E617" s="172" t="str">
        <f>IF(VLOOKUP($B:$B,'S24 Warehouse Sale Product List'!$A:$F,6,FALSE)="","",VLOOKUP($B:$B,'S24 Warehouse Sale Product List'!$A:$F,6,FALSE))</f>
        <v/>
      </c>
      <c r="F617" s="214"/>
    </row>
    <row r="618" spans="1:6" x14ac:dyDescent="0.25">
      <c r="A618" s="212">
        <v>35001152</v>
      </c>
      <c r="B618" s="224" t="s">
        <v>793</v>
      </c>
      <c r="C618" s="212" t="s">
        <v>794</v>
      </c>
      <c r="D618" s="216">
        <v>110201</v>
      </c>
      <c r="E618" s="172" t="str">
        <f>IF(VLOOKUP($B:$B,'S24 Warehouse Sale Product List'!$A:$F,6,FALSE)="","",VLOOKUP($B:$B,'S24 Warehouse Sale Product List'!$A:$F,6,FALSE))</f>
        <v/>
      </c>
      <c r="F618" s="210"/>
    </row>
    <row r="619" spans="1:6" x14ac:dyDescent="0.25">
      <c r="A619" s="212">
        <v>87271741</v>
      </c>
      <c r="B619" s="224">
        <v>9781839352164</v>
      </c>
      <c r="C619" s="212" t="s">
        <v>1279</v>
      </c>
      <c r="D619" s="242">
        <v>110101</v>
      </c>
      <c r="E619" s="172" t="str">
        <f>IF(VLOOKUP($B:$B,'S24 Warehouse Sale Product List'!$A:$F,6,FALSE)="","",VLOOKUP($B:$B,'S24 Warehouse Sale Product List'!$A:$F,6,FALSE))</f>
        <v/>
      </c>
      <c r="F619" s="210"/>
    </row>
    <row r="620" spans="1:6" x14ac:dyDescent="0.25">
      <c r="A620" s="194">
        <v>51075060</v>
      </c>
      <c r="B620" s="243">
        <v>9781506736068</v>
      </c>
      <c r="C620" s="195" t="s">
        <v>795</v>
      </c>
      <c r="D620" s="242">
        <v>130303</v>
      </c>
      <c r="E620" s="172" t="str">
        <f>IF(VLOOKUP($B:$B,'S24 Warehouse Sale Product List'!$A:$F,6,FALSE)="","",VLOOKUP($B:$B,'S24 Warehouse Sale Product List'!$A:$F,6,FALSE))</f>
        <v/>
      </c>
      <c r="F620" s="210"/>
    </row>
    <row r="621" spans="1:6" x14ac:dyDescent="0.25">
      <c r="A621" s="223">
        <v>31299246</v>
      </c>
      <c r="B621" s="224">
        <v>9781510774452</v>
      </c>
      <c r="C621" s="212" t="s">
        <v>878</v>
      </c>
      <c r="D621" s="216">
        <v>70103</v>
      </c>
      <c r="E621" s="172" t="str">
        <f>IF(VLOOKUP($B:$B,'S24 Warehouse Sale Product List'!$A:$F,6,FALSE)="","",VLOOKUP($B:$B,'S24 Warehouse Sale Product List'!$A:$F,6,FALSE))</f>
        <v/>
      </c>
      <c r="F621" s="214"/>
    </row>
    <row r="622" spans="1:6" x14ac:dyDescent="0.25">
      <c r="A622" s="223">
        <v>69386518</v>
      </c>
      <c r="B622" s="224" t="s">
        <v>2052</v>
      </c>
      <c r="C622" s="212" t="s">
        <v>1660</v>
      </c>
      <c r="D622" s="216">
        <v>170601</v>
      </c>
      <c r="E622" s="172" t="str">
        <f>IF(VLOOKUP($B:$B,'S24 Warehouse Sale Product List'!$A:$F,6,FALSE)="","",VLOOKUP($B:$B,'S24 Warehouse Sale Product List'!$A:$F,6,FALSE))</f>
        <v/>
      </c>
      <c r="F622" s="214"/>
    </row>
    <row r="623" spans="1:6" x14ac:dyDescent="0.25">
      <c r="A623" s="223">
        <v>69386518</v>
      </c>
      <c r="B623" s="224" t="s">
        <v>2053</v>
      </c>
      <c r="C623" s="212" t="s">
        <v>1661</v>
      </c>
      <c r="D623" s="216">
        <v>170601</v>
      </c>
      <c r="E623" s="172" t="str">
        <f>IF(VLOOKUP($B:$B,'S24 Warehouse Sale Product List'!$A:$F,6,FALSE)="","",VLOOKUP($B:$B,'S24 Warehouse Sale Product List'!$A:$F,6,FALSE))</f>
        <v/>
      </c>
      <c r="F623" s="214"/>
    </row>
    <row r="624" spans="1:6" x14ac:dyDescent="0.25">
      <c r="A624" s="194">
        <v>69386518</v>
      </c>
      <c r="B624" s="243" t="s">
        <v>2054</v>
      </c>
      <c r="C624" s="195" t="s">
        <v>1662</v>
      </c>
      <c r="D624" s="242">
        <v>170601</v>
      </c>
      <c r="E624" s="172" t="str">
        <f>IF(VLOOKUP($B:$B,'S24 Warehouse Sale Product List'!$A:$F,6,FALSE)="","",VLOOKUP($B:$B,'S24 Warehouse Sale Product List'!$A:$F,6,FALSE))</f>
        <v/>
      </c>
      <c r="F624" s="214"/>
    </row>
    <row r="625" spans="1:6" x14ac:dyDescent="0.25">
      <c r="A625" s="194">
        <v>69386518</v>
      </c>
      <c r="B625" s="243" t="s">
        <v>2055</v>
      </c>
      <c r="C625" s="195" t="s">
        <v>1663</v>
      </c>
      <c r="D625" s="242">
        <v>170601</v>
      </c>
      <c r="E625" s="172" t="str">
        <f>IF(VLOOKUP($B:$B,'S24 Warehouse Sale Product List'!$A:$F,6,FALSE)="","",VLOOKUP($B:$B,'S24 Warehouse Sale Product List'!$A:$F,6,FALSE))</f>
        <v/>
      </c>
      <c r="F625" s="210"/>
    </row>
    <row r="626" spans="1:6" x14ac:dyDescent="0.25">
      <c r="A626" s="194">
        <v>89219036</v>
      </c>
      <c r="B626" s="243" t="s">
        <v>2056</v>
      </c>
      <c r="C626" s="195" t="s">
        <v>1664</v>
      </c>
      <c r="D626" s="242">
        <v>170502</v>
      </c>
      <c r="E626" s="172" t="str">
        <f>IF(VLOOKUP($B:$B,'S24 Warehouse Sale Product List'!$A:$F,6,FALSE)="","",VLOOKUP($B:$B,'S24 Warehouse Sale Product List'!$A:$F,6,FALSE))</f>
        <v/>
      </c>
      <c r="F626" s="214"/>
    </row>
    <row r="627" spans="1:6" x14ac:dyDescent="0.25">
      <c r="A627" s="223">
        <v>89219036</v>
      </c>
      <c r="B627" s="224" t="s">
        <v>2057</v>
      </c>
      <c r="C627" s="212" t="s">
        <v>1665</v>
      </c>
      <c r="D627" s="216">
        <v>170502</v>
      </c>
      <c r="E627" s="172" t="str">
        <f>IF(VLOOKUP($B:$B,'S24 Warehouse Sale Product List'!$A:$F,6,FALSE)="","",VLOOKUP($B:$B,'S24 Warehouse Sale Product List'!$A:$F,6,FALSE))</f>
        <v/>
      </c>
      <c r="F627" s="214"/>
    </row>
    <row r="628" spans="1:6" x14ac:dyDescent="0.25">
      <c r="A628" s="223">
        <v>89219036</v>
      </c>
      <c r="B628" s="224" t="s">
        <v>2058</v>
      </c>
      <c r="C628" s="212" t="s">
        <v>1666</v>
      </c>
      <c r="D628" s="216">
        <v>170502</v>
      </c>
      <c r="E628" s="172" t="str">
        <f>IF(VLOOKUP($B:$B,'S24 Warehouse Sale Product List'!$A:$F,6,FALSE)="","",VLOOKUP($B:$B,'S24 Warehouse Sale Product List'!$A:$F,6,FALSE))</f>
        <v/>
      </c>
      <c r="F628" s="214"/>
    </row>
    <row r="629" spans="1:6" x14ac:dyDescent="0.25">
      <c r="A629" s="223">
        <v>79153906</v>
      </c>
      <c r="B629" s="224">
        <v>9781339027357</v>
      </c>
      <c r="C629" s="212" t="s">
        <v>1667</v>
      </c>
      <c r="D629" s="216">
        <v>80701</v>
      </c>
      <c r="E629" s="172" t="str">
        <f>IF(VLOOKUP($B:$B,'S24 Warehouse Sale Product List'!$A:$F,6,FALSE)="","",VLOOKUP($B:$B,'S24 Warehouse Sale Product List'!$A:$F,6,FALSE))</f>
        <v/>
      </c>
      <c r="F629" s="214"/>
    </row>
    <row r="630" spans="1:6" x14ac:dyDescent="0.25">
      <c r="A630" s="194">
        <v>93382816</v>
      </c>
      <c r="B630" s="243">
        <v>9781338863147</v>
      </c>
      <c r="C630" s="195" t="s">
        <v>452</v>
      </c>
      <c r="D630" s="242">
        <v>130103</v>
      </c>
      <c r="E630" s="172" t="str">
        <f>IF(VLOOKUP($B:$B,'S24 Warehouse Sale Product List'!$A:$F,6,FALSE)="","",VLOOKUP($B:$B,'S24 Warehouse Sale Product List'!$A:$F,6,FALSE))</f>
        <v/>
      </c>
      <c r="F630" s="214"/>
    </row>
    <row r="631" spans="1:6" x14ac:dyDescent="0.25">
      <c r="A631" s="220">
        <v>85734701</v>
      </c>
      <c r="B631" s="244">
        <v>9781339030968</v>
      </c>
      <c r="C631" s="220" t="s">
        <v>1668</v>
      </c>
      <c r="D631" s="277">
        <v>61001</v>
      </c>
      <c r="E631" s="172" t="str">
        <f>IF(VLOOKUP($B:$B,'S24 Warehouse Sale Product List'!$A:$F,6,FALSE)="","",VLOOKUP($B:$B,'S24 Warehouse Sale Product List'!$A:$F,6,FALSE))</f>
        <v/>
      </c>
      <c r="F631" s="210"/>
    </row>
    <row r="632" spans="1:6" x14ac:dyDescent="0.25">
      <c r="A632" s="223">
        <v>55822301</v>
      </c>
      <c r="B632" s="224">
        <v>9781039701786</v>
      </c>
      <c r="C632" s="212" t="s">
        <v>1087</v>
      </c>
      <c r="D632" s="216">
        <v>80901</v>
      </c>
      <c r="E632" s="172" t="str">
        <f>IF(VLOOKUP($B:$B,'S24 Warehouse Sale Product List'!$A:$F,6,FALSE)="","",VLOOKUP($B:$B,'S24 Warehouse Sale Product List'!$A:$F,6,FALSE))</f>
        <v/>
      </c>
      <c r="F632" s="214"/>
    </row>
    <row r="633" spans="1:6" x14ac:dyDescent="0.25">
      <c r="A633" s="223">
        <v>34487507</v>
      </c>
      <c r="B633" s="224">
        <v>9781338783513</v>
      </c>
      <c r="C633" s="212" t="s">
        <v>1182</v>
      </c>
      <c r="D633" s="216">
        <v>60701</v>
      </c>
      <c r="E633" s="172" t="str">
        <f>IF(VLOOKUP($B:$B,'S24 Warehouse Sale Product List'!$A:$F,6,FALSE)="","",VLOOKUP($B:$B,'S24 Warehouse Sale Product List'!$A:$F,6,FALSE))</f>
        <v/>
      </c>
      <c r="F633" s="214"/>
    </row>
    <row r="634" spans="1:6" x14ac:dyDescent="0.25">
      <c r="A634" s="223">
        <v>73117944</v>
      </c>
      <c r="B634" s="224">
        <v>9781338598810</v>
      </c>
      <c r="C634" s="212" t="s">
        <v>453</v>
      </c>
      <c r="D634" s="216">
        <v>80601</v>
      </c>
      <c r="E634" s="172" t="str">
        <f>IF(VLOOKUP($B:$B,'S24 Warehouse Sale Product List'!$A:$F,6,FALSE)="","",VLOOKUP($B:$B,'S24 Warehouse Sale Product List'!$A:$F,6,FALSE))</f>
        <v/>
      </c>
      <c r="F634" s="214"/>
    </row>
    <row r="635" spans="1:6" x14ac:dyDescent="0.25">
      <c r="A635" s="223">
        <v>21972282</v>
      </c>
      <c r="B635" s="224">
        <v>9798887241005</v>
      </c>
      <c r="C635" s="212" t="s">
        <v>1193</v>
      </c>
      <c r="D635" s="216">
        <v>60403</v>
      </c>
      <c r="E635" s="172" t="str">
        <f>IF(VLOOKUP($B:$B,'S24 Warehouse Sale Product List'!$A:$F,6,FALSE)="","",VLOOKUP($B:$B,'S24 Warehouse Sale Product List'!$A:$F,6,FALSE))</f>
        <v/>
      </c>
      <c r="F635" s="214"/>
    </row>
    <row r="636" spans="1:6" x14ac:dyDescent="0.25">
      <c r="A636" s="223">
        <v>18883538</v>
      </c>
      <c r="B636" s="224">
        <v>9781338890822</v>
      </c>
      <c r="C636" s="212" t="s">
        <v>1102</v>
      </c>
      <c r="D636" s="216">
        <v>70701</v>
      </c>
      <c r="E636" s="172" t="str">
        <f>IF(VLOOKUP($B:$B,'S24 Warehouse Sale Product List'!$A:$F,6,FALSE)="","",VLOOKUP($B:$B,'S24 Warehouse Sale Product List'!$A:$F,6,FALSE))</f>
        <v/>
      </c>
      <c r="F636" s="214"/>
    </row>
    <row r="637" spans="1:6" x14ac:dyDescent="0.25">
      <c r="A637" s="223">
        <v>44916151</v>
      </c>
      <c r="B637" s="224">
        <v>9781443197427</v>
      </c>
      <c r="C637" s="212" t="s">
        <v>377</v>
      </c>
      <c r="D637" s="216">
        <v>130103</v>
      </c>
      <c r="E637" s="172" t="str">
        <f>IF(VLOOKUP($B:$B,'S24 Warehouse Sale Product List'!$A:$F,6,FALSE)="","",VLOOKUP($B:$B,'S24 Warehouse Sale Product List'!$A:$F,6,FALSE))</f>
        <v/>
      </c>
      <c r="F637" s="214"/>
    </row>
    <row r="638" spans="1:6" x14ac:dyDescent="0.25">
      <c r="A638" s="223">
        <v>90252556</v>
      </c>
      <c r="B638" s="224">
        <v>9781773069319</v>
      </c>
      <c r="C638" s="212" t="s">
        <v>851</v>
      </c>
      <c r="D638" s="216">
        <v>130703</v>
      </c>
      <c r="E638" s="172" t="str">
        <f>IF(VLOOKUP($B:$B,'S24 Warehouse Sale Product List'!$A:$F,6,FALSE)="","",VLOOKUP($B:$B,'S24 Warehouse Sale Product List'!$A:$F,6,FALSE))</f>
        <v/>
      </c>
      <c r="F638" s="214"/>
    </row>
    <row r="639" spans="1:6" x14ac:dyDescent="0.25">
      <c r="A639" s="223">
        <v>85072804</v>
      </c>
      <c r="B639" s="224">
        <v>9798886633306</v>
      </c>
      <c r="C639" s="212" t="s">
        <v>1298</v>
      </c>
      <c r="D639" s="216">
        <v>80902</v>
      </c>
      <c r="E639" s="172" t="str">
        <f>IF(VLOOKUP($B:$B,'S24 Warehouse Sale Product List'!$A:$F,6,FALSE)="","",VLOOKUP($B:$B,'S24 Warehouse Sale Product List'!$A:$F,6,FALSE))</f>
        <v/>
      </c>
      <c r="F639" s="214"/>
    </row>
    <row r="640" spans="1:6" x14ac:dyDescent="0.25">
      <c r="A640" s="223">
        <v>2556233</v>
      </c>
      <c r="B640" s="224">
        <v>9780545561631</v>
      </c>
      <c r="C640" s="212" t="s">
        <v>1308</v>
      </c>
      <c r="D640" s="216">
        <v>170501</v>
      </c>
      <c r="E640" s="172" t="str">
        <f>IF(VLOOKUP($B:$B,'S24 Warehouse Sale Product List'!$A:$F,6,FALSE)="","",VLOOKUP($B:$B,'S24 Warehouse Sale Product List'!$A:$F,6,FALSE))</f>
        <v/>
      </c>
      <c r="F640" s="214"/>
    </row>
    <row r="641" spans="1:6" x14ac:dyDescent="0.25">
      <c r="A641" s="223">
        <v>72849676</v>
      </c>
      <c r="B641" s="224">
        <v>9781338715422</v>
      </c>
      <c r="C641" s="212" t="s">
        <v>1299</v>
      </c>
      <c r="D641" s="216">
        <v>60603</v>
      </c>
      <c r="E641" s="172" t="str">
        <f>IF(VLOOKUP($B:$B,'S24 Warehouse Sale Product List'!$A:$F,6,FALSE)="","",VLOOKUP($B:$B,'S24 Warehouse Sale Product List'!$A:$F,6,FALSE))</f>
        <v/>
      </c>
      <c r="F641" s="214"/>
    </row>
    <row r="642" spans="1:6" x14ac:dyDescent="0.25">
      <c r="A642" s="223">
        <v>81348432</v>
      </c>
      <c r="B642" s="224">
        <v>9781338811131</v>
      </c>
      <c r="C642" s="212" t="s">
        <v>679</v>
      </c>
      <c r="D642" s="216">
        <v>60103</v>
      </c>
      <c r="E642" s="172" t="str">
        <f>IF(VLOOKUP($B:$B,'S24 Warehouse Sale Product List'!$A:$F,6,FALSE)="","",VLOOKUP($B:$B,'S24 Warehouse Sale Product List'!$A:$F,6,FALSE))</f>
        <v/>
      </c>
      <c r="F642" s="214"/>
    </row>
    <row r="643" spans="1:6" x14ac:dyDescent="0.25">
      <c r="A643" s="194">
        <v>54455132</v>
      </c>
      <c r="B643" s="243">
        <v>9781789477177</v>
      </c>
      <c r="C643" s="195" t="s">
        <v>1011</v>
      </c>
      <c r="D643" s="242">
        <v>80902</v>
      </c>
      <c r="E643" s="172" t="str">
        <f>IF(VLOOKUP($B:$B,'S24 Warehouse Sale Product List'!$A:$F,6,FALSE)="","",VLOOKUP($B:$B,'S24 Warehouse Sale Product List'!$A:$F,6,FALSE))</f>
        <v/>
      </c>
      <c r="F643" s="214"/>
    </row>
    <row r="644" spans="1:6" x14ac:dyDescent="0.25">
      <c r="A644" s="194">
        <v>22951734</v>
      </c>
      <c r="B644" s="243">
        <v>9781338850048</v>
      </c>
      <c r="C644" s="195" t="s">
        <v>454</v>
      </c>
      <c r="D644" s="242">
        <v>130103</v>
      </c>
      <c r="E644" s="172" t="str">
        <f>IF(VLOOKUP($B:$B,'S24 Warehouse Sale Product List'!$A:$F,6,FALSE)="","",VLOOKUP($B:$B,'S24 Warehouse Sale Product List'!$A:$F,6,FALSE))</f>
        <v/>
      </c>
      <c r="F644" s="214"/>
    </row>
    <row r="645" spans="1:6" x14ac:dyDescent="0.25">
      <c r="A645" s="194">
        <v>24749814</v>
      </c>
      <c r="B645" s="243">
        <v>9781803379579</v>
      </c>
      <c r="C645" s="195" t="s">
        <v>1012</v>
      </c>
      <c r="D645" s="242">
        <v>140102</v>
      </c>
      <c r="E645" s="172" t="str">
        <f>IF(VLOOKUP($B:$B,'S24 Warehouse Sale Product List'!$A:$F,6,FALSE)="","",VLOOKUP($B:$B,'S24 Warehouse Sale Product List'!$A:$F,6,FALSE))</f>
        <v/>
      </c>
      <c r="F645" s="214"/>
    </row>
    <row r="646" spans="1:6" x14ac:dyDescent="0.25">
      <c r="A646" s="194">
        <v>78735713</v>
      </c>
      <c r="B646" s="243">
        <v>9781800583887</v>
      </c>
      <c r="C646" s="195" t="s">
        <v>368</v>
      </c>
      <c r="D646" s="242">
        <v>130101</v>
      </c>
      <c r="E646" s="172" t="str">
        <f>IF(VLOOKUP($B:$B,'S24 Warehouse Sale Product List'!$A:$F,6,FALSE)="","",VLOOKUP($B:$B,'S24 Warehouse Sale Product List'!$A:$F,6,FALSE))</f>
        <v/>
      </c>
      <c r="F646" s="210"/>
    </row>
    <row r="647" spans="1:6" x14ac:dyDescent="0.25">
      <c r="A647" s="194">
        <v>55471114</v>
      </c>
      <c r="B647" s="243">
        <v>9781803372600</v>
      </c>
      <c r="C647" s="195" t="s">
        <v>369</v>
      </c>
      <c r="D647" s="242">
        <v>60903</v>
      </c>
      <c r="E647" s="172" t="str">
        <f>IF(VLOOKUP($B:$B,'S24 Warehouse Sale Product List'!$A:$F,6,FALSE)="","",VLOOKUP($B:$B,'S24 Warehouse Sale Product List'!$A:$F,6,FALSE))</f>
        <v/>
      </c>
      <c r="F647" s="214"/>
    </row>
    <row r="648" spans="1:6" x14ac:dyDescent="0.25">
      <c r="A648" s="223">
        <v>3506063</v>
      </c>
      <c r="B648" s="224">
        <v>9781338600896</v>
      </c>
      <c r="C648" s="212" t="s">
        <v>119</v>
      </c>
      <c r="D648" s="216">
        <v>80703</v>
      </c>
      <c r="E648" s="172" t="str">
        <f>IF(VLOOKUP($B:$B,'S24 Warehouse Sale Product List'!$A:$F,6,FALSE)="","",VLOOKUP($B:$B,'S24 Warehouse Sale Product List'!$A:$F,6,FALSE))</f>
        <v/>
      </c>
      <c r="F648" s="214"/>
    </row>
    <row r="649" spans="1:6" x14ac:dyDescent="0.25">
      <c r="A649" s="194">
        <v>3522168</v>
      </c>
      <c r="B649" s="243">
        <v>9781443182546</v>
      </c>
      <c r="C649" s="195" t="s">
        <v>78</v>
      </c>
      <c r="D649" s="242">
        <v>81003</v>
      </c>
      <c r="E649" s="172" t="str">
        <f>IF(VLOOKUP($B:$B,'S24 Warehouse Sale Product List'!$A:$F,6,FALSE)="","",VLOOKUP($B:$B,'S24 Warehouse Sale Product List'!$A:$F,6,FALSE))</f>
        <v/>
      </c>
      <c r="F649" s="214"/>
    </row>
    <row r="650" spans="1:6" x14ac:dyDescent="0.25">
      <c r="A650" s="194">
        <v>3492650</v>
      </c>
      <c r="B650" s="243">
        <v>9781338317275</v>
      </c>
      <c r="C650" s="195" t="s">
        <v>868</v>
      </c>
      <c r="D650" s="242">
        <v>150602</v>
      </c>
      <c r="E650" s="172" t="str">
        <f>IF(VLOOKUP($B:$B,'S24 Warehouse Sale Product List'!$A:$F,6,FALSE)="","",VLOOKUP($B:$B,'S24 Warehouse Sale Product List'!$A:$F,6,FALSE))</f>
        <v/>
      </c>
      <c r="F650" s="214"/>
    </row>
    <row r="651" spans="1:6" x14ac:dyDescent="0.25">
      <c r="A651" s="223">
        <v>42501904</v>
      </c>
      <c r="B651" s="224">
        <v>9781427857248</v>
      </c>
      <c r="C651" s="212" t="s">
        <v>830</v>
      </c>
      <c r="D651" s="216">
        <v>81003</v>
      </c>
      <c r="E651" s="172" t="str">
        <f>IF(VLOOKUP($B:$B,'S24 Warehouse Sale Product List'!$A:$F,6,FALSE)="","",VLOOKUP($B:$B,'S24 Warehouse Sale Product List'!$A:$F,6,FALSE))</f>
        <v/>
      </c>
      <c r="F651" s="214"/>
    </row>
    <row r="652" spans="1:6" x14ac:dyDescent="0.25">
      <c r="A652" s="212">
        <v>12991818</v>
      </c>
      <c r="B652" s="224">
        <v>9781339036557</v>
      </c>
      <c r="C652" s="212" t="s">
        <v>1669</v>
      </c>
      <c r="D652" s="216">
        <v>140701</v>
      </c>
      <c r="E652" s="172" t="str">
        <f>IF(VLOOKUP($B:$B,'S24 Warehouse Sale Product List'!$A:$F,6,FALSE)="","",VLOOKUP($B:$B,'S24 Warehouse Sale Product List'!$A:$F,6,FALSE))</f>
        <v/>
      </c>
      <c r="F652" s="210"/>
    </row>
    <row r="653" spans="1:6" x14ac:dyDescent="0.25">
      <c r="A653" s="194">
        <v>79760560</v>
      </c>
      <c r="B653" s="243">
        <v>9781443197236</v>
      </c>
      <c r="C653" s="195" t="s">
        <v>1309</v>
      </c>
      <c r="D653" s="242">
        <v>80802</v>
      </c>
      <c r="E653" s="172" t="str">
        <f>IF(VLOOKUP($B:$B,'S24 Warehouse Sale Product List'!$A:$F,6,FALSE)="","",VLOOKUP($B:$B,'S24 Warehouse Sale Product List'!$A:$F,6,FALSE))</f>
        <v/>
      </c>
      <c r="F653" s="210"/>
    </row>
    <row r="654" spans="1:6" x14ac:dyDescent="0.25">
      <c r="A654" s="194">
        <v>20330791</v>
      </c>
      <c r="B654" s="243">
        <v>9781338722185</v>
      </c>
      <c r="C654" s="195" t="s">
        <v>455</v>
      </c>
      <c r="D654" s="242">
        <v>120102</v>
      </c>
      <c r="E654" s="172" t="str">
        <f>IF(VLOOKUP($B:$B,'S24 Warehouse Sale Product List'!$A:$F,6,FALSE)="","",VLOOKUP($B:$B,'S24 Warehouse Sale Product List'!$A:$F,6,FALSE))</f>
        <v/>
      </c>
      <c r="F654" s="210"/>
    </row>
    <row r="655" spans="1:6" x14ac:dyDescent="0.25">
      <c r="A655" s="194">
        <v>76243476</v>
      </c>
      <c r="B655" s="243">
        <v>9781338827187</v>
      </c>
      <c r="C655" s="195" t="s">
        <v>1670</v>
      </c>
      <c r="D655" s="242">
        <v>80802</v>
      </c>
      <c r="E655" s="172" t="str">
        <f>IF(VLOOKUP($B:$B,'S24 Warehouse Sale Product List'!$A:$F,6,FALSE)="","",VLOOKUP($B:$B,'S24 Warehouse Sale Product List'!$A:$F,6,FALSE))</f>
        <v/>
      </c>
      <c r="F655" s="210"/>
    </row>
    <row r="656" spans="1:6" x14ac:dyDescent="0.25">
      <c r="A656" s="194">
        <v>30531344</v>
      </c>
      <c r="B656" s="243">
        <v>9781338874914</v>
      </c>
      <c r="C656" s="195" t="s">
        <v>1088</v>
      </c>
      <c r="D656" s="242">
        <v>70301</v>
      </c>
      <c r="E656" s="172" t="str">
        <f>IF(VLOOKUP($B:$B,'S24 Warehouse Sale Product List'!$A:$F,6,FALSE)="","",VLOOKUP($B:$B,'S24 Warehouse Sale Product List'!$A:$F,6,FALSE))</f>
        <v/>
      </c>
      <c r="F656" s="210"/>
    </row>
    <row r="657" spans="1:6" x14ac:dyDescent="0.25">
      <c r="A657" s="194">
        <v>73122152</v>
      </c>
      <c r="B657" s="243">
        <v>9780744065190</v>
      </c>
      <c r="C657" s="195" t="s">
        <v>553</v>
      </c>
      <c r="D657" s="242">
        <v>70102</v>
      </c>
      <c r="E657" s="172" t="str">
        <f>IF(VLOOKUP($B:$B,'S24 Warehouse Sale Product List'!$A:$F,6,FALSE)="","",VLOOKUP($B:$B,'S24 Warehouse Sale Product List'!$A:$F,6,FALSE))</f>
        <v/>
      </c>
      <c r="F657" s="210"/>
    </row>
    <row r="658" spans="1:6" x14ac:dyDescent="0.25">
      <c r="A658" s="223">
        <v>99580155</v>
      </c>
      <c r="B658" s="224">
        <v>9781338893076</v>
      </c>
      <c r="C658" s="212" t="s">
        <v>1671</v>
      </c>
      <c r="D658" s="216">
        <v>80901</v>
      </c>
      <c r="E658" s="172" t="str">
        <f>IF(VLOOKUP($B:$B,'S24 Warehouse Sale Product List'!$A:$F,6,FALSE)="","",VLOOKUP($B:$B,'S24 Warehouse Sale Product List'!$A:$F,6,FALSE))</f>
        <v/>
      </c>
      <c r="F658" s="214"/>
    </row>
    <row r="659" spans="1:6" x14ac:dyDescent="0.25">
      <c r="A659" s="212">
        <v>39787355</v>
      </c>
      <c r="B659" s="224">
        <v>9781789589184</v>
      </c>
      <c r="C659" s="212" t="s">
        <v>1013</v>
      </c>
      <c r="D659" s="216">
        <v>140102</v>
      </c>
      <c r="E659" s="172" t="str">
        <f>IF(VLOOKUP($B:$B,'S24 Warehouse Sale Product List'!$A:$F,6,FALSE)="","",VLOOKUP($B:$B,'S24 Warehouse Sale Product List'!$A:$F,6,FALSE))</f>
        <v/>
      </c>
      <c r="F659" s="210"/>
    </row>
    <row r="660" spans="1:6" x14ac:dyDescent="0.25">
      <c r="A660" s="212">
        <v>3426005</v>
      </c>
      <c r="B660" s="224">
        <v>9781443175241</v>
      </c>
      <c r="C660" s="212" t="s">
        <v>79</v>
      </c>
      <c r="D660" s="242">
        <v>80603</v>
      </c>
      <c r="E660" s="172" t="str">
        <f>IF(VLOOKUP($B:$B,'S24 Warehouse Sale Product List'!$A:$F,6,FALSE)="","",VLOOKUP($B:$B,'S24 Warehouse Sale Product List'!$A:$F,6,FALSE))</f>
        <v/>
      </c>
      <c r="F660" s="210"/>
    </row>
    <row r="661" spans="1:6" x14ac:dyDescent="0.25">
      <c r="A661" s="223">
        <v>50472950</v>
      </c>
      <c r="B661" s="224">
        <v>9780735271852</v>
      </c>
      <c r="C661" s="212" t="s">
        <v>312</v>
      </c>
      <c r="D661" s="216">
        <v>80603</v>
      </c>
      <c r="E661" s="172" t="str">
        <f>IF(VLOOKUP($B:$B,'S24 Warehouse Sale Product List'!$A:$F,6,FALSE)="","",VLOOKUP($B:$B,'S24 Warehouse Sale Product List'!$A:$F,6,FALSE))</f>
        <v/>
      </c>
      <c r="F661" s="214"/>
    </row>
    <row r="662" spans="1:6" x14ac:dyDescent="0.25">
      <c r="A662" s="223">
        <v>3213882</v>
      </c>
      <c r="B662" s="224">
        <v>9781443119559</v>
      </c>
      <c r="C662" s="212" t="s">
        <v>1052</v>
      </c>
      <c r="D662" s="216">
        <v>71003</v>
      </c>
      <c r="E662" s="172" t="str">
        <f>IF(VLOOKUP($B:$B,'S24 Warehouse Sale Product List'!$A:$F,6,FALSE)="","",VLOOKUP($B:$B,'S24 Warehouse Sale Product List'!$A:$F,6,FALSE))</f>
        <v/>
      </c>
      <c r="F662" s="214"/>
    </row>
    <row r="663" spans="1:6" x14ac:dyDescent="0.25">
      <c r="A663" s="223">
        <v>3490026</v>
      </c>
      <c r="B663" s="224">
        <v>9781338349818</v>
      </c>
      <c r="C663" s="212" t="s">
        <v>120</v>
      </c>
      <c r="D663" s="216">
        <v>110202</v>
      </c>
      <c r="E663" s="172" t="str">
        <f>IF(VLOOKUP($B:$B,'S24 Warehouse Sale Product List'!$A:$F,6,FALSE)="","",VLOOKUP($B:$B,'S24 Warehouse Sale Product List'!$A:$F,6,FALSE))</f>
        <v/>
      </c>
      <c r="F663" s="214"/>
    </row>
    <row r="664" spans="1:6" x14ac:dyDescent="0.25">
      <c r="A664" s="194">
        <v>63198754</v>
      </c>
      <c r="B664" s="243">
        <v>9781338894172</v>
      </c>
      <c r="C664" s="195" t="s">
        <v>1280</v>
      </c>
      <c r="D664" s="242">
        <v>80703</v>
      </c>
      <c r="E664" s="172" t="str">
        <f>IF(VLOOKUP($B:$B,'S24 Warehouse Sale Product List'!$A:$F,6,FALSE)="","",VLOOKUP($B:$B,'S24 Warehouse Sale Product List'!$A:$F,6,FALSE))</f>
        <v/>
      </c>
      <c r="F664" s="214"/>
    </row>
    <row r="665" spans="1:6" x14ac:dyDescent="0.25">
      <c r="A665" s="194">
        <v>2883587</v>
      </c>
      <c r="B665" s="243">
        <v>9780545849135</v>
      </c>
      <c r="C665" s="195" t="s">
        <v>818</v>
      </c>
      <c r="D665" s="242">
        <v>80803</v>
      </c>
      <c r="E665" s="172" t="str">
        <f>IF(VLOOKUP($B:$B,'S24 Warehouse Sale Product List'!$A:$F,6,FALSE)="","",VLOOKUP($B:$B,'S24 Warehouse Sale Product List'!$A:$F,6,FALSE))</f>
        <v/>
      </c>
      <c r="F665" s="214"/>
    </row>
    <row r="666" spans="1:6" x14ac:dyDescent="0.25">
      <c r="A666" s="223">
        <v>46022646</v>
      </c>
      <c r="B666" s="224">
        <v>9781443198455</v>
      </c>
      <c r="C666" s="212" t="s">
        <v>838</v>
      </c>
      <c r="D666" s="216">
        <v>140301</v>
      </c>
      <c r="E666" s="172" t="str">
        <f>IF(VLOOKUP($B:$B,'S24 Warehouse Sale Product List'!$A:$F,6,FALSE)="","",VLOOKUP($B:$B,'S24 Warehouse Sale Product List'!$A:$F,6,FALSE))</f>
        <v/>
      </c>
      <c r="F666" s="214"/>
    </row>
    <row r="667" spans="1:6" x14ac:dyDescent="0.25">
      <c r="A667" s="212">
        <v>3569029</v>
      </c>
      <c r="B667" s="224">
        <v>9780993869495</v>
      </c>
      <c r="C667" s="212" t="s">
        <v>1232</v>
      </c>
      <c r="D667" s="242">
        <v>60202</v>
      </c>
      <c r="E667" s="172" t="str">
        <f>IF(VLOOKUP($B:$B,'S24 Warehouse Sale Product List'!$A:$F,6,FALSE)="","",VLOOKUP($B:$B,'S24 Warehouse Sale Product List'!$A:$F,6,FALSE))</f>
        <v/>
      </c>
      <c r="F667" s="210"/>
    </row>
    <row r="668" spans="1:6" x14ac:dyDescent="0.25">
      <c r="A668" s="194">
        <v>3607233</v>
      </c>
      <c r="B668" s="243">
        <v>9781338691085</v>
      </c>
      <c r="C668" s="195" t="s">
        <v>49</v>
      </c>
      <c r="D668" s="242">
        <v>80801</v>
      </c>
      <c r="E668" s="172" t="str">
        <f>IF(VLOOKUP($B:$B,'S24 Warehouse Sale Product List'!$A:$F,6,FALSE)="","",VLOOKUP($B:$B,'S24 Warehouse Sale Product List'!$A:$F,6,FALSE))</f>
        <v/>
      </c>
      <c r="F668" s="214"/>
    </row>
    <row r="669" spans="1:6" x14ac:dyDescent="0.25">
      <c r="A669" s="194">
        <v>43570146</v>
      </c>
      <c r="B669" s="243">
        <v>9781339032245</v>
      </c>
      <c r="C669" s="195" t="s">
        <v>1672</v>
      </c>
      <c r="D669" s="242">
        <v>70202</v>
      </c>
      <c r="E669" s="172" t="str">
        <f>IF(VLOOKUP($B:$B,'S24 Warehouse Sale Product List'!$A:$F,6,FALSE)="","",VLOOKUP($B:$B,'S24 Warehouse Sale Product List'!$A:$F,6,FALSE))</f>
        <v/>
      </c>
      <c r="F669" s="214"/>
    </row>
    <row r="670" spans="1:6" x14ac:dyDescent="0.25">
      <c r="A670" s="194">
        <v>86350418</v>
      </c>
      <c r="B670" s="243">
        <v>9781338775808</v>
      </c>
      <c r="C670" s="195" t="s">
        <v>839</v>
      </c>
      <c r="D670" s="242">
        <v>140601</v>
      </c>
      <c r="E670" s="172" t="str">
        <f>IF(VLOOKUP($B:$B,'S24 Warehouse Sale Product List'!$A:$F,6,FALSE)="","",VLOOKUP($B:$B,'S24 Warehouse Sale Product List'!$A:$F,6,FALSE))</f>
        <v/>
      </c>
      <c r="F670" s="214"/>
    </row>
    <row r="671" spans="1:6" x14ac:dyDescent="0.25">
      <c r="A671" s="194">
        <v>49441123</v>
      </c>
      <c r="B671" s="243">
        <v>9781338745375</v>
      </c>
      <c r="C671" s="195" t="s">
        <v>1183</v>
      </c>
      <c r="D671" s="242">
        <v>60803</v>
      </c>
      <c r="E671" s="172" t="str">
        <f>IF(VLOOKUP($B:$B,'S24 Warehouse Sale Product List'!$A:$F,6,FALSE)="","",VLOOKUP($B:$B,'S24 Warehouse Sale Product List'!$A:$F,6,FALSE))</f>
        <v/>
      </c>
      <c r="F671" s="214"/>
    </row>
    <row r="672" spans="1:6" x14ac:dyDescent="0.25">
      <c r="A672" s="194">
        <v>43190417</v>
      </c>
      <c r="B672" s="243">
        <v>9781338745405</v>
      </c>
      <c r="C672" s="195" t="s">
        <v>680</v>
      </c>
      <c r="D672" s="242">
        <v>140203</v>
      </c>
      <c r="E672" s="172" t="str">
        <f>IF(VLOOKUP($B:$B,'S24 Warehouse Sale Product List'!$A:$F,6,FALSE)="","",VLOOKUP($B:$B,'S24 Warehouse Sale Product List'!$A:$F,6,FALSE))</f>
        <v/>
      </c>
      <c r="F672" s="214"/>
    </row>
    <row r="673" spans="1:6" x14ac:dyDescent="0.25">
      <c r="A673" s="194">
        <v>75516875</v>
      </c>
      <c r="B673" s="243">
        <v>9781338745436</v>
      </c>
      <c r="C673" s="195" t="s">
        <v>531</v>
      </c>
      <c r="D673" s="242">
        <v>140201</v>
      </c>
      <c r="E673" s="172" t="str">
        <f>IF(VLOOKUP($B:$B,'S24 Warehouse Sale Product List'!$A:$F,6,FALSE)="","",VLOOKUP($B:$B,'S24 Warehouse Sale Product List'!$A:$F,6,FALSE))</f>
        <v/>
      </c>
      <c r="F673" s="214"/>
    </row>
    <row r="674" spans="1:6" x14ac:dyDescent="0.25">
      <c r="A674" s="212">
        <v>37836928</v>
      </c>
      <c r="B674" s="224">
        <v>9781338745467</v>
      </c>
      <c r="C674" s="212" t="s">
        <v>1103</v>
      </c>
      <c r="D674" s="242">
        <v>60802</v>
      </c>
      <c r="E674" s="172" t="str">
        <f>IF(VLOOKUP($B:$B,'S24 Warehouse Sale Product List'!$A:$F,6,FALSE)="","",VLOOKUP($B:$B,'S24 Warehouse Sale Product List'!$A:$F,6,FALSE))</f>
        <v/>
      </c>
      <c r="F674" s="210"/>
    </row>
    <row r="675" spans="1:6" x14ac:dyDescent="0.25">
      <c r="A675" s="194">
        <v>58925596</v>
      </c>
      <c r="B675" s="243">
        <v>9781338300710</v>
      </c>
      <c r="C675" s="195" t="s">
        <v>681</v>
      </c>
      <c r="D675" s="242">
        <v>130301</v>
      </c>
      <c r="E675" s="172" t="str">
        <f>IF(VLOOKUP($B:$B,'S24 Warehouse Sale Product List'!$A:$F,6,FALSE)="","",VLOOKUP($B:$B,'S24 Warehouse Sale Product List'!$A:$F,6,FALSE))</f>
        <v/>
      </c>
      <c r="F675" s="214"/>
    </row>
    <row r="676" spans="1:6" x14ac:dyDescent="0.25">
      <c r="A676" s="194">
        <v>76134284</v>
      </c>
      <c r="B676" s="243">
        <v>9781338832686</v>
      </c>
      <c r="C676" s="195" t="s">
        <v>1271</v>
      </c>
      <c r="D676" s="242">
        <v>60402</v>
      </c>
      <c r="E676" s="172" t="str">
        <f>IF(VLOOKUP($B:$B,'S24 Warehouse Sale Product List'!$A:$F,6,FALSE)="","",VLOOKUP($B:$B,'S24 Warehouse Sale Product List'!$A:$F,6,FALSE))</f>
        <v/>
      </c>
      <c r="F676" s="214"/>
    </row>
    <row r="677" spans="1:6" x14ac:dyDescent="0.25">
      <c r="A677" s="194">
        <v>3489574</v>
      </c>
      <c r="B677" s="243">
        <v>9781338592054</v>
      </c>
      <c r="C677" s="195" t="s">
        <v>869</v>
      </c>
      <c r="D677" s="242">
        <v>130703</v>
      </c>
      <c r="E677" s="172" t="str">
        <f>IF(VLOOKUP($B:$B,'S24 Warehouse Sale Product List'!$A:$F,6,FALSE)="","",VLOOKUP($B:$B,'S24 Warehouse Sale Product List'!$A:$F,6,FALSE))</f>
        <v/>
      </c>
      <c r="F677" s="214"/>
    </row>
    <row r="678" spans="1:6" x14ac:dyDescent="0.25">
      <c r="A678" s="194">
        <v>99439783</v>
      </c>
      <c r="B678" s="243">
        <v>9781339039220</v>
      </c>
      <c r="C678" s="195" t="s">
        <v>1673</v>
      </c>
      <c r="D678" s="242">
        <v>140702</v>
      </c>
      <c r="E678" s="172" t="str">
        <f>IF(VLOOKUP($B:$B,'S24 Warehouse Sale Product List'!$A:$F,6,FALSE)="","",VLOOKUP($B:$B,'S24 Warehouse Sale Product List'!$A:$F,6,FALSE))</f>
        <v/>
      </c>
      <c r="F678" s="214"/>
    </row>
    <row r="679" spans="1:6" x14ac:dyDescent="0.25">
      <c r="A679" s="223">
        <v>32121839</v>
      </c>
      <c r="B679" s="224">
        <v>9781338799613</v>
      </c>
      <c r="C679" s="212" t="s">
        <v>1104</v>
      </c>
      <c r="D679" s="216">
        <v>60803</v>
      </c>
      <c r="E679" s="172" t="str">
        <f>IF(VLOOKUP($B:$B,'S24 Warehouse Sale Product List'!$A:$F,6,FALSE)="","",VLOOKUP($B:$B,'S24 Warehouse Sale Product List'!$A:$F,6,FALSE))</f>
        <v/>
      </c>
      <c r="F679" s="214"/>
    </row>
    <row r="680" spans="1:6" x14ac:dyDescent="0.25">
      <c r="A680" s="223">
        <v>32805563</v>
      </c>
      <c r="B680" s="224">
        <v>9781338799903</v>
      </c>
      <c r="C680" s="212" t="s">
        <v>1674</v>
      </c>
      <c r="D680" s="216">
        <v>60801</v>
      </c>
      <c r="E680" s="172" t="str">
        <f>IF(VLOOKUP($B:$B,'S24 Warehouse Sale Product List'!$A:$F,6,FALSE)="","",VLOOKUP($B:$B,'S24 Warehouse Sale Product List'!$A:$F,6,FALSE))</f>
        <v/>
      </c>
      <c r="F680" s="214"/>
    </row>
    <row r="681" spans="1:6" x14ac:dyDescent="0.25">
      <c r="A681" s="212">
        <v>52083843</v>
      </c>
      <c r="B681" s="224">
        <v>9781338799811</v>
      </c>
      <c r="C681" s="212" t="s">
        <v>1105</v>
      </c>
      <c r="D681" s="242">
        <v>60801</v>
      </c>
      <c r="E681" s="172" t="str">
        <f>IF(VLOOKUP($B:$B,'S24 Warehouse Sale Product List'!$A:$F,6,FALSE)="","",VLOOKUP($B:$B,'S24 Warehouse Sale Product List'!$A:$F,6,FALSE))</f>
        <v/>
      </c>
      <c r="F681" s="210"/>
    </row>
    <row r="682" spans="1:6" x14ac:dyDescent="0.25">
      <c r="A682" s="194">
        <v>75800680</v>
      </c>
      <c r="B682" s="243">
        <v>9781338748338</v>
      </c>
      <c r="C682" s="195" t="s">
        <v>787</v>
      </c>
      <c r="D682" s="242">
        <v>120101</v>
      </c>
      <c r="E682" s="172" t="str">
        <f>IF(VLOOKUP($B:$B,'S24 Warehouse Sale Product List'!$A:$F,6,FALSE)="","",VLOOKUP($B:$B,'S24 Warehouse Sale Product List'!$A:$F,6,FALSE))</f>
        <v/>
      </c>
      <c r="F682" s="214"/>
    </row>
    <row r="683" spans="1:6" x14ac:dyDescent="0.25">
      <c r="A683" s="212">
        <v>24784915</v>
      </c>
      <c r="B683" s="224">
        <v>9780593305508</v>
      </c>
      <c r="C683" s="212" t="s">
        <v>1024</v>
      </c>
      <c r="D683" s="242">
        <v>70801</v>
      </c>
      <c r="E683" s="172" t="str">
        <f>IF(VLOOKUP($B:$B,'S24 Warehouse Sale Product List'!$A:$F,6,FALSE)="","",VLOOKUP($B:$B,'S24 Warehouse Sale Product List'!$A:$F,6,FALSE))</f>
        <v/>
      </c>
      <c r="F683" s="210"/>
    </row>
    <row r="684" spans="1:6" x14ac:dyDescent="0.25">
      <c r="A684" s="223">
        <v>38969277</v>
      </c>
      <c r="B684" s="224">
        <v>9781338859362</v>
      </c>
      <c r="C684" s="212" t="s">
        <v>761</v>
      </c>
      <c r="D684" s="216">
        <v>130303</v>
      </c>
      <c r="E684" s="172" t="str">
        <f>IF(VLOOKUP($B:$B,'S24 Warehouse Sale Product List'!$A:$F,6,FALSE)="","",VLOOKUP($B:$B,'S24 Warehouse Sale Product List'!$A:$F,6,FALSE))</f>
        <v/>
      </c>
      <c r="F684" s="214"/>
    </row>
    <row r="685" spans="1:6" x14ac:dyDescent="0.25">
      <c r="A685" s="212">
        <v>99183768</v>
      </c>
      <c r="B685" s="224">
        <v>9781339002934</v>
      </c>
      <c r="C685" s="212" t="s">
        <v>783</v>
      </c>
      <c r="D685" s="216">
        <v>130303</v>
      </c>
      <c r="E685" s="172" t="str">
        <f>IF(VLOOKUP($B:$B,'S24 Warehouse Sale Product List'!$A:$F,6,FALSE)="","",VLOOKUP($B:$B,'S24 Warehouse Sale Product List'!$A:$F,6,FALSE))</f>
        <v/>
      </c>
      <c r="F685" s="210"/>
    </row>
    <row r="686" spans="1:6" x14ac:dyDescent="0.25">
      <c r="A686" s="223">
        <v>66223426</v>
      </c>
      <c r="B686" s="224" t="s">
        <v>2059</v>
      </c>
      <c r="C686" s="212" t="s">
        <v>602</v>
      </c>
      <c r="D686" s="216">
        <v>170503</v>
      </c>
      <c r="E686" s="172" t="str">
        <f>IF(VLOOKUP($B:$B,'S24 Warehouse Sale Product List'!$A:$F,6,FALSE)="","",VLOOKUP($B:$B,'S24 Warehouse Sale Product List'!$A:$F,6,FALSE))</f>
        <v/>
      </c>
      <c r="F686" s="214"/>
    </row>
    <row r="687" spans="1:6" x14ac:dyDescent="0.25">
      <c r="A687" s="194">
        <v>66223426</v>
      </c>
      <c r="B687" s="243" t="s">
        <v>2060</v>
      </c>
      <c r="C687" s="195" t="s">
        <v>603</v>
      </c>
      <c r="D687" s="242">
        <v>170503</v>
      </c>
      <c r="E687" s="172" t="str">
        <f>IF(VLOOKUP($B:$B,'S24 Warehouse Sale Product List'!$A:$F,6,FALSE)="","",VLOOKUP($B:$B,'S24 Warehouse Sale Product List'!$A:$F,6,FALSE))</f>
        <v/>
      </c>
      <c r="F687" s="210"/>
    </row>
    <row r="688" spans="1:6" x14ac:dyDescent="0.25">
      <c r="A688" s="223">
        <v>66223426</v>
      </c>
      <c r="B688" s="224" t="s">
        <v>2061</v>
      </c>
      <c r="C688" s="212" t="s">
        <v>604</v>
      </c>
      <c r="D688" s="216">
        <v>170503</v>
      </c>
      <c r="E688" s="172" t="str">
        <f>IF(VLOOKUP($B:$B,'S24 Warehouse Sale Product List'!$A:$F,6,FALSE)="","",VLOOKUP($B:$B,'S24 Warehouse Sale Product List'!$A:$F,6,FALSE))</f>
        <v/>
      </c>
      <c r="F688" s="214"/>
    </row>
    <row r="689" spans="1:6" x14ac:dyDescent="0.25">
      <c r="A689" s="212">
        <v>64188970</v>
      </c>
      <c r="B689" s="224" t="s">
        <v>2062</v>
      </c>
      <c r="C689" s="212" t="s">
        <v>605</v>
      </c>
      <c r="D689" s="216">
        <v>170801</v>
      </c>
      <c r="E689" s="172" t="str">
        <f>IF(VLOOKUP($B:$B,'S24 Warehouse Sale Product List'!$A:$F,6,FALSE)="","",VLOOKUP($B:$B,'S24 Warehouse Sale Product List'!$A:$F,6,FALSE))</f>
        <v/>
      </c>
      <c r="F689" s="210"/>
    </row>
    <row r="690" spans="1:6" x14ac:dyDescent="0.25">
      <c r="A690" s="212">
        <v>64188970</v>
      </c>
      <c r="B690" s="224" t="s">
        <v>2063</v>
      </c>
      <c r="C690" s="212" t="s">
        <v>606</v>
      </c>
      <c r="D690" s="242">
        <v>170801</v>
      </c>
      <c r="E690" s="172" t="str">
        <f>IF(VLOOKUP($B:$B,'S24 Warehouse Sale Product List'!$A:$F,6,FALSE)="","",VLOOKUP($B:$B,'S24 Warehouse Sale Product List'!$A:$F,6,FALSE))</f>
        <v/>
      </c>
      <c r="F690" s="210"/>
    </row>
    <row r="691" spans="1:6" x14ac:dyDescent="0.25">
      <c r="A691" s="194">
        <v>64188970</v>
      </c>
      <c r="B691" s="243" t="s">
        <v>2064</v>
      </c>
      <c r="C691" s="195" t="s">
        <v>607</v>
      </c>
      <c r="D691" s="242">
        <v>170801</v>
      </c>
      <c r="E691" s="172" t="str">
        <f>IF(VLOOKUP($B:$B,'S24 Warehouse Sale Product List'!$A:$F,6,FALSE)="","",VLOOKUP($B:$B,'S24 Warehouse Sale Product List'!$A:$F,6,FALSE))</f>
        <v/>
      </c>
      <c r="F691" s="210"/>
    </row>
    <row r="692" spans="1:6" x14ac:dyDescent="0.25">
      <c r="A692" s="212">
        <v>20734890</v>
      </c>
      <c r="B692" s="224" t="s">
        <v>2065</v>
      </c>
      <c r="C692" s="212" t="s">
        <v>1136</v>
      </c>
      <c r="D692" s="216">
        <v>160402</v>
      </c>
      <c r="E692" s="172" t="str">
        <f>IF(VLOOKUP($B:$B,'S24 Warehouse Sale Product List'!$A:$F,6,FALSE)="","",VLOOKUP($B:$B,'S24 Warehouse Sale Product List'!$A:$F,6,FALSE))</f>
        <v/>
      </c>
      <c r="F692" s="210"/>
    </row>
    <row r="693" spans="1:6" x14ac:dyDescent="0.25">
      <c r="A693" s="212">
        <v>20734890</v>
      </c>
      <c r="B693" s="224" t="s">
        <v>2066</v>
      </c>
      <c r="C693" s="212" t="s">
        <v>1137</v>
      </c>
      <c r="D693" s="216">
        <v>160402</v>
      </c>
      <c r="E693" s="172" t="str">
        <f>IF(VLOOKUP($B:$B,'S24 Warehouse Sale Product List'!$A:$F,6,FALSE)="","",VLOOKUP($B:$B,'S24 Warehouse Sale Product List'!$A:$F,6,FALSE))</f>
        <v/>
      </c>
      <c r="F693" s="210"/>
    </row>
    <row r="694" spans="1:6" x14ac:dyDescent="0.25">
      <c r="A694" s="194">
        <v>3600873</v>
      </c>
      <c r="B694" s="243" t="s">
        <v>2067</v>
      </c>
      <c r="C694" s="195" t="s">
        <v>313</v>
      </c>
      <c r="D694" s="242">
        <v>170701</v>
      </c>
      <c r="E694" s="172" t="str">
        <f>IF(VLOOKUP($B:$B,'S24 Warehouse Sale Product List'!$A:$F,6,FALSE)="","",VLOOKUP($B:$B,'S24 Warehouse Sale Product List'!$A:$F,6,FALSE))</f>
        <v/>
      </c>
      <c r="F694" s="210"/>
    </row>
    <row r="695" spans="1:6" x14ac:dyDescent="0.25">
      <c r="A695" s="212">
        <v>3600873</v>
      </c>
      <c r="B695" s="224" t="s">
        <v>2068</v>
      </c>
      <c r="C695" s="212" t="s">
        <v>314</v>
      </c>
      <c r="D695" s="216">
        <v>170701</v>
      </c>
      <c r="E695" s="172" t="str">
        <f>IF(VLOOKUP($B:$B,'S24 Warehouse Sale Product List'!$A:$F,6,FALSE)="","",VLOOKUP($B:$B,'S24 Warehouse Sale Product List'!$A:$F,6,FALSE))</f>
        <v/>
      </c>
      <c r="F695" s="210"/>
    </row>
    <row r="696" spans="1:6" x14ac:dyDescent="0.25">
      <c r="A696" s="212">
        <v>3600873</v>
      </c>
      <c r="B696" s="224" t="s">
        <v>2069</v>
      </c>
      <c r="C696" s="212" t="s">
        <v>315</v>
      </c>
      <c r="D696" s="216">
        <v>170701</v>
      </c>
      <c r="E696" s="172" t="str">
        <f>IF(VLOOKUP($B:$B,'S24 Warehouse Sale Product List'!$A:$F,6,FALSE)="","",VLOOKUP($B:$B,'S24 Warehouse Sale Product List'!$A:$F,6,FALSE))</f>
        <v/>
      </c>
      <c r="F696" s="210"/>
    </row>
    <row r="697" spans="1:6" x14ac:dyDescent="0.25">
      <c r="A697" s="194">
        <v>10966935</v>
      </c>
      <c r="B697" s="243" t="s">
        <v>1138</v>
      </c>
      <c r="C697" s="195" t="s">
        <v>1139</v>
      </c>
      <c r="D697" s="242">
        <v>170501</v>
      </c>
      <c r="E697" s="172" t="str">
        <f>IF(VLOOKUP($B:$B,'S24 Warehouse Sale Product List'!$A:$F,6,FALSE)="","",VLOOKUP($B:$B,'S24 Warehouse Sale Product List'!$A:$F,6,FALSE))</f>
        <v/>
      </c>
      <c r="F697" s="214"/>
    </row>
    <row r="698" spans="1:6" x14ac:dyDescent="0.25">
      <c r="A698" s="194">
        <v>28480874</v>
      </c>
      <c r="B698" s="243" t="s">
        <v>2070</v>
      </c>
      <c r="C698" s="195" t="s">
        <v>608</v>
      </c>
      <c r="D698" s="242">
        <v>170801</v>
      </c>
      <c r="E698" s="172" t="str">
        <f>IF(VLOOKUP($B:$B,'S24 Warehouse Sale Product List'!$A:$F,6,FALSE)="","",VLOOKUP($B:$B,'S24 Warehouse Sale Product List'!$A:$F,6,FALSE))</f>
        <v/>
      </c>
      <c r="F698" s="214"/>
    </row>
    <row r="699" spans="1:6" x14ac:dyDescent="0.25">
      <c r="A699" s="194">
        <v>28480874</v>
      </c>
      <c r="B699" s="243" t="s">
        <v>2071</v>
      </c>
      <c r="C699" s="195" t="s">
        <v>609</v>
      </c>
      <c r="D699" s="242">
        <v>170801</v>
      </c>
      <c r="E699" s="172" t="str">
        <f>IF(VLOOKUP($B:$B,'S24 Warehouse Sale Product List'!$A:$F,6,FALSE)="","",VLOOKUP($B:$B,'S24 Warehouse Sale Product List'!$A:$F,6,FALSE))</f>
        <v/>
      </c>
      <c r="F699" s="214"/>
    </row>
    <row r="700" spans="1:6" x14ac:dyDescent="0.25">
      <c r="A700" s="212">
        <v>28480874</v>
      </c>
      <c r="B700" s="224" t="s">
        <v>2072</v>
      </c>
      <c r="C700" s="212" t="s">
        <v>610</v>
      </c>
      <c r="D700" s="216">
        <v>170801</v>
      </c>
      <c r="E700" s="172" t="str">
        <f>IF(VLOOKUP($B:$B,'S24 Warehouse Sale Product List'!$A:$F,6,FALSE)="","",VLOOKUP($B:$B,'S24 Warehouse Sale Product List'!$A:$F,6,FALSE))</f>
        <v/>
      </c>
      <c r="F700" s="210"/>
    </row>
    <row r="701" spans="1:6" x14ac:dyDescent="0.25">
      <c r="A701" s="212">
        <v>37157820</v>
      </c>
      <c r="B701" s="224" t="s">
        <v>2073</v>
      </c>
      <c r="C701" s="212" t="s">
        <v>1675</v>
      </c>
      <c r="D701" s="216">
        <v>170601</v>
      </c>
      <c r="E701" s="172" t="str">
        <f>IF(VLOOKUP($B:$B,'S24 Warehouse Sale Product List'!$A:$F,6,FALSE)="","",VLOOKUP($B:$B,'S24 Warehouse Sale Product List'!$A:$F,6,FALSE))</f>
        <v/>
      </c>
      <c r="F701" s="210"/>
    </row>
    <row r="702" spans="1:6" x14ac:dyDescent="0.25">
      <c r="A702" s="194">
        <v>37157820</v>
      </c>
      <c r="B702" s="243" t="s">
        <v>2074</v>
      </c>
      <c r="C702" s="195" t="s">
        <v>1676</v>
      </c>
      <c r="D702" s="242">
        <v>170601</v>
      </c>
      <c r="E702" s="172" t="str">
        <f>IF(VLOOKUP($B:$B,'S24 Warehouse Sale Product List'!$A:$F,6,FALSE)="","",VLOOKUP($B:$B,'S24 Warehouse Sale Product List'!$A:$F,6,FALSE))</f>
        <v/>
      </c>
      <c r="F702" s="210"/>
    </row>
    <row r="703" spans="1:6" x14ac:dyDescent="0.25">
      <c r="A703" s="211">
        <v>37157820</v>
      </c>
      <c r="B703" s="224" t="s">
        <v>2075</v>
      </c>
      <c r="C703" s="212" t="s">
        <v>1677</v>
      </c>
      <c r="D703" s="216">
        <v>170601</v>
      </c>
      <c r="E703" s="172" t="str">
        <f>IF(VLOOKUP($B:$B,'S24 Warehouse Sale Product List'!$A:$F,6,FALSE)="","",VLOOKUP($B:$B,'S24 Warehouse Sale Product List'!$A:$F,6,FALSE))</f>
        <v/>
      </c>
      <c r="F703" s="214"/>
    </row>
    <row r="704" spans="1:6" x14ac:dyDescent="0.25">
      <c r="A704" s="194">
        <v>37157820</v>
      </c>
      <c r="B704" s="243" t="s">
        <v>2076</v>
      </c>
      <c r="C704" s="195" t="s">
        <v>1678</v>
      </c>
      <c r="D704" s="242">
        <v>170601</v>
      </c>
      <c r="E704" s="172" t="str">
        <f>IF(VLOOKUP($B:$B,'S24 Warehouse Sale Product List'!$A:$F,6,FALSE)="","",VLOOKUP($B:$B,'S24 Warehouse Sale Product List'!$A:$F,6,FALSE))</f>
        <v/>
      </c>
      <c r="F704" s="210"/>
    </row>
    <row r="705" spans="1:6" x14ac:dyDescent="0.25">
      <c r="A705" s="212">
        <v>90418832</v>
      </c>
      <c r="B705" s="224" t="s">
        <v>2077</v>
      </c>
      <c r="C705" s="212" t="s">
        <v>1140</v>
      </c>
      <c r="D705" s="216">
        <v>170801</v>
      </c>
      <c r="E705" s="172" t="str">
        <f>IF(VLOOKUP($B:$B,'S24 Warehouse Sale Product List'!$A:$F,6,FALSE)="","",VLOOKUP($B:$B,'S24 Warehouse Sale Product List'!$A:$F,6,FALSE))</f>
        <v/>
      </c>
      <c r="F705" s="210"/>
    </row>
    <row r="706" spans="1:6" x14ac:dyDescent="0.25">
      <c r="A706" s="212">
        <v>90418832</v>
      </c>
      <c r="B706" s="224" t="s">
        <v>2078</v>
      </c>
      <c r="C706" s="212" t="s">
        <v>1141</v>
      </c>
      <c r="D706" s="216">
        <v>170801</v>
      </c>
      <c r="E706" s="172" t="str">
        <f>IF(VLOOKUP($B:$B,'S24 Warehouse Sale Product List'!$A:$F,6,FALSE)="","",VLOOKUP($B:$B,'S24 Warehouse Sale Product List'!$A:$F,6,FALSE))</f>
        <v/>
      </c>
      <c r="F706" s="210"/>
    </row>
    <row r="707" spans="1:6" x14ac:dyDescent="0.25">
      <c r="A707" s="194">
        <v>90418832</v>
      </c>
      <c r="B707" s="243" t="s">
        <v>2079</v>
      </c>
      <c r="C707" s="195" t="s">
        <v>1142</v>
      </c>
      <c r="D707" s="242">
        <v>170801</v>
      </c>
      <c r="E707" s="172" t="str">
        <f>IF(VLOOKUP($B:$B,'S24 Warehouse Sale Product List'!$A:$F,6,FALSE)="","",VLOOKUP($B:$B,'S24 Warehouse Sale Product List'!$A:$F,6,FALSE))</f>
        <v/>
      </c>
      <c r="F707" s="214"/>
    </row>
    <row r="708" spans="1:6" x14ac:dyDescent="0.25">
      <c r="A708" s="194">
        <v>39667849</v>
      </c>
      <c r="B708" s="243" t="s">
        <v>2080</v>
      </c>
      <c r="C708" s="195" t="s">
        <v>1143</v>
      </c>
      <c r="D708" s="242">
        <v>170402</v>
      </c>
      <c r="E708" s="172" t="str">
        <f>IF(VLOOKUP($B:$B,'S24 Warehouse Sale Product List'!$A:$F,6,FALSE)="","",VLOOKUP($B:$B,'S24 Warehouse Sale Product List'!$A:$F,6,FALSE))</f>
        <v/>
      </c>
      <c r="F708" s="214"/>
    </row>
    <row r="709" spans="1:6" x14ac:dyDescent="0.25">
      <c r="A709" s="194">
        <v>39667849</v>
      </c>
      <c r="B709" s="243" t="s">
        <v>2081</v>
      </c>
      <c r="C709" s="195" t="s">
        <v>1144</v>
      </c>
      <c r="D709" s="242">
        <v>170402</v>
      </c>
      <c r="E709" s="172" t="str">
        <f>IF(VLOOKUP($B:$B,'S24 Warehouse Sale Product List'!$A:$F,6,FALSE)="","",VLOOKUP($B:$B,'S24 Warehouse Sale Product List'!$A:$F,6,FALSE))</f>
        <v/>
      </c>
      <c r="F709" s="214"/>
    </row>
    <row r="710" spans="1:6" x14ac:dyDescent="0.25">
      <c r="A710" s="194">
        <v>39667849</v>
      </c>
      <c r="B710" s="243" t="s">
        <v>2082</v>
      </c>
      <c r="C710" s="195" t="s">
        <v>1145</v>
      </c>
      <c r="D710" s="242">
        <v>170402</v>
      </c>
      <c r="E710" s="172" t="str">
        <f>IF(VLOOKUP($B:$B,'S24 Warehouse Sale Product List'!$A:$F,6,FALSE)="","",VLOOKUP($B:$B,'S24 Warehouse Sale Product List'!$A:$F,6,FALSE))</f>
        <v/>
      </c>
      <c r="F710" s="214"/>
    </row>
    <row r="711" spans="1:6" x14ac:dyDescent="0.25">
      <c r="A711" s="194">
        <v>39667849</v>
      </c>
      <c r="B711" s="243" t="s">
        <v>2083</v>
      </c>
      <c r="C711" s="195" t="s">
        <v>1146</v>
      </c>
      <c r="D711" s="242">
        <v>170402</v>
      </c>
      <c r="E711" s="172" t="str">
        <f>IF(VLOOKUP($B:$B,'S24 Warehouse Sale Product List'!$A:$F,6,FALSE)="","",VLOOKUP($B:$B,'S24 Warehouse Sale Product List'!$A:$F,6,FALSE))</f>
        <v/>
      </c>
      <c r="F711" s="214"/>
    </row>
    <row r="712" spans="1:6" x14ac:dyDescent="0.25">
      <c r="A712" s="194">
        <v>41828244</v>
      </c>
      <c r="B712" s="243" t="s">
        <v>1147</v>
      </c>
      <c r="C712" s="195" t="s">
        <v>1148</v>
      </c>
      <c r="D712" s="242">
        <v>170402</v>
      </c>
      <c r="E712" s="172" t="str">
        <f>IF(VLOOKUP($B:$B,'S24 Warehouse Sale Product List'!$A:$F,6,FALSE)="","",VLOOKUP($B:$B,'S24 Warehouse Sale Product List'!$A:$F,6,FALSE))</f>
        <v/>
      </c>
      <c r="F712" s="214"/>
    </row>
    <row r="713" spans="1:6" x14ac:dyDescent="0.25">
      <c r="A713" s="194">
        <v>53298339</v>
      </c>
      <c r="B713" s="243" t="s">
        <v>2084</v>
      </c>
      <c r="C713" s="195" t="s">
        <v>1149</v>
      </c>
      <c r="D713" s="242">
        <v>170502</v>
      </c>
      <c r="E713" s="172" t="str">
        <f>IF(VLOOKUP($B:$B,'S24 Warehouse Sale Product List'!$A:$F,6,FALSE)="","",VLOOKUP($B:$B,'S24 Warehouse Sale Product List'!$A:$F,6,FALSE))</f>
        <v/>
      </c>
      <c r="F713" s="214"/>
    </row>
    <row r="714" spans="1:6" x14ac:dyDescent="0.25">
      <c r="A714" s="194">
        <v>53298339</v>
      </c>
      <c r="B714" s="243" t="s">
        <v>2085</v>
      </c>
      <c r="C714" s="195" t="s">
        <v>1150</v>
      </c>
      <c r="D714" s="242">
        <v>170502</v>
      </c>
      <c r="E714" s="172" t="str">
        <f>IF(VLOOKUP($B:$B,'S24 Warehouse Sale Product List'!$A:$F,6,FALSE)="","",VLOOKUP($B:$B,'S24 Warehouse Sale Product List'!$A:$F,6,FALSE))</f>
        <v/>
      </c>
      <c r="F714" s="214"/>
    </row>
    <row r="715" spans="1:6" x14ac:dyDescent="0.25">
      <c r="A715" s="194">
        <v>47234178</v>
      </c>
      <c r="B715" s="243" t="s">
        <v>2086</v>
      </c>
      <c r="C715" s="195" t="s">
        <v>1151</v>
      </c>
      <c r="D715" s="242">
        <v>170402</v>
      </c>
      <c r="E715" s="172" t="str">
        <f>IF(VLOOKUP($B:$B,'S24 Warehouse Sale Product List'!$A:$F,6,FALSE)="","",VLOOKUP($B:$B,'S24 Warehouse Sale Product List'!$A:$F,6,FALSE))</f>
        <v/>
      </c>
      <c r="F715" s="214"/>
    </row>
    <row r="716" spans="1:6" x14ac:dyDescent="0.25">
      <c r="A716" s="223">
        <v>47234178</v>
      </c>
      <c r="B716" s="224" t="s">
        <v>2087</v>
      </c>
      <c r="C716" s="212" t="s">
        <v>1152</v>
      </c>
      <c r="D716" s="216">
        <v>170402</v>
      </c>
      <c r="E716" s="172" t="str">
        <f>IF(VLOOKUP($B:$B,'S24 Warehouse Sale Product List'!$A:$F,6,FALSE)="","",VLOOKUP($B:$B,'S24 Warehouse Sale Product List'!$A:$F,6,FALSE))</f>
        <v/>
      </c>
      <c r="F716" s="214"/>
    </row>
    <row r="717" spans="1:6" x14ac:dyDescent="0.25">
      <c r="A717" s="223">
        <v>47234178</v>
      </c>
      <c r="B717" s="224" t="s">
        <v>2088</v>
      </c>
      <c r="C717" s="212" t="s">
        <v>1153</v>
      </c>
      <c r="D717" s="216">
        <v>170402</v>
      </c>
      <c r="E717" s="172" t="str">
        <f>IF(VLOOKUP($B:$B,'S24 Warehouse Sale Product List'!$A:$F,6,FALSE)="","",VLOOKUP($B:$B,'S24 Warehouse Sale Product List'!$A:$F,6,FALSE))</f>
        <v/>
      </c>
      <c r="F717" s="214"/>
    </row>
    <row r="718" spans="1:6" x14ac:dyDescent="0.25">
      <c r="A718" s="223">
        <v>34994372</v>
      </c>
      <c r="B718" s="224" t="s">
        <v>2089</v>
      </c>
      <c r="C718" s="212" t="s">
        <v>1154</v>
      </c>
      <c r="D718" s="216">
        <v>170501</v>
      </c>
      <c r="E718" s="172" t="str">
        <f>IF(VLOOKUP($B:$B,'S24 Warehouse Sale Product List'!$A:$F,6,FALSE)="","",VLOOKUP($B:$B,'S24 Warehouse Sale Product List'!$A:$F,6,FALSE))</f>
        <v/>
      </c>
      <c r="F718" s="214"/>
    </row>
    <row r="719" spans="1:6" x14ac:dyDescent="0.25">
      <c r="A719" s="194">
        <v>34994372</v>
      </c>
      <c r="B719" s="243" t="s">
        <v>2090</v>
      </c>
      <c r="C719" s="195" t="s">
        <v>1155</v>
      </c>
      <c r="D719" s="242">
        <v>170501</v>
      </c>
      <c r="E719" s="172" t="str">
        <f>IF(VLOOKUP($B:$B,'S24 Warehouse Sale Product List'!$A:$F,6,FALSE)="","",VLOOKUP($B:$B,'S24 Warehouse Sale Product List'!$A:$F,6,FALSE))</f>
        <v/>
      </c>
      <c r="F719" s="214"/>
    </row>
    <row r="720" spans="1:6" x14ac:dyDescent="0.25">
      <c r="A720" s="223">
        <v>34994372</v>
      </c>
      <c r="B720" s="224" t="s">
        <v>2091</v>
      </c>
      <c r="C720" s="212" t="s">
        <v>1156</v>
      </c>
      <c r="D720" s="216">
        <v>170501</v>
      </c>
      <c r="E720" s="172" t="str">
        <f>IF(VLOOKUP($B:$B,'S24 Warehouse Sale Product List'!$A:$F,6,FALSE)="","",VLOOKUP($B:$B,'S24 Warehouse Sale Product List'!$A:$F,6,FALSE))</f>
        <v/>
      </c>
      <c r="F720" s="214"/>
    </row>
    <row r="721" spans="1:6" x14ac:dyDescent="0.25">
      <c r="A721" s="223">
        <v>65299937</v>
      </c>
      <c r="B721" s="224" t="s">
        <v>583</v>
      </c>
      <c r="C721" s="212" t="s">
        <v>316</v>
      </c>
      <c r="D721" s="216">
        <v>170703</v>
      </c>
      <c r="E721" s="172" t="str">
        <f>IF(VLOOKUP($B:$B,'S24 Warehouse Sale Product List'!$A:$F,6,FALSE)="","",VLOOKUP($B:$B,'S24 Warehouse Sale Product List'!$A:$F,6,FALSE))</f>
        <v/>
      </c>
      <c r="F721" s="214"/>
    </row>
    <row r="722" spans="1:6" x14ac:dyDescent="0.25">
      <c r="A722" s="223">
        <v>40169206</v>
      </c>
      <c r="B722" s="224" t="s">
        <v>2092</v>
      </c>
      <c r="C722" s="212" t="s">
        <v>1679</v>
      </c>
      <c r="D722" s="216">
        <v>170701</v>
      </c>
      <c r="E722" s="172" t="str">
        <f>IF(VLOOKUP($B:$B,'S24 Warehouse Sale Product List'!$A:$F,6,FALSE)="","",VLOOKUP($B:$B,'S24 Warehouse Sale Product List'!$A:$F,6,FALSE))</f>
        <v/>
      </c>
      <c r="F722" s="214"/>
    </row>
    <row r="723" spans="1:6" x14ac:dyDescent="0.25">
      <c r="A723" s="223">
        <v>40169206</v>
      </c>
      <c r="B723" s="224" t="s">
        <v>2093</v>
      </c>
      <c r="C723" s="212" t="s">
        <v>1680</v>
      </c>
      <c r="D723" s="216">
        <v>170701</v>
      </c>
      <c r="E723" s="172" t="str">
        <f>IF(VLOOKUP($B:$B,'S24 Warehouse Sale Product List'!$A:$F,6,FALSE)="","",VLOOKUP($B:$B,'S24 Warehouse Sale Product List'!$A:$F,6,FALSE))</f>
        <v/>
      </c>
      <c r="F723" s="214"/>
    </row>
    <row r="724" spans="1:6" x14ac:dyDescent="0.25">
      <c r="A724" s="223">
        <v>40169206</v>
      </c>
      <c r="B724" s="224" t="s">
        <v>2094</v>
      </c>
      <c r="C724" s="212" t="s">
        <v>1681</v>
      </c>
      <c r="D724" s="216">
        <v>170701</v>
      </c>
      <c r="E724" s="172" t="str">
        <f>IF(VLOOKUP($B:$B,'S24 Warehouse Sale Product List'!$A:$F,6,FALSE)="","",VLOOKUP($B:$B,'S24 Warehouse Sale Product List'!$A:$F,6,FALSE))</f>
        <v/>
      </c>
      <c r="F724" s="214"/>
    </row>
    <row r="725" spans="1:6" x14ac:dyDescent="0.25">
      <c r="A725" s="223">
        <v>40169206</v>
      </c>
      <c r="B725" s="224" t="s">
        <v>2095</v>
      </c>
      <c r="C725" s="212" t="s">
        <v>1682</v>
      </c>
      <c r="D725" s="216">
        <v>170701</v>
      </c>
      <c r="E725" s="172" t="str">
        <f>IF(VLOOKUP($B:$B,'S24 Warehouse Sale Product List'!$A:$F,6,FALSE)="","",VLOOKUP($B:$B,'S24 Warehouse Sale Product List'!$A:$F,6,FALSE))</f>
        <v/>
      </c>
      <c r="F725" s="214"/>
    </row>
    <row r="726" spans="1:6" x14ac:dyDescent="0.25">
      <c r="A726" s="212">
        <v>16700316</v>
      </c>
      <c r="B726" s="224" t="s">
        <v>2096</v>
      </c>
      <c r="C726" s="212" t="s">
        <v>584</v>
      </c>
      <c r="D726" s="216">
        <v>170503</v>
      </c>
      <c r="E726" s="172" t="str">
        <f>IF(VLOOKUP($B:$B,'S24 Warehouse Sale Product List'!$A:$F,6,FALSE)="","",VLOOKUP($B:$B,'S24 Warehouse Sale Product List'!$A:$F,6,FALSE))</f>
        <v/>
      </c>
      <c r="F726" s="210"/>
    </row>
    <row r="727" spans="1:6" x14ac:dyDescent="0.25">
      <c r="A727" s="194">
        <v>16700316</v>
      </c>
      <c r="B727" s="243" t="s">
        <v>2097</v>
      </c>
      <c r="C727" s="195" t="s">
        <v>585</v>
      </c>
      <c r="D727" s="242">
        <v>170503</v>
      </c>
      <c r="E727" s="172" t="str">
        <f>IF(VLOOKUP($B:$B,'S24 Warehouse Sale Product List'!$A:$F,6,FALSE)="","",VLOOKUP($B:$B,'S24 Warehouse Sale Product List'!$A:$F,6,FALSE))</f>
        <v/>
      </c>
      <c r="F727" s="214"/>
    </row>
    <row r="728" spans="1:6" x14ac:dyDescent="0.25">
      <c r="A728" s="194">
        <v>16700316</v>
      </c>
      <c r="B728" s="243" t="s">
        <v>2098</v>
      </c>
      <c r="C728" s="195" t="s">
        <v>586</v>
      </c>
      <c r="D728" s="242">
        <v>170503</v>
      </c>
      <c r="E728" s="172" t="str">
        <f>IF(VLOOKUP($B:$B,'S24 Warehouse Sale Product List'!$A:$F,6,FALSE)="","",VLOOKUP($B:$B,'S24 Warehouse Sale Product List'!$A:$F,6,FALSE))</f>
        <v/>
      </c>
      <c r="F728" s="214"/>
    </row>
    <row r="729" spans="1:6" x14ac:dyDescent="0.25">
      <c r="A729" s="212">
        <v>42521536</v>
      </c>
      <c r="B729" s="224" t="s">
        <v>2099</v>
      </c>
      <c r="C729" s="212" t="s">
        <v>724</v>
      </c>
      <c r="D729" s="216">
        <v>170403</v>
      </c>
      <c r="E729" s="172" t="str">
        <f>IF(VLOOKUP($B:$B,'S24 Warehouse Sale Product List'!$A:$F,6,FALSE)="","",VLOOKUP($B:$B,'S24 Warehouse Sale Product List'!$A:$F,6,FALSE))</f>
        <v/>
      </c>
      <c r="F729" s="210"/>
    </row>
    <row r="730" spans="1:6" x14ac:dyDescent="0.25">
      <c r="A730" s="223">
        <v>42521536</v>
      </c>
      <c r="B730" s="224" t="s">
        <v>2100</v>
      </c>
      <c r="C730" s="212" t="s">
        <v>725</v>
      </c>
      <c r="D730" s="216">
        <v>170403</v>
      </c>
      <c r="E730" s="172" t="str">
        <f>IF(VLOOKUP($B:$B,'S24 Warehouse Sale Product List'!$A:$F,6,FALSE)="","",VLOOKUP($B:$B,'S24 Warehouse Sale Product List'!$A:$F,6,FALSE))</f>
        <v/>
      </c>
      <c r="F730" s="214"/>
    </row>
    <row r="731" spans="1:6" x14ac:dyDescent="0.25">
      <c r="A731" s="194">
        <v>42521536</v>
      </c>
      <c r="B731" s="243" t="s">
        <v>2101</v>
      </c>
      <c r="C731" s="195" t="s">
        <v>726</v>
      </c>
      <c r="D731" s="242">
        <v>170403</v>
      </c>
      <c r="E731" s="172" t="str">
        <f>IF(VLOOKUP($B:$B,'S24 Warehouse Sale Product List'!$A:$F,6,FALSE)="","",VLOOKUP($B:$B,'S24 Warehouse Sale Product List'!$A:$F,6,FALSE))</f>
        <v/>
      </c>
      <c r="F731" s="210"/>
    </row>
    <row r="732" spans="1:6" x14ac:dyDescent="0.25">
      <c r="A732" s="223">
        <v>83585434</v>
      </c>
      <c r="B732" s="224" t="s">
        <v>2102</v>
      </c>
      <c r="C732" s="212" t="s">
        <v>587</v>
      </c>
      <c r="D732" s="216">
        <v>170503</v>
      </c>
      <c r="E732" s="172" t="str">
        <f>IF(VLOOKUP($B:$B,'S24 Warehouse Sale Product List'!$A:$F,6,FALSE)="","",VLOOKUP($B:$B,'S24 Warehouse Sale Product List'!$A:$F,6,FALSE))</f>
        <v/>
      </c>
      <c r="F732" s="214"/>
    </row>
    <row r="733" spans="1:6" x14ac:dyDescent="0.25">
      <c r="A733" s="212">
        <v>83585434</v>
      </c>
      <c r="B733" s="224" t="s">
        <v>2103</v>
      </c>
      <c r="C733" s="212" t="s">
        <v>588</v>
      </c>
      <c r="D733" s="242">
        <v>170503</v>
      </c>
      <c r="E733" s="172" t="str">
        <f>IF(VLOOKUP($B:$B,'S24 Warehouse Sale Product List'!$A:$F,6,FALSE)="","",VLOOKUP($B:$B,'S24 Warehouse Sale Product List'!$A:$F,6,FALSE))</f>
        <v/>
      </c>
      <c r="F733" s="210"/>
    </row>
    <row r="734" spans="1:6" x14ac:dyDescent="0.25">
      <c r="A734" s="194">
        <v>51892294</v>
      </c>
      <c r="B734" s="243" t="s">
        <v>2104</v>
      </c>
      <c r="C734" s="195" t="s">
        <v>706</v>
      </c>
      <c r="D734" s="242">
        <v>170403</v>
      </c>
      <c r="E734" s="172" t="str">
        <f>IF(VLOOKUP($B:$B,'S24 Warehouse Sale Product List'!$A:$F,6,FALSE)="","",VLOOKUP($B:$B,'S24 Warehouse Sale Product List'!$A:$F,6,FALSE))</f>
        <v/>
      </c>
      <c r="F734" s="210"/>
    </row>
    <row r="735" spans="1:6" x14ac:dyDescent="0.25">
      <c r="A735" s="212">
        <v>51892294</v>
      </c>
      <c r="B735" s="224" t="s">
        <v>2105</v>
      </c>
      <c r="C735" s="212" t="s">
        <v>707</v>
      </c>
      <c r="D735" s="216">
        <v>170403</v>
      </c>
      <c r="E735" s="172" t="str">
        <f>IF(VLOOKUP($B:$B,'S24 Warehouse Sale Product List'!$A:$F,6,FALSE)="","",VLOOKUP($B:$B,'S24 Warehouse Sale Product List'!$A:$F,6,FALSE))</f>
        <v/>
      </c>
      <c r="F735" s="210"/>
    </row>
    <row r="736" spans="1:6" x14ac:dyDescent="0.25">
      <c r="A736" s="212">
        <v>51892294</v>
      </c>
      <c r="B736" s="224" t="s">
        <v>2106</v>
      </c>
      <c r="C736" s="212" t="s">
        <v>708</v>
      </c>
      <c r="D736" s="216">
        <v>170403</v>
      </c>
      <c r="E736" s="172" t="str">
        <f>IF(VLOOKUP($B:$B,'S24 Warehouse Sale Product List'!$A:$F,6,FALSE)="","",VLOOKUP($B:$B,'S24 Warehouse Sale Product List'!$A:$F,6,FALSE))</f>
        <v/>
      </c>
      <c r="F736" s="210"/>
    </row>
    <row r="737" spans="1:6" x14ac:dyDescent="0.25">
      <c r="A737" s="194">
        <v>51892294</v>
      </c>
      <c r="B737" s="243" t="s">
        <v>2107</v>
      </c>
      <c r="C737" s="195" t="s">
        <v>709</v>
      </c>
      <c r="D737" s="242">
        <v>170403</v>
      </c>
      <c r="E737" s="172" t="str">
        <f>IF(VLOOKUP($B:$B,'S24 Warehouse Sale Product List'!$A:$F,6,FALSE)="","",VLOOKUP($B:$B,'S24 Warehouse Sale Product List'!$A:$F,6,FALSE))</f>
        <v/>
      </c>
      <c r="F737" s="210"/>
    </row>
    <row r="738" spans="1:6" x14ac:dyDescent="0.25">
      <c r="A738" s="223">
        <v>54679515</v>
      </c>
      <c r="B738" s="224" t="s">
        <v>1233</v>
      </c>
      <c r="C738" s="212" t="s">
        <v>1234</v>
      </c>
      <c r="D738" s="216">
        <v>170603</v>
      </c>
      <c r="E738" s="172" t="str">
        <f>IF(VLOOKUP($B:$B,'S24 Warehouse Sale Product List'!$A:$F,6,FALSE)="","",VLOOKUP($B:$B,'S24 Warehouse Sale Product List'!$A:$F,6,FALSE))</f>
        <v/>
      </c>
      <c r="F738" s="214"/>
    </row>
    <row r="739" spans="1:6" x14ac:dyDescent="0.25">
      <c r="A739" s="223">
        <v>91587060</v>
      </c>
      <c r="B739" s="224" t="s">
        <v>2108</v>
      </c>
      <c r="C739" s="212" t="s">
        <v>710</v>
      </c>
      <c r="D739" s="216">
        <v>170503</v>
      </c>
      <c r="E739" s="172" t="str">
        <f>IF(VLOOKUP($B:$B,'S24 Warehouse Sale Product List'!$A:$F,6,FALSE)="","",VLOOKUP($B:$B,'S24 Warehouse Sale Product List'!$A:$F,6,FALSE))</f>
        <v/>
      </c>
      <c r="F739" s="214"/>
    </row>
    <row r="740" spans="1:6" x14ac:dyDescent="0.25">
      <c r="A740" s="194">
        <v>91587060</v>
      </c>
      <c r="B740" s="243" t="s">
        <v>2109</v>
      </c>
      <c r="C740" s="195" t="s">
        <v>711</v>
      </c>
      <c r="D740" s="242">
        <v>170503</v>
      </c>
      <c r="E740" s="172" t="str">
        <f>IF(VLOOKUP($B:$B,'S24 Warehouse Sale Product List'!$A:$F,6,FALSE)="","",VLOOKUP($B:$B,'S24 Warehouse Sale Product List'!$A:$F,6,FALSE))</f>
        <v/>
      </c>
      <c r="F740" s="210"/>
    </row>
    <row r="741" spans="1:6" x14ac:dyDescent="0.25">
      <c r="A741" s="194">
        <v>91587060</v>
      </c>
      <c r="B741" s="243" t="s">
        <v>2110</v>
      </c>
      <c r="C741" s="195" t="s">
        <v>712</v>
      </c>
      <c r="D741" s="242">
        <v>170503</v>
      </c>
      <c r="E741" s="172" t="str">
        <f>IF(VLOOKUP($B:$B,'S24 Warehouse Sale Product List'!$A:$F,6,FALSE)="","",VLOOKUP($B:$B,'S24 Warehouse Sale Product List'!$A:$F,6,FALSE))</f>
        <v/>
      </c>
      <c r="F741" s="214"/>
    </row>
    <row r="742" spans="1:6" x14ac:dyDescent="0.25">
      <c r="A742" s="194">
        <v>77175313</v>
      </c>
      <c r="B742" s="243">
        <v>9781338846966</v>
      </c>
      <c r="C742" s="195" t="s">
        <v>727</v>
      </c>
      <c r="D742" s="242">
        <v>170502</v>
      </c>
      <c r="E742" s="172" t="str">
        <f>IF(VLOOKUP($B:$B,'S24 Warehouse Sale Product List'!$A:$F,6,FALSE)="","",VLOOKUP($B:$B,'S24 Warehouse Sale Product List'!$A:$F,6,FALSE))</f>
        <v/>
      </c>
      <c r="F742" s="214"/>
    </row>
    <row r="743" spans="1:6" x14ac:dyDescent="0.25">
      <c r="A743" s="194">
        <v>50746511</v>
      </c>
      <c r="B743" s="243" t="s">
        <v>2111</v>
      </c>
      <c r="C743" s="195" t="s">
        <v>589</v>
      </c>
      <c r="D743" s="242">
        <v>170801</v>
      </c>
      <c r="E743" s="172" t="str">
        <f>IF(VLOOKUP($B:$B,'S24 Warehouse Sale Product List'!$A:$F,6,FALSE)="","",VLOOKUP($B:$B,'S24 Warehouse Sale Product List'!$A:$F,6,FALSE))</f>
        <v/>
      </c>
      <c r="F743" s="214"/>
    </row>
    <row r="744" spans="1:6" x14ac:dyDescent="0.25">
      <c r="A744" s="194">
        <v>50746511</v>
      </c>
      <c r="B744" s="243" t="s">
        <v>2112</v>
      </c>
      <c r="C744" s="195" t="s">
        <v>590</v>
      </c>
      <c r="D744" s="242">
        <v>170801</v>
      </c>
      <c r="E744" s="172" t="str">
        <f>IF(VLOOKUP($B:$B,'S24 Warehouse Sale Product List'!$A:$F,6,FALSE)="","",VLOOKUP($B:$B,'S24 Warehouse Sale Product List'!$A:$F,6,FALSE))</f>
        <v/>
      </c>
      <c r="F744" s="214"/>
    </row>
    <row r="745" spans="1:6" x14ac:dyDescent="0.25">
      <c r="A745" s="212">
        <v>50746511</v>
      </c>
      <c r="B745" s="224" t="s">
        <v>2113</v>
      </c>
      <c r="C745" s="212" t="s">
        <v>591</v>
      </c>
      <c r="D745" s="216">
        <v>170801</v>
      </c>
      <c r="E745" s="172" t="str">
        <f>IF(VLOOKUP($B:$B,'S24 Warehouse Sale Product List'!$A:$F,6,FALSE)="","",VLOOKUP($B:$B,'S24 Warehouse Sale Product List'!$A:$F,6,FALSE))</f>
        <v/>
      </c>
      <c r="F745" s="210"/>
    </row>
    <row r="746" spans="1:6" x14ac:dyDescent="0.25">
      <c r="A746" s="211">
        <v>3585273</v>
      </c>
      <c r="B746" s="224" t="s">
        <v>2114</v>
      </c>
      <c r="C746" s="212" t="s">
        <v>317</v>
      </c>
      <c r="D746" s="216">
        <v>170302</v>
      </c>
      <c r="E746" s="172" t="str">
        <f>IF(VLOOKUP($B:$B,'S24 Warehouse Sale Product List'!$A:$F,6,FALSE)="","",VLOOKUP($B:$B,'S24 Warehouse Sale Product List'!$A:$F,6,FALSE))</f>
        <v/>
      </c>
      <c r="F746" s="214"/>
    </row>
    <row r="747" spans="1:6" x14ac:dyDescent="0.25">
      <c r="A747" s="194">
        <v>3585273</v>
      </c>
      <c r="B747" s="243" t="s">
        <v>2115</v>
      </c>
      <c r="C747" s="195" t="s">
        <v>318</v>
      </c>
      <c r="D747" s="242">
        <v>170302</v>
      </c>
      <c r="E747" s="172" t="str">
        <f>IF(VLOOKUP($B:$B,'S24 Warehouse Sale Product List'!$A:$F,6,FALSE)="","",VLOOKUP($B:$B,'S24 Warehouse Sale Product List'!$A:$F,6,FALSE))</f>
        <v/>
      </c>
      <c r="F747" s="210"/>
    </row>
    <row r="748" spans="1:6" x14ac:dyDescent="0.25">
      <c r="A748" s="223">
        <v>3585273</v>
      </c>
      <c r="B748" s="224" t="s">
        <v>2116</v>
      </c>
      <c r="C748" s="212" t="s">
        <v>319</v>
      </c>
      <c r="D748" s="216">
        <v>170302</v>
      </c>
      <c r="E748" s="172" t="str">
        <f>IF(VLOOKUP($B:$B,'S24 Warehouse Sale Product List'!$A:$F,6,FALSE)="","",VLOOKUP($B:$B,'S24 Warehouse Sale Product List'!$A:$F,6,FALSE))</f>
        <v/>
      </c>
      <c r="F748" s="214"/>
    </row>
    <row r="749" spans="1:6" x14ac:dyDescent="0.25">
      <c r="A749" s="194">
        <v>3585273</v>
      </c>
      <c r="B749" s="243" t="s">
        <v>2117</v>
      </c>
      <c r="C749" s="195" t="s">
        <v>320</v>
      </c>
      <c r="D749" s="242">
        <v>170302</v>
      </c>
      <c r="E749" s="172" t="str">
        <f>IF(VLOOKUP($B:$B,'S24 Warehouse Sale Product List'!$A:$F,6,FALSE)="","",VLOOKUP($B:$B,'S24 Warehouse Sale Product List'!$A:$F,6,FALSE))</f>
        <v/>
      </c>
      <c r="F749" s="214"/>
    </row>
    <row r="750" spans="1:6" x14ac:dyDescent="0.25">
      <c r="A750" s="194">
        <v>67917419</v>
      </c>
      <c r="B750" s="243" t="s">
        <v>2118</v>
      </c>
      <c r="C750" s="195" t="s">
        <v>1157</v>
      </c>
      <c r="D750" s="242">
        <v>160302</v>
      </c>
      <c r="E750" s="172" t="str">
        <f>IF(VLOOKUP($B:$B,'S24 Warehouse Sale Product List'!$A:$F,6,FALSE)="","",VLOOKUP($B:$B,'S24 Warehouse Sale Product List'!$A:$F,6,FALSE))</f>
        <v/>
      </c>
      <c r="F750" s="214"/>
    </row>
    <row r="751" spans="1:6" x14ac:dyDescent="0.25">
      <c r="A751" s="194">
        <v>67917419</v>
      </c>
      <c r="B751" s="243" t="s">
        <v>2119</v>
      </c>
      <c r="C751" s="195" t="s">
        <v>1158</v>
      </c>
      <c r="D751" s="242">
        <v>160302</v>
      </c>
      <c r="E751" s="172" t="str">
        <f>IF(VLOOKUP($B:$B,'S24 Warehouse Sale Product List'!$A:$F,6,FALSE)="","",VLOOKUP($B:$B,'S24 Warehouse Sale Product List'!$A:$F,6,FALSE))</f>
        <v/>
      </c>
      <c r="F751" s="214"/>
    </row>
    <row r="752" spans="1:6" x14ac:dyDescent="0.25">
      <c r="A752" s="194">
        <v>67917419</v>
      </c>
      <c r="B752" s="243" t="s">
        <v>2120</v>
      </c>
      <c r="C752" s="195" t="s">
        <v>1159</v>
      </c>
      <c r="D752" s="242">
        <v>160302</v>
      </c>
      <c r="E752" s="172" t="str">
        <f>IF(VLOOKUP($B:$B,'S24 Warehouse Sale Product List'!$A:$F,6,FALSE)="","",VLOOKUP($B:$B,'S24 Warehouse Sale Product List'!$A:$F,6,FALSE))</f>
        <v/>
      </c>
      <c r="F752" s="214"/>
    </row>
    <row r="753" spans="1:6" x14ac:dyDescent="0.25">
      <c r="A753" s="194">
        <v>67917419</v>
      </c>
      <c r="B753" s="243" t="s">
        <v>2121</v>
      </c>
      <c r="C753" s="195" t="s">
        <v>1160</v>
      </c>
      <c r="D753" s="242">
        <v>160302</v>
      </c>
      <c r="E753" s="172" t="str">
        <f>IF(VLOOKUP($B:$B,'S24 Warehouse Sale Product List'!$A:$F,6,FALSE)="","",VLOOKUP($B:$B,'S24 Warehouse Sale Product List'!$A:$F,6,FALSE))</f>
        <v/>
      </c>
      <c r="F753" s="214"/>
    </row>
    <row r="754" spans="1:6" x14ac:dyDescent="0.25">
      <c r="A754" s="194">
        <v>67917419</v>
      </c>
      <c r="B754" s="243" t="s">
        <v>2122</v>
      </c>
      <c r="C754" s="195" t="s">
        <v>1161</v>
      </c>
      <c r="D754" s="242">
        <v>160302</v>
      </c>
      <c r="E754" s="172" t="str">
        <f>IF(VLOOKUP($B:$B,'S24 Warehouse Sale Product List'!$A:$F,6,FALSE)="","",VLOOKUP($B:$B,'S24 Warehouse Sale Product List'!$A:$F,6,FALSE))</f>
        <v/>
      </c>
      <c r="F754" s="214"/>
    </row>
    <row r="755" spans="1:6" x14ac:dyDescent="0.25">
      <c r="A755" s="194">
        <v>67917419</v>
      </c>
      <c r="B755" s="243" t="s">
        <v>2123</v>
      </c>
      <c r="C755" s="195" t="s">
        <v>1162</v>
      </c>
      <c r="D755" s="242">
        <v>160302</v>
      </c>
      <c r="E755" s="172" t="str">
        <f>IF(VLOOKUP($B:$B,'S24 Warehouse Sale Product List'!$A:$F,6,FALSE)="","",VLOOKUP($B:$B,'S24 Warehouse Sale Product List'!$A:$F,6,FALSE))</f>
        <v/>
      </c>
      <c r="F755" s="214"/>
    </row>
    <row r="756" spans="1:6" x14ac:dyDescent="0.25">
      <c r="A756" s="223">
        <v>67917419</v>
      </c>
      <c r="B756" s="224" t="s">
        <v>2124</v>
      </c>
      <c r="C756" s="212" t="s">
        <v>1163</v>
      </c>
      <c r="D756" s="216">
        <v>160302</v>
      </c>
      <c r="E756" s="172" t="str">
        <f>IF(VLOOKUP($B:$B,'S24 Warehouse Sale Product List'!$A:$F,6,FALSE)="","",VLOOKUP($B:$B,'S24 Warehouse Sale Product List'!$A:$F,6,FALSE))</f>
        <v/>
      </c>
      <c r="F756" s="214"/>
    </row>
    <row r="757" spans="1:6" x14ac:dyDescent="0.25">
      <c r="A757" s="194">
        <v>67917419</v>
      </c>
      <c r="B757" s="243" t="s">
        <v>2125</v>
      </c>
      <c r="C757" s="195" t="s">
        <v>1164</v>
      </c>
      <c r="D757" s="242">
        <v>160302</v>
      </c>
      <c r="E757" s="172" t="str">
        <f>IF(VLOOKUP($B:$B,'S24 Warehouse Sale Product List'!$A:$F,6,FALSE)="","",VLOOKUP($B:$B,'S24 Warehouse Sale Product List'!$A:$F,6,FALSE))</f>
        <v/>
      </c>
      <c r="F757" s="214"/>
    </row>
    <row r="758" spans="1:6" x14ac:dyDescent="0.25">
      <c r="A758" s="194">
        <v>67917419</v>
      </c>
      <c r="B758" s="243" t="s">
        <v>2126</v>
      </c>
      <c r="C758" s="195" t="s">
        <v>1165</v>
      </c>
      <c r="D758" s="242">
        <v>160302</v>
      </c>
      <c r="E758" s="172" t="str">
        <f>IF(VLOOKUP($B:$B,'S24 Warehouse Sale Product List'!$A:$F,6,FALSE)="","",VLOOKUP($B:$B,'S24 Warehouse Sale Product List'!$A:$F,6,FALSE))</f>
        <v/>
      </c>
      <c r="F758" s="210"/>
    </row>
    <row r="759" spans="1:6" x14ac:dyDescent="0.25">
      <c r="A759" s="223">
        <v>67917419</v>
      </c>
      <c r="B759" s="224" t="s">
        <v>2127</v>
      </c>
      <c r="C759" s="212" t="s">
        <v>1166</v>
      </c>
      <c r="D759" s="216">
        <v>160302</v>
      </c>
      <c r="E759" s="172" t="str">
        <f>IF(VLOOKUP($B:$B,'S24 Warehouse Sale Product List'!$A:$F,6,FALSE)="","",VLOOKUP($B:$B,'S24 Warehouse Sale Product List'!$A:$F,6,FALSE))</f>
        <v/>
      </c>
      <c r="F759" s="214"/>
    </row>
    <row r="760" spans="1:6" x14ac:dyDescent="0.25">
      <c r="A760" s="194">
        <v>67917419</v>
      </c>
      <c r="B760" s="243" t="s">
        <v>2128</v>
      </c>
      <c r="C760" s="195" t="s">
        <v>1167</v>
      </c>
      <c r="D760" s="242">
        <v>160302</v>
      </c>
      <c r="E760" s="172" t="str">
        <f>IF(VLOOKUP($B:$B,'S24 Warehouse Sale Product List'!$A:$F,6,FALSE)="","",VLOOKUP($B:$B,'S24 Warehouse Sale Product List'!$A:$F,6,FALSE))</f>
        <v/>
      </c>
      <c r="F760" s="214"/>
    </row>
    <row r="761" spans="1:6" x14ac:dyDescent="0.25">
      <c r="A761" s="194">
        <v>66090225</v>
      </c>
      <c r="B761" s="243">
        <v>9781338898521</v>
      </c>
      <c r="C761" s="195" t="s">
        <v>1014</v>
      </c>
      <c r="D761" s="242">
        <v>61002</v>
      </c>
      <c r="E761" s="172" t="str">
        <f>IF(VLOOKUP($B:$B,'S24 Warehouse Sale Product List'!$A:$F,6,FALSE)="","",VLOOKUP($B:$B,'S24 Warehouse Sale Product List'!$A:$F,6,FALSE))</f>
        <v/>
      </c>
      <c r="F761" s="214"/>
    </row>
    <row r="762" spans="1:6" x14ac:dyDescent="0.25">
      <c r="A762" s="194">
        <v>95216392</v>
      </c>
      <c r="B762" s="243">
        <v>9781338891928</v>
      </c>
      <c r="C762" s="195" t="s">
        <v>456</v>
      </c>
      <c r="D762" s="242">
        <v>140103</v>
      </c>
      <c r="E762" s="172" t="str">
        <f>IF(VLOOKUP($B:$B,'S24 Warehouse Sale Product List'!$A:$F,6,FALSE)="","",VLOOKUP($B:$B,'S24 Warehouse Sale Product List'!$A:$F,6,FALSE))</f>
        <v/>
      </c>
      <c r="F762" s="214"/>
    </row>
    <row r="763" spans="1:6" x14ac:dyDescent="0.25">
      <c r="A763" s="194">
        <v>35345539</v>
      </c>
      <c r="B763" s="243">
        <v>9781338844740</v>
      </c>
      <c r="C763" s="195" t="s">
        <v>457</v>
      </c>
      <c r="D763" s="242">
        <v>130102</v>
      </c>
      <c r="E763" s="172" t="str">
        <f>IF(VLOOKUP($B:$B,'S24 Warehouse Sale Product List'!$A:$F,6,FALSE)="","",VLOOKUP($B:$B,'S24 Warehouse Sale Product List'!$A:$F,6,FALSE))</f>
        <v/>
      </c>
      <c r="F763" s="214"/>
    </row>
    <row r="764" spans="1:6" x14ac:dyDescent="0.25">
      <c r="A764" s="194">
        <v>78907125</v>
      </c>
      <c r="B764" s="243">
        <v>9781338819250</v>
      </c>
      <c r="C764" s="195" t="s">
        <v>508</v>
      </c>
      <c r="D764" s="242">
        <v>140203</v>
      </c>
      <c r="E764" s="172" t="str">
        <f>IF(VLOOKUP($B:$B,'S24 Warehouse Sale Product List'!$A:$F,6,FALSE)="","",VLOOKUP($B:$B,'S24 Warehouse Sale Product List'!$A:$F,6,FALSE))</f>
        <v/>
      </c>
      <c r="F764" s="214"/>
    </row>
    <row r="765" spans="1:6" x14ac:dyDescent="0.25">
      <c r="A765" s="211">
        <v>57582147</v>
      </c>
      <c r="B765" s="224">
        <v>9781338885439</v>
      </c>
      <c r="C765" s="212" t="s">
        <v>1683</v>
      </c>
      <c r="D765" s="216">
        <v>61002</v>
      </c>
      <c r="E765" s="172" t="str">
        <f>IF(VLOOKUP($B:$B,'S24 Warehouse Sale Product List'!$A:$F,6,FALSE)="","",VLOOKUP($B:$B,'S24 Warehouse Sale Product List'!$A:$F,6,FALSE))</f>
        <v/>
      </c>
      <c r="F765" s="214"/>
    </row>
    <row r="766" spans="1:6" x14ac:dyDescent="0.25">
      <c r="A766" s="194">
        <v>66985846</v>
      </c>
      <c r="B766" s="243">
        <v>9781338844764</v>
      </c>
      <c r="C766" s="195" t="s">
        <v>370</v>
      </c>
      <c r="D766" s="242">
        <v>60903</v>
      </c>
      <c r="E766" s="172" t="str">
        <f>IF(VLOOKUP($B:$B,'S24 Warehouse Sale Product List'!$A:$F,6,FALSE)="","",VLOOKUP($B:$B,'S24 Warehouse Sale Product List'!$A:$F,6,FALSE))</f>
        <v/>
      </c>
      <c r="F766" s="214"/>
    </row>
    <row r="767" spans="1:6" x14ac:dyDescent="0.25">
      <c r="A767" s="194">
        <v>3521970</v>
      </c>
      <c r="B767" s="243">
        <v>9781338621082</v>
      </c>
      <c r="C767" s="195" t="s">
        <v>1053</v>
      </c>
      <c r="D767" s="242">
        <v>70903</v>
      </c>
      <c r="E767" s="172" t="str">
        <f>IF(VLOOKUP($B:$B,'S24 Warehouse Sale Product List'!$A:$F,6,FALSE)="","",VLOOKUP($B:$B,'S24 Warehouse Sale Product List'!$A:$F,6,FALSE))</f>
        <v/>
      </c>
      <c r="F767" s="214"/>
    </row>
    <row r="768" spans="1:6" x14ac:dyDescent="0.25">
      <c r="A768" s="194">
        <v>75707485</v>
      </c>
      <c r="B768" s="243">
        <v>9781339043319</v>
      </c>
      <c r="C768" s="195" t="s">
        <v>1684</v>
      </c>
      <c r="D768" s="242">
        <v>60702</v>
      </c>
      <c r="E768" s="172" t="str">
        <f>IF(VLOOKUP($B:$B,'S24 Warehouse Sale Product List'!$A:$F,6,FALSE)="","",VLOOKUP($B:$B,'S24 Warehouse Sale Product List'!$A:$F,6,FALSE))</f>
        <v/>
      </c>
      <c r="F768" s="214"/>
    </row>
    <row r="769" spans="1:6" x14ac:dyDescent="0.25">
      <c r="A769" s="194">
        <v>84099012</v>
      </c>
      <c r="B769" s="243">
        <v>9780063095922</v>
      </c>
      <c r="C769" s="195" t="s">
        <v>1685</v>
      </c>
      <c r="D769" s="242">
        <v>80401</v>
      </c>
      <c r="E769" s="172" t="str">
        <f>IF(VLOOKUP($B:$B,'S24 Warehouse Sale Product List'!$A:$F,6,FALSE)="","",VLOOKUP($B:$B,'S24 Warehouse Sale Product List'!$A:$F,6,FALSE))</f>
        <v/>
      </c>
      <c r="F769" s="214"/>
    </row>
    <row r="770" spans="1:6" x14ac:dyDescent="0.25">
      <c r="A770" s="211">
        <v>76745931</v>
      </c>
      <c r="B770" s="224">
        <v>9781339032504</v>
      </c>
      <c r="C770" s="212" t="s">
        <v>1686</v>
      </c>
      <c r="D770" s="216">
        <v>60901</v>
      </c>
      <c r="E770" s="172" t="str">
        <f>IF(VLOOKUP($B:$B,'S24 Warehouse Sale Product List'!$A:$F,6,FALSE)="","",VLOOKUP($B:$B,'S24 Warehouse Sale Product List'!$A:$F,6,FALSE))</f>
        <v/>
      </c>
      <c r="F770" s="214"/>
    </row>
    <row r="771" spans="1:6" x14ac:dyDescent="0.25">
      <c r="A771" s="211">
        <v>20929873</v>
      </c>
      <c r="B771" s="224">
        <v>9781338865776</v>
      </c>
      <c r="C771" s="212" t="s">
        <v>1054</v>
      </c>
      <c r="D771" s="216">
        <v>70703</v>
      </c>
      <c r="E771" s="172" t="str">
        <f>IF(VLOOKUP($B:$B,'S24 Warehouse Sale Product List'!$A:$F,6,FALSE)="","",VLOOKUP($B:$B,'S24 Warehouse Sale Product List'!$A:$F,6,FALSE))</f>
        <v/>
      </c>
      <c r="F771" s="214"/>
    </row>
    <row r="772" spans="1:6" x14ac:dyDescent="0.25">
      <c r="A772" s="194">
        <v>16819655</v>
      </c>
      <c r="B772" s="243">
        <v>9781339043173</v>
      </c>
      <c r="C772" s="195" t="s">
        <v>1687</v>
      </c>
      <c r="D772" s="242">
        <v>70702</v>
      </c>
      <c r="E772" s="172" t="str">
        <f>IF(VLOOKUP($B:$B,'S24 Warehouse Sale Product List'!$A:$F,6,FALSE)="","",VLOOKUP($B:$B,'S24 Warehouse Sale Product List'!$A:$F,6,FALSE))</f>
        <v/>
      </c>
      <c r="F772" s="214"/>
    </row>
    <row r="773" spans="1:6" x14ac:dyDescent="0.25">
      <c r="A773" s="194">
        <v>70149805</v>
      </c>
      <c r="B773" s="243">
        <v>9780062974211</v>
      </c>
      <c r="C773" s="195" t="s">
        <v>389</v>
      </c>
      <c r="D773" s="242">
        <v>140203</v>
      </c>
      <c r="E773" s="172" t="str">
        <f>IF(VLOOKUP($B:$B,'S24 Warehouse Sale Product List'!$A:$F,6,FALSE)="","",VLOOKUP($B:$B,'S24 Warehouse Sale Product List'!$A:$F,6,FALSE))</f>
        <v/>
      </c>
      <c r="F773" s="214"/>
    </row>
    <row r="774" spans="1:6" x14ac:dyDescent="0.25">
      <c r="A774" s="212">
        <v>33600951</v>
      </c>
      <c r="B774" s="224">
        <v>9780062974310</v>
      </c>
      <c r="C774" s="212" t="s">
        <v>398</v>
      </c>
      <c r="D774" s="242">
        <v>70703</v>
      </c>
      <c r="E774" s="172" t="str">
        <f>IF(VLOOKUP($B:$B,'S24 Warehouse Sale Product List'!$A:$F,6,FALSE)="","",VLOOKUP($B:$B,'S24 Warehouse Sale Product List'!$A:$F,6,FALSE))</f>
        <v/>
      </c>
      <c r="F774" s="210"/>
    </row>
    <row r="775" spans="1:6" x14ac:dyDescent="0.25">
      <c r="A775" s="212">
        <v>63419820</v>
      </c>
      <c r="B775" s="224">
        <v>9781338756333</v>
      </c>
      <c r="C775" s="212" t="s">
        <v>682</v>
      </c>
      <c r="D775" s="216">
        <v>60803</v>
      </c>
      <c r="E775" s="172" t="str">
        <f>IF(VLOOKUP($B:$B,'S24 Warehouse Sale Product List'!$A:$F,6,FALSE)="","",VLOOKUP($B:$B,'S24 Warehouse Sale Product List'!$A:$F,6,FALSE))</f>
        <v/>
      </c>
      <c r="F775" s="210"/>
    </row>
    <row r="776" spans="1:6" x14ac:dyDescent="0.25">
      <c r="A776" s="212">
        <v>35505900</v>
      </c>
      <c r="B776" s="224">
        <v>9781338756364</v>
      </c>
      <c r="C776" s="212" t="s">
        <v>683</v>
      </c>
      <c r="D776" s="242">
        <v>140202</v>
      </c>
      <c r="E776" s="172" t="str">
        <f>IF(VLOOKUP($B:$B,'S24 Warehouse Sale Product List'!$A:$F,6,FALSE)="","",VLOOKUP($B:$B,'S24 Warehouse Sale Product List'!$A:$F,6,FALSE))</f>
        <v/>
      </c>
      <c r="F776" s="210"/>
    </row>
    <row r="777" spans="1:6" x14ac:dyDescent="0.25">
      <c r="A777" s="194">
        <v>37198114</v>
      </c>
      <c r="B777" s="243">
        <v>9781338756395</v>
      </c>
      <c r="C777" s="195" t="s">
        <v>1688</v>
      </c>
      <c r="D777" s="242">
        <v>60801</v>
      </c>
      <c r="E777" s="172" t="str">
        <f>IF(VLOOKUP($B:$B,'S24 Warehouse Sale Product List'!$A:$F,6,FALSE)="","",VLOOKUP($B:$B,'S24 Warehouse Sale Product List'!$A:$F,6,FALSE))</f>
        <v/>
      </c>
      <c r="F777" s="210"/>
    </row>
    <row r="778" spans="1:6" x14ac:dyDescent="0.25">
      <c r="A778" s="194">
        <v>53481566</v>
      </c>
      <c r="B778" s="243">
        <v>9781338756425</v>
      </c>
      <c r="C778" s="195" t="s">
        <v>1106</v>
      </c>
      <c r="D778" s="242">
        <v>60803</v>
      </c>
      <c r="E778" s="172" t="str">
        <f>IF(VLOOKUP($B:$B,'S24 Warehouse Sale Product List'!$A:$F,6,FALSE)="","",VLOOKUP($B:$B,'S24 Warehouse Sale Product List'!$A:$F,6,FALSE))</f>
        <v/>
      </c>
      <c r="F778" s="214"/>
    </row>
    <row r="779" spans="1:6" x14ac:dyDescent="0.25">
      <c r="A779" s="223">
        <v>78348609</v>
      </c>
      <c r="B779" s="224">
        <v>9781772603040</v>
      </c>
      <c r="C779" s="212" t="s">
        <v>554</v>
      </c>
      <c r="D779" s="216">
        <v>130103</v>
      </c>
      <c r="E779" s="172" t="str">
        <f>IF(VLOOKUP($B:$B,'S24 Warehouse Sale Product List'!$A:$F,6,FALSE)="","",VLOOKUP($B:$B,'S24 Warehouse Sale Product List'!$A:$F,6,FALSE))</f>
        <v/>
      </c>
      <c r="F779" s="214"/>
    </row>
    <row r="780" spans="1:6" x14ac:dyDescent="0.25">
      <c r="A780" s="212">
        <v>95113966</v>
      </c>
      <c r="B780" s="224">
        <v>9781339041391</v>
      </c>
      <c r="C780" s="212" t="s">
        <v>1689</v>
      </c>
      <c r="D780" s="242">
        <v>60601</v>
      </c>
      <c r="E780" s="172" t="str">
        <f>IF(VLOOKUP($B:$B,'S24 Warehouse Sale Product List'!$A:$F,6,FALSE)="","",VLOOKUP($B:$B,'S24 Warehouse Sale Product List'!$A:$F,6,FALSE))</f>
        <v/>
      </c>
      <c r="F780" s="210"/>
    </row>
    <row r="781" spans="1:6" x14ac:dyDescent="0.25">
      <c r="A781" s="212">
        <v>70527984</v>
      </c>
      <c r="B781" s="224">
        <v>9781443196628</v>
      </c>
      <c r="C781" s="212" t="s">
        <v>1055</v>
      </c>
      <c r="D781" s="216">
        <v>140103</v>
      </c>
      <c r="E781" s="172" t="str">
        <f>IF(VLOOKUP($B:$B,'S24 Warehouse Sale Product List'!$A:$F,6,FALSE)="","",VLOOKUP($B:$B,'S24 Warehouse Sale Product List'!$A:$F,6,FALSE))</f>
        <v/>
      </c>
      <c r="F781" s="210"/>
    </row>
    <row r="782" spans="1:6" x14ac:dyDescent="0.25">
      <c r="A782" s="212">
        <v>27239178</v>
      </c>
      <c r="B782" s="224">
        <v>9781454946861</v>
      </c>
      <c r="C782" s="212" t="s">
        <v>1056</v>
      </c>
      <c r="D782" s="216">
        <v>140103</v>
      </c>
      <c r="E782" s="172" t="str">
        <f>IF(VLOOKUP($B:$B,'S24 Warehouse Sale Product List'!$A:$F,6,FALSE)="","",VLOOKUP($B:$B,'S24 Warehouse Sale Product List'!$A:$F,6,FALSE))</f>
        <v/>
      </c>
      <c r="F782" s="210"/>
    </row>
    <row r="783" spans="1:6" x14ac:dyDescent="0.25">
      <c r="A783" s="212">
        <v>66171822</v>
      </c>
      <c r="B783" s="224">
        <v>9781039701953</v>
      </c>
      <c r="C783" s="212" t="s">
        <v>1057</v>
      </c>
      <c r="D783" s="216">
        <v>60902</v>
      </c>
      <c r="E783" s="172" t="str">
        <f>IF(VLOOKUP($B:$B,'S24 Warehouse Sale Product List'!$A:$F,6,FALSE)="","",VLOOKUP($B:$B,'S24 Warehouse Sale Product List'!$A:$F,6,FALSE))</f>
        <v/>
      </c>
      <c r="F783" s="210"/>
    </row>
    <row r="784" spans="1:6" x14ac:dyDescent="0.25">
      <c r="A784" s="194">
        <v>61844407</v>
      </c>
      <c r="B784" s="243">
        <v>9781771475853</v>
      </c>
      <c r="C784" s="195" t="s">
        <v>458</v>
      </c>
      <c r="D784" s="242">
        <v>130103</v>
      </c>
      <c r="E784" s="172" t="str">
        <f>IF(VLOOKUP($B:$B,'S24 Warehouse Sale Product List'!$A:$F,6,FALSE)="","",VLOOKUP($B:$B,'S24 Warehouse Sale Product List'!$A:$F,6,FALSE))</f>
        <v/>
      </c>
      <c r="F784" s="214"/>
    </row>
    <row r="785" spans="1:6" x14ac:dyDescent="0.25">
      <c r="A785" s="194">
        <v>95823964</v>
      </c>
      <c r="B785" s="243">
        <v>9781338627848</v>
      </c>
      <c r="C785" s="195" t="s">
        <v>555</v>
      </c>
      <c r="D785" s="242">
        <v>60803</v>
      </c>
      <c r="E785" s="172" t="str">
        <f>IF(VLOOKUP($B:$B,'S24 Warehouse Sale Product List'!$A:$F,6,FALSE)="","",VLOOKUP($B:$B,'S24 Warehouse Sale Product List'!$A:$F,6,FALSE))</f>
        <v/>
      </c>
      <c r="F785" s="214"/>
    </row>
    <row r="786" spans="1:6" x14ac:dyDescent="0.25">
      <c r="A786" s="194">
        <v>34904142</v>
      </c>
      <c r="B786" s="243">
        <v>9781339030029</v>
      </c>
      <c r="C786" s="195" t="s">
        <v>1194</v>
      </c>
      <c r="D786" s="242">
        <v>70401</v>
      </c>
      <c r="E786" s="172" t="str">
        <f>IF(VLOOKUP($B:$B,'S24 Warehouse Sale Product List'!$A:$F,6,FALSE)="","",VLOOKUP($B:$B,'S24 Warehouse Sale Product List'!$A:$F,6,FALSE))</f>
        <v/>
      </c>
      <c r="F786" s="214"/>
    </row>
    <row r="787" spans="1:6" x14ac:dyDescent="0.25">
      <c r="A787" s="211">
        <v>90047637</v>
      </c>
      <c r="B787" s="224">
        <v>9781506731179</v>
      </c>
      <c r="C787" s="212" t="s">
        <v>684</v>
      </c>
      <c r="D787" s="216">
        <v>130303</v>
      </c>
      <c r="E787" s="172" t="str">
        <f>IF(VLOOKUP($B:$B,'S24 Warehouse Sale Product List'!$A:$F,6,FALSE)="","",VLOOKUP($B:$B,'S24 Warehouse Sale Product List'!$A:$F,6,FALSE))</f>
        <v/>
      </c>
      <c r="F787" s="214"/>
    </row>
    <row r="788" spans="1:6" x14ac:dyDescent="0.25">
      <c r="A788" s="194">
        <v>58372646</v>
      </c>
      <c r="B788" s="243">
        <v>9781506734064</v>
      </c>
      <c r="C788" s="195" t="s">
        <v>730</v>
      </c>
      <c r="D788" s="242">
        <v>130303</v>
      </c>
      <c r="E788" s="172" t="str">
        <f>IF(VLOOKUP($B:$B,'S24 Warehouse Sale Product List'!$A:$F,6,FALSE)="","",VLOOKUP($B:$B,'S24 Warehouse Sale Product List'!$A:$F,6,FALSE))</f>
        <v/>
      </c>
      <c r="F788" s="210"/>
    </row>
    <row r="789" spans="1:6" x14ac:dyDescent="0.25">
      <c r="A789" s="194">
        <v>90939029</v>
      </c>
      <c r="B789" s="243">
        <v>9781506736051</v>
      </c>
      <c r="C789" s="195" t="s">
        <v>1263</v>
      </c>
      <c r="D789" s="242">
        <v>130303</v>
      </c>
      <c r="E789" s="172" t="str">
        <f>IF(VLOOKUP($B:$B,'S24 Warehouse Sale Product List'!$A:$F,6,FALSE)="","",VLOOKUP($B:$B,'S24 Warehouse Sale Product List'!$A:$F,6,FALSE))</f>
        <v/>
      </c>
      <c r="F789" s="214"/>
    </row>
    <row r="790" spans="1:6" x14ac:dyDescent="0.25">
      <c r="A790" s="194">
        <v>30258056</v>
      </c>
      <c r="B790" s="243">
        <v>9781338348569</v>
      </c>
      <c r="C790" s="195" t="s">
        <v>1300</v>
      </c>
      <c r="D790" s="242">
        <v>80802</v>
      </c>
      <c r="E790" s="172" t="str">
        <f>IF(VLOOKUP($B:$B,'S24 Warehouse Sale Product List'!$A:$F,6,FALSE)="","",VLOOKUP($B:$B,'S24 Warehouse Sale Product List'!$A:$F,6,FALSE))</f>
        <v/>
      </c>
      <c r="F790" s="214"/>
    </row>
    <row r="791" spans="1:6" x14ac:dyDescent="0.25">
      <c r="A791" s="194">
        <v>76395533</v>
      </c>
      <c r="B791" s="243">
        <v>9781338856811</v>
      </c>
      <c r="C791" s="195" t="s">
        <v>796</v>
      </c>
      <c r="D791" s="242">
        <v>110202</v>
      </c>
      <c r="E791" s="172" t="str">
        <f>IF(VLOOKUP($B:$B,'S24 Warehouse Sale Product List'!$A:$F,6,FALSE)="","",VLOOKUP($B:$B,'S24 Warehouse Sale Product List'!$A:$F,6,FALSE))</f>
        <v/>
      </c>
      <c r="F791" s="214"/>
    </row>
    <row r="792" spans="1:6" x14ac:dyDescent="0.25">
      <c r="A792" s="194">
        <v>55882423</v>
      </c>
      <c r="B792" s="243">
        <v>9781338848090</v>
      </c>
      <c r="C792" s="195" t="s">
        <v>509</v>
      </c>
      <c r="D792" s="242">
        <v>130201</v>
      </c>
      <c r="E792" s="172" t="str">
        <f>IF(VLOOKUP($B:$B,'S24 Warehouse Sale Product List'!$A:$F,6,FALSE)="","",VLOOKUP($B:$B,'S24 Warehouse Sale Product List'!$A:$F,6,FALSE))</f>
        <v/>
      </c>
      <c r="F792" s="214"/>
    </row>
    <row r="793" spans="1:6" x14ac:dyDescent="0.25">
      <c r="A793" s="194">
        <v>65452088</v>
      </c>
      <c r="B793" s="243">
        <v>9781338871388</v>
      </c>
      <c r="C793" s="195" t="s">
        <v>1195</v>
      </c>
      <c r="D793" s="242">
        <v>140302</v>
      </c>
      <c r="E793" s="172" t="str">
        <f>IF(VLOOKUP($B:$B,'S24 Warehouse Sale Product List'!$A:$F,6,FALSE)="","",VLOOKUP($B:$B,'S24 Warehouse Sale Product List'!$A:$F,6,FALSE))</f>
        <v/>
      </c>
      <c r="F793" s="214"/>
    </row>
    <row r="794" spans="1:6" x14ac:dyDescent="0.25">
      <c r="A794" s="194">
        <v>79041190</v>
      </c>
      <c r="B794" s="243">
        <v>9781338895995</v>
      </c>
      <c r="C794" s="195" t="s">
        <v>1281</v>
      </c>
      <c r="D794" s="242">
        <v>80901</v>
      </c>
      <c r="E794" s="172" t="str">
        <f>IF(VLOOKUP($B:$B,'S24 Warehouse Sale Product List'!$A:$F,6,FALSE)="","",VLOOKUP($B:$B,'S24 Warehouse Sale Product List'!$A:$F,6,FALSE))</f>
        <v/>
      </c>
      <c r="F794" s="214"/>
    </row>
    <row r="795" spans="1:6" x14ac:dyDescent="0.25">
      <c r="A795" s="194">
        <v>65332322</v>
      </c>
      <c r="B795" s="243">
        <v>9780744063639</v>
      </c>
      <c r="C795" s="195" t="s">
        <v>797</v>
      </c>
      <c r="D795" s="242">
        <v>60102</v>
      </c>
      <c r="E795" s="172" t="str">
        <f>IF(VLOOKUP($B:$B,'S24 Warehouse Sale Product List'!$A:$F,6,FALSE)="","",VLOOKUP($B:$B,'S24 Warehouse Sale Product List'!$A:$F,6,FALSE))</f>
        <v/>
      </c>
      <c r="F795" s="214"/>
    </row>
    <row r="796" spans="1:6" x14ac:dyDescent="0.25">
      <c r="A796" s="194">
        <v>86978731</v>
      </c>
      <c r="B796" s="243">
        <v>9781339012032</v>
      </c>
      <c r="C796" s="195" t="s">
        <v>1058</v>
      </c>
      <c r="D796" s="242">
        <v>140201</v>
      </c>
      <c r="E796" s="172" t="str">
        <f>IF(VLOOKUP($B:$B,'S24 Warehouse Sale Product List'!$A:$F,6,FALSE)="","",VLOOKUP($B:$B,'S24 Warehouse Sale Product List'!$A:$F,6,FALSE))</f>
        <v/>
      </c>
      <c r="F796" s="214"/>
    </row>
    <row r="797" spans="1:6" x14ac:dyDescent="0.25">
      <c r="A797" s="194">
        <v>68162049</v>
      </c>
      <c r="B797" s="243">
        <v>9781338871418</v>
      </c>
      <c r="C797" s="195" t="s">
        <v>1196</v>
      </c>
      <c r="D797" s="242">
        <v>70403</v>
      </c>
      <c r="E797" s="172" t="str">
        <f>IF(VLOOKUP($B:$B,'S24 Warehouse Sale Product List'!$A:$F,6,FALSE)="","",VLOOKUP($B:$B,'S24 Warehouse Sale Product List'!$A:$F,6,FALSE))</f>
        <v/>
      </c>
      <c r="F797" s="214"/>
    </row>
    <row r="798" spans="1:6" x14ac:dyDescent="0.25">
      <c r="A798" s="194">
        <v>18277334</v>
      </c>
      <c r="B798" s="243">
        <v>9780744085426</v>
      </c>
      <c r="C798" s="195" t="s">
        <v>798</v>
      </c>
      <c r="D798" s="242">
        <v>60101</v>
      </c>
      <c r="E798" s="172" t="str">
        <f>IF(VLOOKUP($B:$B,'S24 Warehouse Sale Product List'!$A:$F,6,FALSE)="","",VLOOKUP($B:$B,'S24 Warehouse Sale Product List'!$A:$F,6,FALSE))</f>
        <v/>
      </c>
      <c r="F798" s="214"/>
    </row>
    <row r="799" spans="1:6" x14ac:dyDescent="0.25">
      <c r="A799" s="211">
        <v>22371240</v>
      </c>
      <c r="B799" s="224">
        <v>9781338871401</v>
      </c>
      <c r="C799" s="212" t="s">
        <v>1690</v>
      </c>
      <c r="D799" s="216">
        <v>70801</v>
      </c>
      <c r="E799" s="172" t="str">
        <f>IF(VLOOKUP($B:$B,'S24 Warehouse Sale Product List'!$A:$F,6,FALSE)="","",VLOOKUP($B:$B,'S24 Warehouse Sale Product List'!$A:$F,6,FALSE))</f>
        <v/>
      </c>
      <c r="F799" s="210"/>
    </row>
    <row r="800" spans="1:6" x14ac:dyDescent="0.25">
      <c r="A800" s="194">
        <v>52106155</v>
      </c>
      <c r="B800" s="243">
        <v>9781338859454</v>
      </c>
      <c r="C800" s="195" t="s">
        <v>799</v>
      </c>
      <c r="D800" s="242">
        <v>70101</v>
      </c>
      <c r="E800" s="172" t="str">
        <f>IF(VLOOKUP($B:$B,'S24 Warehouse Sale Product List'!$A:$F,6,FALSE)="","",VLOOKUP($B:$B,'S24 Warehouse Sale Product List'!$A:$F,6,FALSE))</f>
        <v/>
      </c>
      <c r="F800" s="210"/>
    </row>
    <row r="801" spans="1:6" x14ac:dyDescent="0.25">
      <c r="A801" s="223">
        <v>41599420</v>
      </c>
      <c r="B801" s="224">
        <v>9781339006475</v>
      </c>
      <c r="C801" s="212" t="s">
        <v>1107</v>
      </c>
      <c r="D801" s="216">
        <v>70302</v>
      </c>
      <c r="E801" s="172" t="str">
        <f>IF(VLOOKUP($B:$B,'S24 Warehouse Sale Product List'!$A:$F,6,FALSE)="","",VLOOKUP($B:$B,'S24 Warehouse Sale Product List'!$A:$F,6,FALSE))</f>
        <v/>
      </c>
      <c r="F801" s="214"/>
    </row>
    <row r="802" spans="1:6" x14ac:dyDescent="0.25">
      <c r="A802" s="194">
        <v>3603827</v>
      </c>
      <c r="B802" s="243">
        <v>9780744021974</v>
      </c>
      <c r="C802" s="195" t="s">
        <v>822</v>
      </c>
      <c r="D802" s="242">
        <v>70103</v>
      </c>
      <c r="E802" s="172" t="str">
        <f>IF(VLOOKUP($B:$B,'S24 Warehouse Sale Product List'!$A:$F,6,FALSE)="","",VLOOKUP($B:$B,'S24 Warehouse Sale Product List'!$A:$F,6,FALSE))</f>
        <v/>
      </c>
      <c r="F802" s="214"/>
    </row>
    <row r="803" spans="1:6" x14ac:dyDescent="0.25">
      <c r="A803" s="194">
        <v>97711646</v>
      </c>
      <c r="B803" s="243">
        <v>9781338825251</v>
      </c>
      <c r="C803" s="195" t="s">
        <v>1255</v>
      </c>
      <c r="D803" s="242">
        <v>70101</v>
      </c>
      <c r="E803" s="172" t="str">
        <f>IF(VLOOKUP($B:$B,'S24 Warehouse Sale Product List'!$A:$F,6,FALSE)="","",VLOOKUP($B:$B,'S24 Warehouse Sale Product List'!$A:$F,6,FALSE))</f>
        <v/>
      </c>
      <c r="F803" s="210"/>
    </row>
    <row r="804" spans="1:6" x14ac:dyDescent="0.25">
      <c r="A804" s="212">
        <v>38687085</v>
      </c>
      <c r="B804" s="224">
        <v>9780063236868</v>
      </c>
      <c r="C804" s="212" t="s">
        <v>788</v>
      </c>
      <c r="D804" s="216">
        <v>130301</v>
      </c>
      <c r="E804" s="172" t="str">
        <f>IF(VLOOKUP($B:$B,'S24 Warehouse Sale Product List'!$A:$F,6,FALSE)="","",VLOOKUP($B:$B,'S24 Warehouse Sale Product List'!$A:$F,6,FALSE))</f>
        <v/>
      </c>
      <c r="F804" s="210"/>
    </row>
    <row r="805" spans="1:6" x14ac:dyDescent="0.25">
      <c r="A805" s="212">
        <v>23936310</v>
      </c>
      <c r="B805" s="224" t="s">
        <v>1691</v>
      </c>
      <c r="C805" s="212" t="s">
        <v>1692</v>
      </c>
      <c r="D805" s="216">
        <v>160601</v>
      </c>
      <c r="E805" s="172" t="str">
        <f>IF(VLOOKUP($B:$B,'S24 Warehouse Sale Product List'!$A:$F,6,FALSE)="","",VLOOKUP($B:$B,'S24 Warehouse Sale Product List'!$A:$F,6,FALSE))</f>
        <v/>
      </c>
      <c r="F805" s="210"/>
    </row>
    <row r="806" spans="1:6" x14ac:dyDescent="0.25">
      <c r="A806" s="212">
        <v>47935290</v>
      </c>
      <c r="B806" s="224" t="s">
        <v>1693</v>
      </c>
      <c r="C806" s="212" t="s">
        <v>1694</v>
      </c>
      <c r="D806" s="242">
        <v>160704</v>
      </c>
      <c r="E806" s="172" t="str">
        <f>IF(VLOOKUP($B:$B,'S24 Warehouse Sale Product List'!$A:$F,6,FALSE)="","",VLOOKUP($B:$B,'S24 Warehouse Sale Product List'!$A:$F,6,FALSE))</f>
        <v/>
      </c>
      <c r="F806" s="210"/>
    </row>
    <row r="807" spans="1:6" x14ac:dyDescent="0.25">
      <c r="A807" s="194">
        <v>72103029</v>
      </c>
      <c r="B807" s="243" t="s">
        <v>1695</v>
      </c>
      <c r="C807" s="195" t="s">
        <v>1696</v>
      </c>
      <c r="D807" s="242">
        <v>160601</v>
      </c>
      <c r="E807" s="172" t="str">
        <f>IF(VLOOKUP($B:$B,'S24 Warehouse Sale Product List'!$A:$F,6,FALSE)="","",VLOOKUP($B:$B,'S24 Warehouse Sale Product List'!$A:$F,6,FALSE))</f>
        <v/>
      </c>
      <c r="F807" s="210"/>
    </row>
    <row r="808" spans="1:6" x14ac:dyDescent="0.25">
      <c r="A808" s="223">
        <v>53650641</v>
      </c>
      <c r="B808" s="224" t="s">
        <v>1697</v>
      </c>
      <c r="C808" s="212" t="s">
        <v>1698</v>
      </c>
      <c r="D808" s="216">
        <v>160601</v>
      </c>
      <c r="E808" s="172" t="str">
        <f>IF(VLOOKUP($B:$B,'S24 Warehouse Sale Product List'!$A:$F,6,FALSE)="","",VLOOKUP($B:$B,'S24 Warehouse Sale Product List'!$A:$F,6,FALSE))</f>
        <v/>
      </c>
      <c r="F808" s="214"/>
    </row>
    <row r="809" spans="1:6" x14ac:dyDescent="0.25">
      <c r="A809" s="194">
        <v>14298493</v>
      </c>
      <c r="B809" s="243" t="s">
        <v>1699</v>
      </c>
      <c r="C809" s="195" t="s">
        <v>1700</v>
      </c>
      <c r="D809" s="242">
        <v>160804</v>
      </c>
      <c r="E809" s="172" t="str">
        <f>IF(VLOOKUP($B:$B,'S24 Warehouse Sale Product List'!$A:$F,6,FALSE)="","",VLOOKUP($B:$B,'S24 Warehouse Sale Product List'!$A:$F,6,FALSE))</f>
        <v/>
      </c>
      <c r="F809" s="214"/>
    </row>
    <row r="810" spans="1:6" x14ac:dyDescent="0.25">
      <c r="A810" s="194">
        <v>72275807</v>
      </c>
      <c r="B810" s="243" t="s">
        <v>1701</v>
      </c>
      <c r="C810" s="195" t="s">
        <v>1702</v>
      </c>
      <c r="D810" s="242">
        <v>160702</v>
      </c>
      <c r="E810" s="172" t="str">
        <f>IF(VLOOKUP($B:$B,'S24 Warehouse Sale Product List'!$A:$F,6,FALSE)="","",VLOOKUP($B:$B,'S24 Warehouse Sale Product List'!$A:$F,6,FALSE))</f>
        <v/>
      </c>
      <c r="F810" s="214"/>
    </row>
    <row r="811" spans="1:6" x14ac:dyDescent="0.25">
      <c r="A811" s="194">
        <v>3562073</v>
      </c>
      <c r="B811" s="243" t="s">
        <v>1703</v>
      </c>
      <c r="C811" s="195" t="s">
        <v>1704</v>
      </c>
      <c r="D811" s="242">
        <v>160602</v>
      </c>
      <c r="E811" s="172" t="str">
        <f>IF(VLOOKUP($B:$B,'S24 Warehouse Sale Product List'!$A:$F,6,FALSE)="","",VLOOKUP($B:$B,'S24 Warehouse Sale Product List'!$A:$F,6,FALSE))</f>
        <v/>
      </c>
      <c r="F811" s="214"/>
    </row>
    <row r="812" spans="1:6" x14ac:dyDescent="0.25">
      <c r="A812" s="211">
        <v>93780090</v>
      </c>
      <c r="B812" s="224" t="s">
        <v>1705</v>
      </c>
      <c r="C812" s="212" t="s">
        <v>1706</v>
      </c>
      <c r="D812" s="216">
        <v>160804</v>
      </c>
      <c r="E812" s="172" t="str">
        <f>IF(VLOOKUP($B:$B,'S24 Warehouse Sale Product List'!$A:$F,6,FALSE)="","",VLOOKUP($B:$B,'S24 Warehouse Sale Product List'!$A:$F,6,FALSE))</f>
        <v/>
      </c>
      <c r="F812" s="214"/>
    </row>
    <row r="813" spans="1:6" x14ac:dyDescent="0.25">
      <c r="A813" s="194">
        <v>91156878</v>
      </c>
      <c r="B813" s="243" t="s">
        <v>1707</v>
      </c>
      <c r="C813" s="195" t="s">
        <v>1708</v>
      </c>
      <c r="D813" s="242">
        <v>160603</v>
      </c>
      <c r="E813" s="172" t="str">
        <f>IF(VLOOKUP($B:$B,'S24 Warehouse Sale Product List'!$A:$F,6,FALSE)="","",VLOOKUP($B:$B,'S24 Warehouse Sale Product List'!$A:$F,6,FALSE))</f>
        <v/>
      </c>
      <c r="F813" s="210"/>
    </row>
    <row r="814" spans="1:6" x14ac:dyDescent="0.25">
      <c r="A814" s="194">
        <v>72940125</v>
      </c>
      <c r="B814" s="243" t="s">
        <v>1709</v>
      </c>
      <c r="C814" s="195" t="s">
        <v>1710</v>
      </c>
      <c r="D814" s="242">
        <v>160603</v>
      </c>
      <c r="E814" s="172" t="str">
        <f>IF(VLOOKUP($B:$B,'S24 Warehouse Sale Product List'!$A:$F,6,FALSE)="","",VLOOKUP($B:$B,'S24 Warehouse Sale Product List'!$A:$F,6,FALSE))</f>
        <v/>
      </c>
      <c r="F814" s="210"/>
    </row>
    <row r="815" spans="1:6" x14ac:dyDescent="0.25">
      <c r="A815" s="194">
        <v>22137236</v>
      </c>
      <c r="B815" s="243" t="s">
        <v>1711</v>
      </c>
      <c r="C815" s="195" t="s">
        <v>1712</v>
      </c>
      <c r="D815" s="242">
        <v>160801</v>
      </c>
      <c r="E815" s="172" t="str">
        <f>IF(VLOOKUP($B:$B,'S24 Warehouse Sale Product List'!$A:$F,6,FALSE)="","",VLOOKUP($B:$B,'S24 Warehouse Sale Product List'!$A:$F,6,FALSE))</f>
        <v/>
      </c>
      <c r="F815" s="210"/>
    </row>
    <row r="816" spans="1:6" x14ac:dyDescent="0.25">
      <c r="A816" s="211">
        <v>44653464</v>
      </c>
      <c r="B816" s="224" t="s">
        <v>1713</v>
      </c>
      <c r="C816" s="212" t="s">
        <v>1714</v>
      </c>
      <c r="D816" s="216">
        <v>160704</v>
      </c>
      <c r="E816" s="172" t="str">
        <f>IF(VLOOKUP($B:$B,'S24 Warehouse Sale Product List'!$A:$F,6,FALSE)="","",VLOOKUP($B:$B,'S24 Warehouse Sale Product List'!$A:$F,6,FALSE))</f>
        <v/>
      </c>
      <c r="F816" s="214"/>
    </row>
    <row r="817" spans="1:6" x14ac:dyDescent="0.25">
      <c r="A817" s="223">
        <v>71605477</v>
      </c>
      <c r="B817" s="224" t="s">
        <v>1715</v>
      </c>
      <c r="C817" s="212" t="s">
        <v>1716</v>
      </c>
      <c r="D817" s="216">
        <v>160705</v>
      </c>
      <c r="E817" s="172" t="str">
        <f>IF(VLOOKUP($B:$B,'S24 Warehouse Sale Product List'!$A:$F,6,FALSE)="","",VLOOKUP($B:$B,'S24 Warehouse Sale Product List'!$A:$F,6,FALSE))</f>
        <v/>
      </c>
      <c r="F817" s="214"/>
    </row>
    <row r="818" spans="1:6" x14ac:dyDescent="0.25">
      <c r="A818" s="212">
        <v>65906168</v>
      </c>
      <c r="B818" s="224" t="s">
        <v>1717</v>
      </c>
      <c r="C818" s="212" t="s">
        <v>1718</v>
      </c>
      <c r="D818" s="216">
        <v>160705</v>
      </c>
      <c r="E818" s="172" t="str">
        <f>IF(VLOOKUP($B:$B,'S24 Warehouse Sale Product List'!$A:$F,6,FALSE)="","",VLOOKUP($B:$B,'S24 Warehouse Sale Product List'!$A:$F,6,FALSE))</f>
        <v/>
      </c>
      <c r="F818" s="210"/>
    </row>
    <row r="819" spans="1:6" x14ac:dyDescent="0.25">
      <c r="A819" s="194">
        <v>73777259</v>
      </c>
      <c r="B819" s="243" t="s">
        <v>1719</v>
      </c>
      <c r="C819" s="195" t="s">
        <v>1720</v>
      </c>
      <c r="D819" s="242">
        <v>160705</v>
      </c>
      <c r="E819" s="172" t="str">
        <f>IF(VLOOKUP($B:$B,'S24 Warehouse Sale Product List'!$A:$F,6,FALSE)="","",VLOOKUP($B:$B,'S24 Warehouse Sale Product List'!$A:$F,6,FALSE))</f>
        <v/>
      </c>
      <c r="F819" s="214"/>
    </row>
    <row r="820" spans="1:6" x14ac:dyDescent="0.25">
      <c r="A820" s="194">
        <v>55732583</v>
      </c>
      <c r="B820" s="243" t="s">
        <v>1721</v>
      </c>
      <c r="C820" s="195" t="s">
        <v>1722</v>
      </c>
      <c r="D820" s="242">
        <v>160602</v>
      </c>
      <c r="E820" s="172" t="str">
        <f>IF(VLOOKUP($B:$B,'S24 Warehouse Sale Product List'!$A:$F,6,FALSE)="","",VLOOKUP($B:$B,'S24 Warehouse Sale Product List'!$A:$F,6,FALSE))</f>
        <v/>
      </c>
      <c r="F820" s="214"/>
    </row>
    <row r="821" spans="1:6" x14ac:dyDescent="0.25">
      <c r="A821" s="194">
        <v>65927176</v>
      </c>
      <c r="B821" s="243" t="s">
        <v>1723</v>
      </c>
      <c r="C821" s="195" t="s">
        <v>1724</v>
      </c>
      <c r="D821" s="242">
        <v>160702</v>
      </c>
      <c r="E821" s="172" t="str">
        <f>IF(VLOOKUP($B:$B,'S24 Warehouse Sale Product List'!$A:$F,6,FALSE)="","",VLOOKUP($B:$B,'S24 Warehouse Sale Product List'!$A:$F,6,FALSE))</f>
        <v/>
      </c>
      <c r="F821" s="214"/>
    </row>
    <row r="822" spans="1:6" x14ac:dyDescent="0.25">
      <c r="A822" s="194">
        <v>26912877</v>
      </c>
      <c r="B822" s="243" t="s">
        <v>1725</v>
      </c>
      <c r="C822" s="195" t="s">
        <v>1726</v>
      </c>
      <c r="D822" s="242">
        <v>160703</v>
      </c>
      <c r="E822" s="172" t="str">
        <f>IF(VLOOKUP($B:$B,'S24 Warehouse Sale Product List'!$A:$F,6,FALSE)="","",VLOOKUP($B:$B,'S24 Warehouse Sale Product List'!$A:$F,6,FALSE))</f>
        <v/>
      </c>
      <c r="F822" s="214"/>
    </row>
    <row r="823" spans="1:6" x14ac:dyDescent="0.25">
      <c r="A823" s="223">
        <v>29793272</v>
      </c>
      <c r="B823" s="224" t="s">
        <v>1727</v>
      </c>
      <c r="C823" s="212" t="s">
        <v>1728</v>
      </c>
      <c r="D823" s="216">
        <v>160804</v>
      </c>
      <c r="E823" s="172" t="str">
        <f>IF(VLOOKUP($B:$B,'S24 Warehouse Sale Product List'!$A:$F,6,FALSE)="","",VLOOKUP($B:$B,'S24 Warehouse Sale Product List'!$A:$F,6,FALSE))</f>
        <v/>
      </c>
      <c r="F823" s="214"/>
    </row>
    <row r="824" spans="1:6" x14ac:dyDescent="0.25">
      <c r="A824" s="223">
        <v>33868158</v>
      </c>
      <c r="B824" s="224" t="s">
        <v>1729</v>
      </c>
      <c r="C824" s="212" t="s">
        <v>1730</v>
      </c>
      <c r="D824" s="216">
        <v>160701</v>
      </c>
      <c r="E824" s="172" t="str">
        <f>IF(VLOOKUP($B:$B,'S24 Warehouse Sale Product List'!$A:$F,6,FALSE)="","",VLOOKUP($B:$B,'S24 Warehouse Sale Product List'!$A:$F,6,FALSE))</f>
        <v/>
      </c>
      <c r="F824" s="214"/>
    </row>
    <row r="825" spans="1:6" x14ac:dyDescent="0.25">
      <c r="A825" s="212">
        <v>59760848</v>
      </c>
      <c r="B825" s="224" t="s">
        <v>1731</v>
      </c>
      <c r="C825" s="212" t="s">
        <v>1732</v>
      </c>
      <c r="D825" s="242">
        <v>160603</v>
      </c>
      <c r="E825" s="172" t="str">
        <f>IF(VLOOKUP($B:$B,'S24 Warehouse Sale Product List'!$A:$F,6,FALSE)="","",VLOOKUP($B:$B,'S24 Warehouse Sale Product List'!$A:$F,6,FALSE))</f>
        <v/>
      </c>
      <c r="F825" s="210"/>
    </row>
    <row r="826" spans="1:6" x14ac:dyDescent="0.25">
      <c r="A826" s="194">
        <v>72952356</v>
      </c>
      <c r="B826" s="243" t="s">
        <v>1733</v>
      </c>
      <c r="C826" s="195" t="s">
        <v>1734</v>
      </c>
      <c r="D826" s="242">
        <v>160703</v>
      </c>
      <c r="E826" s="172" t="str">
        <f>IF(VLOOKUP($B:$B,'S24 Warehouse Sale Product List'!$A:$F,6,FALSE)="","",VLOOKUP($B:$B,'S24 Warehouse Sale Product List'!$A:$F,6,FALSE))</f>
        <v/>
      </c>
      <c r="F826" s="210"/>
    </row>
    <row r="827" spans="1:6" x14ac:dyDescent="0.25">
      <c r="A827" s="194">
        <v>75338053</v>
      </c>
      <c r="B827" s="243" t="s">
        <v>1735</v>
      </c>
      <c r="C827" s="195" t="s">
        <v>1736</v>
      </c>
      <c r="D827" s="242">
        <v>160601</v>
      </c>
      <c r="E827" s="172" t="str">
        <f>IF(VLOOKUP($B:$B,'S24 Warehouse Sale Product List'!$A:$F,6,FALSE)="","",VLOOKUP($B:$B,'S24 Warehouse Sale Product List'!$A:$F,6,FALSE))</f>
        <v/>
      </c>
      <c r="F827" s="210"/>
    </row>
    <row r="828" spans="1:6" x14ac:dyDescent="0.25">
      <c r="A828" s="212">
        <v>97195473</v>
      </c>
      <c r="B828" s="224" t="s">
        <v>1737</v>
      </c>
      <c r="C828" s="212" t="s">
        <v>1738</v>
      </c>
      <c r="D828" s="216">
        <v>160703</v>
      </c>
      <c r="E828" s="172" t="str">
        <f>IF(VLOOKUP($B:$B,'S24 Warehouse Sale Product List'!$A:$F,6,FALSE)="","",VLOOKUP($B:$B,'S24 Warehouse Sale Product List'!$A:$F,6,FALSE))</f>
        <v/>
      </c>
      <c r="F828" s="210"/>
    </row>
    <row r="829" spans="1:6" x14ac:dyDescent="0.25">
      <c r="A829" s="194">
        <v>69235846</v>
      </c>
      <c r="B829" s="243" t="s">
        <v>1739</v>
      </c>
      <c r="C829" s="195" t="s">
        <v>1740</v>
      </c>
      <c r="D829" s="242">
        <v>160803</v>
      </c>
      <c r="E829" s="172" t="str">
        <f>IF(VLOOKUP($B:$B,'S24 Warehouse Sale Product List'!$A:$F,6,FALSE)="","",VLOOKUP($B:$B,'S24 Warehouse Sale Product List'!$A:$F,6,FALSE))</f>
        <v/>
      </c>
      <c r="F829" s="210"/>
    </row>
    <row r="830" spans="1:6" x14ac:dyDescent="0.25">
      <c r="A830" s="194">
        <v>3562148</v>
      </c>
      <c r="B830" s="243" t="s">
        <v>1741</v>
      </c>
      <c r="C830" s="195" t="s">
        <v>1742</v>
      </c>
      <c r="D830" s="242">
        <v>160702</v>
      </c>
      <c r="E830" s="172" t="str">
        <f>IF(VLOOKUP($B:$B,'S24 Warehouse Sale Product List'!$A:$F,6,FALSE)="","",VLOOKUP($B:$B,'S24 Warehouse Sale Product List'!$A:$F,6,FALSE))</f>
        <v/>
      </c>
      <c r="F830" s="210"/>
    </row>
    <row r="831" spans="1:6" x14ac:dyDescent="0.25">
      <c r="A831" s="194">
        <v>40993632</v>
      </c>
      <c r="B831" s="243" t="s">
        <v>1743</v>
      </c>
      <c r="C831" s="195" t="s">
        <v>1744</v>
      </c>
      <c r="D831" s="242">
        <v>160703</v>
      </c>
      <c r="E831" s="172" t="str">
        <f>IF(VLOOKUP($B:$B,'S24 Warehouse Sale Product List'!$A:$F,6,FALSE)="","",VLOOKUP($B:$B,'S24 Warehouse Sale Product List'!$A:$F,6,FALSE))</f>
        <v/>
      </c>
      <c r="F831" s="210"/>
    </row>
    <row r="832" spans="1:6" x14ac:dyDescent="0.25">
      <c r="A832" s="194">
        <v>3562205</v>
      </c>
      <c r="B832" s="243" t="s">
        <v>1745</v>
      </c>
      <c r="C832" s="195" t="s">
        <v>1746</v>
      </c>
      <c r="D832" s="242">
        <v>160605</v>
      </c>
      <c r="E832" s="172" t="str">
        <f>IF(VLOOKUP($B:$B,'S24 Warehouse Sale Product List'!$A:$F,6,FALSE)="","",VLOOKUP($B:$B,'S24 Warehouse Sale Product List'!$A:$F,6,FALSE))</f>
        <v/>
      </c>
      <c r="F832" s="210"/>
    </row>
    <row r="833" spans="1:6" x14ac:dyDescent="0.25">
      <c r="A833" s="223">
        <v>3562263</v>
      </c>
      <c r="B833" s="224" t="s">
        <v>1747</v>
      </c>
      <c r="C833" s="212" t="s">
        <v>1748</v>
      </c>
      <c r="D833" s="216">
        <v>160701</v>
      </c>
      <c r="E833" s="172" t="str">
        <f>IF(VLOOKUP($B:$B,'S24 Warehouse Sale Product List'!$A:$F,6,FALSE)="","",VLOOKUP($B:$B,'S24 Warehouse Sale Product List'!$A:$F,6,FALSE))</f>
        <v/>
      </c>
      <c r="F833" s="214"/>
    </row>
    <row r="834" spans="1:6" x14ac:dyDescent="0.25">
      <c r="A834" s="194">
        <v>67342266</v>
      </c>
      <c r="B834" s="243" t="s">
        <v>1749</v>
      </c>
      <c r="C834" s="195" t="s">
        <v>1750</v>
      </c>
      <c r="D834" s="242">
        <v>160703</v>
      </c>
      <c r="E834" s="172" t="str">
        <f>IF(VLOOKUP($B:$B,'S24 Warehouse Sale Product List'!$A:$F,6,FALSE)="","",VLOOKUP($B:$B,'S24 Warehouse Sale Product List'!$A:$F,6,FALSE))</f>
        <v/>
      </c>
      <c r="F834" s="210"/>
    </row>
    <row r="835" spans="1:6" x14ac:dyDescent="0.25">
      <c r="A835" s="194">
        <v>86916130</v>
      </c>
      <c r="B835" s="243">
        <v>9781774921135</v>
      </c>
      <c r="C835" s="195" t="s">
        <v>1025</v>
      </c>
      <c r="D835" s="242">
        <v>70903</v>
      </c>
      <c r="E835" s="172" t="str">
        <f>IF(VLOOKUP($B:$B,'S24 Warehouse Sale Product List'!$A:$F,6,FALSE)="","",VLOOKUP($B:$B,'S24 Warehouse Sale Product List'!$A:$F,6,FALSE))</f>
        <v/>
      </c>
      <c r="F835" s="210"/>
    </row>
    <row r="836" spans="1:6" x14ac:dyDescent="0.25">
      <c r="A836" s="194">
        <v>81533417</v>
      </c>
      <c r="B836" s="243">
        <v>9781338890297</v>
      </c>
      <c r="C836" s="195" t="s">
        <v>1235</v>
      </c>
      <c r="D836" s="242">
        <v>70201</v>
      </c>
      <c r="E836" s="172" t="str">
        <f>IF(VLOOKUP($B:$B,'S24 Warehouse Sale Product List'!$A:$F,6,FALSE)="","",VLOOKUP($B:$B,'S24 Warehouse Sale Product List'!$A:$F,6,FALSE))</f>
        <v/>
      </c>
      <c r="F836" s="214"/>
    </row>
    <row r="837" spans="1:6" x14ac:dyDescent="0.25">
      <c r="A837" s="194">
        <v>24065581</v>
      </c>
      <c r="B837" s="243">
        <v>9780063321991</v>
      </c>
      <c r="C837" s="195" t="s">
        <v>1282</v>
      </c>
      <c r="D837" s="242">
        <v>60403</v>
      </c>
      <c r="E837" s="172" t="str">
        <f>IF(VLOOKUP($B:$B,'S24 Warehouse Sale Product List'!$A:$F,6,FALSE)="","",VLOOKUP($B:$B,'S24 Warehouse Sale Product List'!$A:$F,6,FALSE))</f>
        <v/>
      </c>
      <c r="F837" s="214"/>
    </row>
    <row r="838" spans="1:6" x14ac:dyDescent="0.25">
      <c r="A838" s="194">
        <v>48796119</v>
      </c>
      <c r="B838" s="243">
        <v>9781339035369</v>
      </c>
      <c r="C838" s="195" t="s">
        <v>1751</v>
      </c>
      <c r="D838" s="242">
        <v>60903</v>
      </c>
      <c r="E838" s="172" t="str">
        <f>IF(VLOOKUP($B:$B,'S24 Warehouse Sale Product List'!$A:$F,6,FALSE)="","",VLOOKUP($B:$B,'S24 Warehouse Sale Product List'!$A:$F,6,FALSE))</f>
        <v/>
      </c>
      <c r="F838" s="214"/>
    </row>
    <row r="839" spans="1:6" x14ac:dyDescent="0.25">
      <c r="A839" s="223">
        <v>99306941</v>
      </c>
      <c r="B839" s="224">
        <v>9781338731859</v>
      </c>
      <c r="C839" s="212" t="s">
        <v>80</v>
      </c>
      <c r="D839" s="216">
        <v>80601</v>
      </c>
      <c r="E839" s="172" t="str">
        <f>IF(VLOOKUP($B:$B,'S24 Warehouse Sale Product List'!$A:$F,6,FALSE)="","",VLOOKUP($B:$B,'S24 Warehouse Sale Product List'!$A:$F,6,FALSE))</f>
        <v/>
      </c>
      <c r="F839" s="214"/>
    </row>
    <row r="840" spans="1:6" x14ac:dyDescent="0.25">
      <c r="A840" s="223">
        <v>3108869</v>
      </c>
      <c r="B840" s="224">
        <v>9781338120769</v>
      </c>
      <c r="C840" s="212" t="s">
        <v>459</v>
      </c>
      <c r="D840" s="216">
        <v>70901</v>
      </c>
      <c r="E840" s="172" t="str">
        <f>IF(VLOOKUP($B:$B,'S24 Warehouse Sale Product List'!$A:$F,6,FALSE)="","",VLOOKUP($B:$B,'S24 Warehouse Sale Product List'!$A:$F,6,FALSE))</f>
        <v/>
      </c>
      <c r="F840" s="214"/>
    </row>
    <row r="841" spans="1:6" x14ac:dyDescent="0.25">
      <c r="A841" s="194">
        <v>81790813</v>
      </c>
      <c r="B841" s="243">
        <v>9781338818857</v>
      </c>
      <c r="C841" s="195" t="s">
        <v>1752</v>
      </c>
      <c r="D841" s="242">
        <v>70802</v>
      </c>
      <c r="E841" s="172" t="str">
        <f>IF(VLOOKUP($B:$B,'S24 Warehouse Sale Product List'!$A:$F,6,FALSE)="","",VLOOKUP($B:$B,'S24 Warehouse Sale Product List'!$A:$F,6,FALSE))</f>
        <v/>
      </c>
      <c r="F841" s="210"/>
    </row>
    <row r="842" spans="1:6" x14ac:dyDescent="0.25">
      <c r="A842" s="194">
        <v>21123275</v>
      </c>
      <c r="B842" s="243">
        <v>9781338883442</v>
      </c>
      <c r="C842" s="195" t="s">
        <v>1059</v>
      </c>
      <c r="D842" s="242">
        <v>70802</v>
      </c>
      <c r="E842" s="172" t="str">
        <f>IF(VLOOKUP($B:$B,'S24 Warehouse Sale Product List'!$A:$F,6,FALSE)="","",VLOOKUP($B:$B,'S24 Warehouse Sale Product List'!$A:$F,6,FALSE))</f>
        <v/>
      </c>
      <c r="F842" s="210"/>
    </row>
    <row r="843" spans="1:6" x14ac:dyDescent="0.25">
      <c r="A843" s="194">
        <v>3461704</v>
      </c>
      <c r="B843" s="243">
        <v>9781338339987</v>
      </c>
      <c r="C843" s="195" t="s">
        <v>510</v>
      </c>
      <c r="D843" s="242">
        <v>140201</v>
      </c>
      <c r="E843" s="172" t="str">
        <f>IF(VLOOKUP($B:$B,'S24 Warehouse Sale Product List'!$A:$F,6,FALSE)="","",VLOOKUP($B:$B,'S24 Warehouse Sale Product List'!$A:$F,6,FALSE))</f>
        <v/>
      </c>
      <c r="F843" s="210"/>
    </row>
    <row r="844" spans="1:6" x14ac:dyDescent="0.25">
      <c r="A844" s="194">
        <v>69907584</v>
      </c>
      <c r="B844" s="243">
        <v>9781338818826</v>
      </c>
      <c r="C844" s="195" t="s">
        <v>460</v>
      </c>
      <c r="D844" s="242">
        <v>130202</v>
      </c>
      <c r="E844" s="172" t="str">
        <f>IF(VLOOKUP($B:$B,'S24 Warehouse Sale Product List'!$A:$F,6,FALSE)="","",VLOOKUP($B:$B,'S24 Warehouse Sale Product List'!$A:$F,6,FALSE))</f>
        <v/>
      </c>
      <c r="F844" s="210"/>
    </row>
    <row r="845" spans="1:6" x14ac:dyDescent="0.25">
      <c r="A845" s="223">
        <v>3532422</v>
      </c>
      <c r="B845" s="224">
        <v>9781338563320</v>
      </c>
      <c r="C845" s="212" t="s">
        <v>100</v>
      </c>
      <c r="D845" s="216">
        <v>81003</v>
      </c>
      <c r="E845" s="172" t="str">
        <f>IF(VLOOKUP($B:$B,'S24 Warehouse Sale Product List'!$A:$F,6,FALSE)="","",VLOOKUP($B:$B,'S24 Warehouse Sale Product List'!$A:$F,6,FALSE))</f>
        <v/>
      </c>
      <c r="F845" s="214"/>
    </row>
    <row r="846" spans="1:6" x14ac:dyDescent="0.25">
      <c r="A846" s="223">
        <v>56613912</v>
      </c>
      <c r="B846" s="224">
        <v>9781338847352</v>
      </c>
      <c r="C846" s="212" t="s">
        <v>1244</v>
      </c>
      <c r="D846" s="216">
        <v>60801</v>
      </c>
      <c r="E846" s="172" t="str">
        <f>IF(VLOOKUP($B:$B,'S24 Warehouse Sale Product List'!$A:$F,6,FALSE)="","",VLOOKUP($B:$B,'S24 Warehouse Sale Product List'!$A:$F,6,FALSE))</f>
        <v/>
      </c>
      <c r="F846" s="214"/>
    </row>
    <row r="847" spans="1:6" x14ac:dyDescent="0.25">
      <c r="A847" s="223">
        <v>90787492</v>
      </c>
      <c r="B847" s="224">
        <v>9781338847338</v>
      </c>
      <c r="C847" s="212" t="s">
        <v>616</v>
      </c>
      <c r="D847" s="216">
        <v>140302</v>
      </c>
      <c r="E847" s="172" t="str">
        <f>IF(VLOOKUP($B:$B,'S24 Warehouse Sale Product List'!$A:$F,6,FALSE)="","",VLOOKUP($B:$B,'S24 Warehouse Sale Product List'!$A:$F,6,FALSE))</f>
        <v/>
      </c>
      <c r="F847" s="214"/>
    </row>
    <row r="848" spans="1:6" x14ac:dyDescent="0.25">
      <c r="A848" s="223">
        <v>49598532</v>
      </c>
      <c r="B848" s="224">
        <v>9781443187565</v>
      </c>
      <c r="C848" s="212" t="s">
        <v>81</v>
      </c>
      <c r="D848" s="216">
        <v>110201</v>
      </c>
      <c r="E848" s="172" t="str">
        <f>IF(VLOOKUP($B:$B,'S24 Warehouse Sale Product List'!$A:$F,6,FALSE)="","",VLOOKUP($B:$B,'S24 Warehouse Sale Product List'!$A:$F,6,FALSE))</f>
        <v/>
      </c>
      <c r="F848" s="214"/>
    </row>
    <row r="849" spans="1:6" x14ac:dyDescent="0.25">
      <c r="A849" s="223">
        <v>21395370</v>
      </c>
      <c r="B849" s="224">
        <v>9781338553802</v>
      </c>
      <c r="C849" s="212" t="s">
        <v>461</v>
      </c>
      <c r="D849" s="216">
        <v>140201</v>
      </c>
      <c r="E849" s="172" t="str">
        <f>IF(VLOOKUP($B:$B,'S24 Warehouse Sale Product List'!$A:$F,6,FALSE)="","",VLOOKUP($B:$B,'S24 Warehouse Sale Product List'!$A:$F,6,FALSE))</f>
        <v/>
      </c>
      <c r="F849" s="214"/>
    </row>
    <row r="850" spans="1:6" x14ac:dyDescent="0.25">
      <c r="A850" s="194">
        <v>3611979</v>
      </c>
      <c r="B850" s="243">
        <v>9781338553789</v>
      </c>
      <c r="C850" s="195" t="s">
        <v>462</v>
      </c>
      <c r="D850" s="242">
        <v>70803</v>
      </c>
      <c r="E850" s="172" t="str">
        <f>IF(VLOOKUP($B:$B,'S24 Warehouse Sale Product List'!$A:$F,6,FALSE)="","",VLOOKUP($B:$B,'S24 Warehouse Sale Product List'!$A:$F,6,FALSE))</f>
        <v/>
      </c>
      <c r="F850" s="210"/>
    </row>
    <row r="851" spans="1:6" x14ac:dyDescent="0.25">
      <c r="A851" s="194">
        <v>88217070</v>
      </c>
      <c r="B851" s="243">
        <v>9781338805932</v>
      </c>
      <c r="C851" s="195" t="s">
        <v>1060</v>
      </c>
      <c r="D851" s="242">
        <v>70803</v>
      </c>
      <c r="E851" s="172" t="str">
        <f>IF(VLOOKUP($B:$B,'S24 Warehouse Sale Product List'!$A:$F,6,FALSE)="","",VLOOKUP($B:$B,'S24 Warehouse Sale Product List'!$A:$F,6,FALSE))</f>
        <v/>
      </c>
      <c r="F851" s="210"/>
    </row>
    <row r="852" spans="1:6" x14ac:dyDescent="0.25">
      <c r="A852" s="194">
        <v>36789969</v>
      </c>
      <c r="B852" s="243">
        <v>9781338805963</v>
      </c>
      <c r="C852" s="195" t="s">
        <v>1061</v>
      </c>
      <c r="D852" s="242">
        <v>70803</v>
      </c>
      <c r="E852" s="172" t="str">
        <f>IF(VLOOKUP($B:$B,'S24 Warehouse Sale Product List'!$A:$F,6,FALSE)="","",VLOOKUP($B:$B,'S24 Warehouse Sale Product List'!$A:$F,6,FALSE))</f>
        <v/>
      </c>
      <c r="F852" s="210"/>
    </row>
    <row r="853" spans="1:6" x14ac:dyDescent="0.25">
      <c r="A853" s="194">
        <v>3489665</v>
      </c>
      <c r="B853" s="243">
        <v>9781338576498</v>
      </c>
      <c r="C853" s="195" t="s">
        <v>862</v>
      </c>
      <c r="D853" s="242">
        <v>140401</v>
      </c>
      <c r="E853" s="172" t="str">
        <f>IF(VLOOKUP($B:$B,'S24 Warehouse Sale Product List'!$A:$F,6,FALSE)="","",VLOOKUP($B:$B,'S24 Warehouse Sale Product List'!$A:$F,6,FALSE))</f>
        <v/>
      </c>
      <c r="F853" s="210"/>
    </row>
    <row r="854" spans="1:6" x14ac:dyDescent="0.25">
      <c r="A854" s="223">
        <v>50816058</v>
      </c>
      <c r="B854" s="224">
        <v>9781338858051</v>
      </c>
      <c r="C854" s="212" t="s">
        <v>556</v>
      </c>
      <c r="D854" s="216">
        <v>70701</v>
      </c>
      <c r="E854" s="172" t="str">
        <f>IF(VLOOKUP($B:$B,'S24 Warehouse Sale Product List'!$A:$F,6,FALSE)="","",VLOOKUP($B:$B,'S24 Warehouse Sale Product List'!$A:$F,6,FALSE))</f>
        <v/>
      </c>
      <c r="F854" s="214"/>
    </row>
    <row r="855" spans="1:6" x14ac:dyDescent="0.25">
      <c r="A855" s="194">
        <v>98415187</v>
      </c>
      <c r="B855" s="243">
        <v>9781338871395</v>
      </c>
      <c r="C855" s="195" t="s">
        <v>1753</v>
      </c>
      <c r="D855" s="242">
        <v>120101</v>
      </c>
      <c r="E855" s="172" t="str">
        <f>IF(VLOOKUP($B:$B,'S24 Warehouse Sale Product List'!$A:$F,6,FALSE)="","",VLOOKUP($B:$B,'S24 Warehouse Sale Product List'!$A:$F,6,FALSE))</f>
        <v/>
      </c>
      <c r="F855" s="214"/>
    </row>
    <row r="856" spans="1:6" x14ac:dyDescent="0.25">
      <c r="A856" s="194">
        <v>53351933</v>
      </c>
      <c r="B856" s="243">
        <v>9781338115130</v>
      </c>
      <c r="C856" s="195" t="s">
        <v>810</v>
      </c>
      <c r="D856" s="242">
        <v>140301</v>
      </c>
      <c r="E856" s="172" t="str">
        <f>IF(VLOOKUP($B:$B,'S24 Warehouse Sale Product List'!$A:$F,6,FALSE)="","",VLOOKUP($B:$B,'S24 Warehouse Sale Product List'!$A:$F,6,FALSE))</f>
        <v/>
      </c>
      <c r="F856" s="214"/>
    </row>
    <row r="857" spans="1:6" x14ac:dyDescent="0.25">
      <c r="A857" s="194">
        <v>78930480</v>
      </c>
      <c r="B857" s="243">
        <v>9781338863505</v>
      </c>
      <c r="C857" s="195" t="s">
        <v>812</v>
      </c>
      <c r="D857" s="242">
        <v>60603</v>
      </c>
      <c r="E857" s="172" t="str">
        <f>IF(VLOOKUP($B:$B,'S24 Warehouse Sale Product List'!$A:$F,6,FALSE)="","",VLOOKUP($B:$B,'S24 Warehouse Sale Product List'!$A:$F,6,FALSE))</f>
        <v/>
      </c>
      <c r="F857" s="214"/>
    </row>
    <row r="858" spans="1:6" x14ac:dyDescent="0.25">
      <c r="A858" s="194">
        <v>80345445</v>
      </c>
      <c r="B858" s="243">
        <v>9781338846669</v>
      </c>
      <c r="C858" s="195" t="s">
        <v>1320</v>
      </c>
      <c r="D858" s="242">
        <v>140603</v>
      </c>
      <c r="E858" s="172" t="str">
        <f>IF(VLOOKUP($B:$B,'S24 Warehouse Sale Product List'!$A:$F,6,FALSE)="","",VLOOKUP($B:$B,'S24 Warehouse Sale Product List'!$A:$F,6,FALSE))</f>
        <v/>
      </c>
      <c r="F858" s="214"/>
    </row>
    <row r="859" spans="1:6" x14ac:dyDescent="0.25">
      <c r="A859" s="194">
        <v>51621571</v>
      </c>
      <c r="B859" s="243">
        <v>9781338840704</v>
      </c>
      <c r="C859" s="195" t="s">
        <v>532</v>
      </c>
      <c r="D859" s="242">
        <v>70703</v>
      </c>
      <c r="E859" s="172" t="str">
        <f>IF(VLOOKUP($B:$B,'S24 Warehouse Sale Product List'!$A:$F,6,FALSE)="","",VLOOKUP($B:$B,'S24 Warehouse Sale Product List'!$A:$F,6,FALSE))</f>
        <v/>
      </c>
      <c r="F859" s="214"/>
    </row>
    <row r="860" spans="1:6" x14ac:dyDescent="0.25">
      <c r="A860" s="194">
        <v>3567966</v>
      </c>
      <c r="B860" s="243">
        <v>9781338362107</v>
      </c>
      <c r="C860" s="195" t="s">
        <v>121</v>
      </c>
      <c r="D860" s="242">
        <v>80801</v>
      </c>
      <c r="E860" s="172" t="str">
        <f>IF(VLOOKUP($B:$B,'S24 Warehouse Sale Product List'!$A:$F,6,FALSE)="","",VLOOKUP($B:$B,'S24 Warehouse Sale Product List'!$A:$F,6,FALSE))</f>
        <v/>
      </c>
      <c r="F860" s="214"/>
    </row>
    <row r="861" spans="1:6" x14ac:dyDescent="0.25">
      <c r="A861" s="194">
        <v>3240314</v>
      </c>
      <c r="B861" s="243">
        <v>9781338053807</v>
      </c>
      <c r="C861" s="195" t="s">
        <v>1754</v>
      </c>
      <c r="D861" s="242">
        <v>140602</v>
      </c>
      <c r="E861" s="172" t="str">
        <f>IF(VLOOKUP($B:$B,'S24 Warehouse Sale Product List'!$A:$F,6,FALSE)="","",VLOOKUP($B:$B,'S24 Warehouse Sale Product List'!$A:$F,6,FALSE))</f>
        <v/>
      </c>
      <c r="F861" s="210"/>
    </row>
    <row r="862" spans="1:6" x14ac:dyDescent="0.25">
      <c r="A862" s="194">
        <v>3505643</v>
      </c>
      <c r="B862" s="243">
        <v>9781443175968</v>
      </c>
      <c r="C862" s="195" t="s">
        <v>463</v>
      </c>
      <c r="D862" s="242">
        <v>70903</v>
      </c>
      <c r="E862" s="172" t="str">
        <f>IF(VLOOKUP($B:$B,'S24 Warehouse Sale Product List'!$A:$F,6,FALSE)="","",VLOOKUP($B:$B,'S24 Warehouse Sale Product List'!$A:$F,6,FALSE))</f>
        <v/>
      </c>
      <c r="F862" s="210"/>
    </row>
    <row r="863" spans="1:6" x14ac:dyDescent="0.25">
      <c r="A863" s="194">
        <v>3542918</v>
      </c>
      <c r="B863" s="243">
        <v>9780711253346</v>
      </c>
      <c r="C863" s="195" t="s">
        <v>511</v>
      </c>
      <c r="D863" s="242">
        <v>150602</v>
      </c>
      <c r="E863" s="172" t="str">
        <f>IF(VLOOKUP($B:$B,'S24 Warehouse Sale Product List'!$A:$F,6,FALSE)="","",VLOOKUP($B:$B,'S24 Warehouse Sale Product List'!$A:$F,6,FALSE))</f>
        <v/>
      </c>
      <c r="F863" s="210"/>
    </row>
    <row r="864" spans="1:6" x14ac:dyDescent="0.25">
      <c r="A864" s="194">
        <v>40358356</v>
      </c>
      <c r="B864" s="243">
        <v>9781338048117</v>
      </c>
      <c r="C864" s="195" t="s">
        <v>852</v>
      </c>
      <c r="D864" s="242">
        <v>130603</v>
      </c>
      <c r="E864" s="172" t="str">
        <f>IF(VLOOKUP($B:$B,'S24 Warehouse Sale Product List'!$A:$F,6,FALSE)="","",VLOOKUP($B:$B,'S24 Warehouse Sale Product List'!$A:$F,6,FALSE))</f>
        <v/>
      </c>
      <c r="F864" s="214"/>
    </row>
    <row r="865" spans="1:6" x14ac:dyDescent="0.25">
      <c r="A865" s="194">
        <v>59857082</v>
      </c>
      <c r="B865" s="243">
        <v>9780753479513</v>
      </c>
      <c r="C865" s="195" t="s">
        <v>1755</v>
      </c>
      <c r="D865" s="242">
        <v>70102</v>
      </c>
      <c r="E865" s="172" t="str">
        <f>IF(VLOOKUP($B:$B,'S24 Warehouse Sale Product List'!$A:$F,6,FALSE)="","",VLOOKUP($B:$B,'S24 Warehouse Sale Product List'!$A:$F,6,FALSE))</f>
        <v/>
      </c>
      <c r="F865" s="210"/>
    </row>
    <row r="866" spans="1:6" x14ac:dyDescent="0.25">
      <c r="A866" s="194">
        <v>84598796</v>
      </c>
      <c r="B866" s="243">
        <v>9781338893083</v>
      </c>
      <c r="C866" s="195" t="s">
        <v>1283</v>
      </c>
      <c r="D866" s="242">
        <v>110101</v>
      </c>
      <c r="E866" s="172" t="str">
        <f>IF(VLOOKUP($B:$B,'S24 Warehouse Sale Product List'!$A:$F,6,FALSE)="","",VLOOKUP($B:$B,'S24 Warehouse Sale Product List'!$A:$F,6,FALSE))</f>
        <v/>
      </c>
      <c r="F866" s="210"/>
    </row>
    <row r="867" spans="1:6" x14ac:dyDescent="0.25">
      <c r="A867" s="194">
        <v>56739585</v>
      </c>
      <c r="B867" s="243">
        <v>9781338836776</v>
      </c>
      <c r="C867" s="195" t="s">
        <v>1256</v>
      </c>
      <c r="D867" s="242">
        <v>70101</v>
      </c>
      <c r="E867" s="172" t="str">
        <f>IF(VLOOKUP($B:$B,'S24 Warehouse Sale Product List'!$A:$F,6,FALSE)="","",VLOOKUP($B:$B,'S24 Warehouse Sale Product List'!$A:$F,6,FALSE))</f>
        <v/>
      </c>
      <c r="F867" s="210"/>
    </row>
    <row r="868" spans="1:6" x14ac:dyDescent="0.25">
      <c r="A868" s="223">
        <v>97600171</v>
      </c>
      <c r="B868" s="224">
        <v>9781338778335</v>
      </c>
      <c r="C868" s="212" t="s">
        <v>1284</v>
      </c>
      <c r="D868" s="216">
        <v>70101</v>
      </c>
      <c r="E868" s="172" t="str">
        <f>IF(VLOOKUP($B:$B,'S24 Warehouse Sale Product List'!$A:$F,6,FALSE)="","",VLOOKUP($B:$B,'S24 Warehouse Sale Product List'!$A:$F,6,FALSE))</f>
        <v/>
      </c>
      <c r="F868" s="214"/>
    </row>
    <row r="869" spans="1:6" x14ac:dyDescent="0.25">
      <c r="A869" s="194">
        <v>84404359</v>
      </c>
      <c r="B869" s="243">
        <v>9781338890334</v>
      </c>
      <c r="C869" s="195" t="s">
        <v>1197</v>
      </c>
      <c r="D869" s="242">
        <v>70601</v>
      </c>
      <c r="E869" s="172" t="str">
        <f>IF(VLOOKUP($B:$B,'S24 Warehouse Sale Product List'!$A:$F,6,FALSE)="","",VLOOKUP($B:$B,'S24 Warehouse Sale Product List'!$A:$F,6,FALSE))</f>
        <v/>
      </c>
      <c r="F869" s="210"/>
    </row>
    <row r="870" spans="1:6" x14ac:dyDescent="0.25">
      <c r="A870" s="194">
        <v>24443002</v>
      </c>
      <c r="B870" s="243">
        <v>9781338890327</v>
      </c>
      <c r="C870" s="195" t="s">
        <v>1026</v>
      </c>
      <c r="D870" s="242">
        <v>61002</v>
      </c>
      <c r="E870" s="172" t="str">
        <f>IF(VLOOKUP($B:$B,'S24 Warehouse Sale Product List'!$A:$F,6,FALSE)="","",VLOOKUP($B:$B,'S24 Warehouse Sale Product List'!$A:$F,6,FALSE))</f>
        <v/>
      </c>
      <c r="F870" s="210"/>
    </row>
    <row r="871" spans="1:6" x14ac:dyDescent="0.25">
      <c r="A871" s="223">
        <v>74792609</v>
      </c>
      <c r="B871" s="224">
        <v>9781338866186</v>
      </c>
      <c r="C871" s="212" t="s">
        <v>1756</v>
      </c>
      <c r="D871" s="216">
        <v>70302</v>
      </c>
      <c r="E871" s="172" t="str">
        <f>IF(VLOOKUP($B:$B,'S24 Warehouse Sale Product List'!$A:$F,6,FALSE)="","",VLOOKUP($B:$B,'S24 Warehouse Sale Product List'!$A:$F,6,FALSE))</f>
        <v/>
      </c>
      <c r="F871" s="214"/>
    </row>
    <row r="872" spans="1:6" x14ac:dyDescent="0.25">
      <c r="A872" s="194">
        <v>87670468</v>
      </c>
      <c r="B872" s="243">
        <v>9781338803204</v>
      </c>
      <c r="C872" s="195" t="s">
        <v>811</v>
      </c>
      <c r="D872" s="242">
        <v>80803</v>
      </c>
      <c r="E872" s="172" t="str">
        <f>IF(VLOOKUP($B:$B,'S24 Warehouse Sale Product List'!$A:$F,6,FALSE)="","",VLOOKUP($B:$B,'S24 Warehouse Sale Product List'!$A:$F,6,FALSE))</f>
        <v/>
      </c>
      <c r="F872" s="210"/>
    </row>
    <row r="873" spans="1:6" x14ac:dyDescent="0.25">
      <c r="A873" s="194">
        <v>77164227</v>
      </c>
      <c r="B873" s="243">
        <v>9781339032054</v>
      </c>
      <c r="C873" s="195" t="s">
        <v>1062</v>
      </c>
      <c r="D873" s="242">
        <v>60902</v>
      </c>
      <c r="E873" s="172" t="str">
        <f>IF(VLOOKUP($B:$B,'S24 Warehouse Sale Product List'!$A:$F,6,FALSE)="","",VLOOKUP($B:$B,'S24 Warehouse Sale Product List'!$A:$F,6,FALSE))</f>
        <v/>
      </c>
      <c r="F873" s="210"/>
    </row>
    <row r="874" spans="1:6" x14ac:dyDescent="0.25">
      <c r="A874" s="194">
        <v>86377497</v>
      </c>
      <c r="B874" s="243">
        <v>9781534462403</v>
      </c>
      <c r="C874" s="195" t="s">
        <v>464</v>
      </c>
      <c r="D874" s="242">
        <v>60303</v>
      </c>
      <c r="E874" s="172" t="str">
        <f>IF(VLOOKUP($B:$B,'S24 Warehouse Sale Product List'!$A:$F,6,FALSE)="","",VLOOKUP($B:$B,'S24 Warehouse Sale Product List'!$A:$F,6,FALSE))</f>
        <v/>
      </c>
      <c r="F874" s="210"/>
    </row>
    <row r="875" spans="1:6" x14ac:dyDescent="0.25">
      <c r="A875" s="223">
        <v>63987760</v>
      </c>
      <c r="B875" s="224">
        <v>9781665926355</v>
      </c>
      <c r="C875" s="212" t="s">
        <v>516</v>
      </c>
      <c r="D875" s="216">
        <v>60303</v>
      </c>
      <c r="E875" s="172" t="str">
        <f>IF(VLOOKUP($B:$B,'S24 Warehouse Sale Product List'!$A:$F,6,FALSE)="","",VLOOKUP($B:$B,'S24 Warehouse Sale Product List'!$A:$F,6,FALSE))</f>
        <v/>
      </c>
      <c r="F875" s="214"/>
    </row>
    <row r="876" spans="1:6" x14ac:dyDescent="0.25">
      <c r="A876" s="194">
        <v>26520492</v>
      </c>
      <c r="B876" s="243">
        <v>9781665901819</v>
      </c>
      <c r="C876" s="195" t="s">
        <v>465</v>
      </c>
      <c r="D876" s="216">
        <v>140203</v>
      </c>
      <c r="E876" s="172" t="str">
        <f>IF(VLOOKUP($B:$B,'S24 Warehouse Sale Product List'!$A:$F,6,FALSE)="","",VLOOKUP($B:$B,'S24 Warehouse Sale Product List'!$A:$F,6,FALSE))</f>
        <v/>
      </c>
      <c r="F876" s="214"/>
    </row>
    <row r="877" spans="1:6" x14ac:dyDescent="0.25">
      <c r="A877" s="211">
        <v>11775166</v>
      </c>
      <c r="B877" s="224">
        <v>9781338878493</v>
      </c>
      <c r="C877" s="212" t="s">
        <v>1257</v>
      </c>
      <c r="D877" s="216">
        <v>70201</v>
      </c>
      <c r="E877" s="172" t="str">
        <f>IF(VLOOKUP($B:$B,'S24 Warehouse Sale Product List'!$A:$F,6,FALSE)="","",VLOOKUP($B:$B,'S24 Warehouse Sale Product List'!$A:$F,6,FALSE))</f>
        <v/>
      </c>
      <c r="F877" s="214"/>
    </row>
    <row r="878" spans="1:6" x14ac:dyDescent="0.25">
      <c r="A878" s="194">
        <v>11362232</v>
      </c>
      <c r="B878" s="243">
        <v>9781338863413</v>
      </c>
      <c r="C878" s="195" t="s">
        <v>466</v>
      </c>
      <c r="D878" s="242">
        <v>81003</v>
      </c>
      <c r="E878" s="172" t="str">
        <f>IF(VLOOKUP($B:$B,'S24 Warehouse Sale Product List'!$A:$F,6,FALSE)="","",VLOOKUP($B:$B,'S24 Warehouse Sale Product List'!$A:$F,6,FALSE))</f>
        <v/>
      </c>
      <c r="F878" s="210"/>
    </row>
    <row r="879" spans="1:6" x14ac:dyDescent="0.25">
      <c r="A879" s="194">
        <v>37205948</v>
      </c>
      <c r="B879" s="243">
        <v>9781339036663</v>
      </c>
      <c r="C879" s="195" t="s">
        <v>1063</v>
      </c>
      <c r="D879" s="242">
        <v>81002</v>
      </c>
      <c r="E879" s="172" t="str">
        <f>IF(VLOOKUP($B:$B,'S24 Warehouse Sale Product List'!$A:$F,6,FALSE)="","",VLOOKUP($B:$B,'S24 Warehouse Sale Product List'!$A:$F,6,FALSE))</f>
        <v/>
      </c>
      <c r="F879" s="210"/>
    </row>
    <row r="880" spans="1:6" x14ac:dyDescent="0.25">
      <c r="A880" s="194">
        <v>94134310</v>
      </c>
      <c r="B880" s="243">
        <v>9781338815351</v>
      </c>
      <c r="C880" s="195" t="s">
        <v>1264</v>
      </c>
      <c r="D880" s="242">
        <v>70403</v>
      </c>
      <c r="E880" s="172" t="str">
        <f>IF(VLOOKUP($B:$B,'S24 Warehouse Sale Product List'!$A:$F,6,FALSE)="","",VLOOKUP($B:$B,'S24 Warehouse Sale Product List'!$A:$F,6,FALSE))</f>
        <v/>
      </c>
      <c r="F880" s="210"/>
    </row>
    <row r="881" spans="1:6" x14ac:dyDescent="0.25">
      <c r="A881" s="194">
        <v>21634531</v>
      </c>
      <c r="B881" s="243">
        <v>9781443196116</v>
      </c>
      <c r="C881" s="195" t="s">
        <v>522</v>
      </c>
      <c r="D881" s="242">
        <v>60202</v>
      </c>
      <c r="E881" s="172" t="str">
        <f>IF(VLOOKUP($B:$B,'S24 Warehouse Sale Product List'!$A:$F,6,FALSE)="","",VLOOKUP($B:$B,'S24 Warehouse Sale Product List'!$A:$F,6,FALSE))</f>
        <v/>
      </c>
      <c r="F881" s="210"/>
    </row>
    <row r="882" spans="1:6" x14ac:dyDescent="0.25">
      <c r="A882" s="194">
        <v>3564053</v>
      </c>
      <c r="B882" s="243">
        <v>9781443182614</v>
      </c>
      <c r="C882" s="195" t="s">
        <v>122</v>
      </c>
      <c r="D882" s="242">
        <v>110201</v>
      </c>
      <c r="E882" s="172" t="str">
        <f>IF(VLOOKUP($B:$B,'S24 Warehouse Sale Product List'!$A:$F,6,FALSE)="","",VLOOKUP($B:$B,'S24 Warehouse Sale Product List'!$A:$F,6,FALSE))</f>
        <v/>
      </c>
      <c r="F882" s="210"/>
    </row>
    <row r="883" spans="1:6" x14ac:dyDescent="0.25">
      <c r="A883" s="211">
        <v>16043667</v>
      </c>
      <c r="B883" s="224">
        <v>9781443191340</v>
      </c>
      <c r="C883" s="212" t="s">
        <v>557</v>
      </c>
      <c r="D883" s="216">
        <v>60102</v>
      </c>
      <c r="E883" s="172" t="str">
        <f>IF(VLOOKUP($B:$B,'S24 Warehouse Sale Product List'!$A:$F,6,FALSE)="","",VLOOKUP($B:$B,'S24 Warehouse Sale Product List'!$A:$F,6,FALSE))</f>
        <v/>
      </c>
      <c r="F883" s="214"/>
    </row>
    <row r="884" spans="1:6" x14ac:dyDescent="0.25">
      <c r="A884" s="194">
        <v>43048492</v>
      </c>
      <c r="B884" s="243">
        <v>9781338847512</v>
      </c>
      <c r="C884" s="195" t="s">
        <v>731</v>
      </c>
      <c r="D884" s="242">
        <v>120101</v>
      </c>
      <c r="E884" s="172" t="str">
        <f>IF(VLOOKUP($B:$B,'S24 Warehouse Sale Product List'!$A:$F,6,FALSE)="","",VLOOKUP($B:$B,'S24 Warehouse Sale Product List'!$A:$F,6,FALSE))</f>
        <v/>
      </c>
      <c r="F884" s="210"/>
    </row>
    <row r="885" spans="1:6" x14ac:dyDescent="0.25">
      <c r="A885" s="194">
        <v>75717031</v>
      </c>
      <c r="B885" s="243">
        <v>9781339041193</v>
      </c>
      <c r="C885" s="195" t="s">
        <v>1757</v>
      </c>
      <c r="D885" s="242">
        <v>60601</v>
      </c>
      <c r="E885" s="172" t="str">
        <f>IF(VLOOKUP($B:$B,'S24 Warehouse Sale Product List'!$A:$F,6,FALSE)="","",VLOOKUP($B:$B,'S24 Warehouse Sale Product List'!$A:$F,6,FALSE))</f>
        <v/>
      </c>
      <c r="F885" s="210"/>
    </row>
    <row r="886" spans="1:6" x14ac:dyDescent="0.25">
      <c r="A886" s="194">
        <v>90209715</v>
      </c>
      <c r="B886" s="243">
        <v>9781338756494</v>
      </c>
      <c r="C886" s="195" t="s">
        <v>558</v>
      </c>
      <c r="D886" s="242">
        <v>70803</v>
      </c>
      <c r="E886" s="172" t="str">
        <f>IF(VLOOKUP($B:$B,'S24 Warehouse Sale Product List'!$A:$F,6,FALSE)="","",VLOOKUP($B:$B,'S24 Warehouse Sale Product List'!$A:$F,6,FALSE))</f>
        <v/>
      </c>
      <c r="F886" s="210"/>
    </row>
    <row r="887" spans="1:6" x14ac:dyDescent="0.25">
      <c r="A887" s="194">
        <v>3379379</v>
      </c>
      <c r="B887" s="243">
        <v>9781465478511</v>
      </c>
      <c r="C887" s="195" t="s">
        <v>123</v>
      </c>
      <c r="D887" s="242">
        <v>150601</v>
      </c>
      <c r="E887" s="172" t="str">
        <f>IF(VLOOKUP($B:$B,'S24 Warehouse Sale Product List'!$A:$F,6,FALSE)="","",VLOOKUP($B:$B,'S24 Warehouse Sale Product List'!$A:$F,6,FALSE))</f>
        <v/>
      </c>
      <c r="F887" s="210"/>
    </row>
    <row r="888" spans="1:6" x14ac:dyDescent="0.25">
      <c r="A888" s="194">
        <v>3579094</v>
      </c>
      <c r="B888" s="243">
        <v>9781443182782</v>
      </c>
      <c r="C888" s="195" t="s">
        <v>870</v>
      </c>
      <c r="D888" s="242">
        <v>140402</v>
      </c>
      <c r="E888" s="172" t="str">
        <f>IF(VLOOKUP($B:$B,'S24 Warehouse Sale Product List'!$A:$F,6,FALSE)="","",VLOOKUP($B:$B,'S24 Warehouse Sale Product List'!$A:$F,6,FALSE))</f>
        <v/>
      </c>
      <c r="F888" s="210"/>
    </row>
    <row r="889" spans="1:6" x14ac:dyDescent="0.25">
      <c r="A889" s="194">
        <v>56193347</v>
      </c>
      <c r="B889" s="243">
        <v>9781338701470</v>
      </c>
      <c r="C889" s="195" t="s">
        <v>559</v>
      </c>
      <c r="D889" s="242">
        <v>60103</v>
      </c>
      <c r="E889" s="172" t="str">
        <f>IF(VLOOKUP($B:$B,'S24 Warehouse Sale Product List'!$A:$F,6,FALSE)="","",VLOOKUP($B:$B,'S24 Warehouse Sale Product List'!$A:$F,6,FALSE))</f>
        <v/>
      </c>
      <c r="F889" s="210"/>
    </row>
    <row r="890" spans="1:6" x14ac:dyDescent="0.25">
      <c r="A890" s="211">
        <v>50875421</v>
      </c>
      <c r="B890" s="224">
        <v>9781338893182</v>
      </c>
      <c r="C890" s="212" t="s">
        <v>1758</v>
      </c>
      <c r="D890" s="216">
        <v>80701</v>
      </c>
      <c r="E890" s="172" t="str">
        <f>IF(VLOOKUP($B:$B,'S24 Warehouse Sale Product List'!$A:$F,6,FALSE)="","",VLOOKUP($B:$B,'S24 Warehouse Sale Product List'!$A:$F,6,FALSE))</f>
        <v/>
      </c>
      <c r="F890" s="210"/>
    </row>
    <row r="891" spans="1:6" x14ac:dyDescent="0.25">
      <c r="A891" s="194">
        <v>3517127</v>
      </c>
      <c r="B891" s="243">
        <v>9781338643633</v>
      </c>
      <c r="C891" s="195" t="s">
        <v>871</v>
      </c>
      <c r="D891" s="242">
        <v>150601</v>
      </c>
      <c r="E891" s="172" t="str">
        <f>IF(VLOOKUP($B:$B,'S24 Warehouse Sale Product List'!$A:$F,6,FALSE)="","",VLOOKUP($B:$B,'S24 Warehouse Sale Product List'!$A:$F,6,FALSE))</f>
        <v/>
      </c>
      <c r="F891" s="210"/>
    </row>
    <row r="892" spans="1:6" x14ac:dyDescent="0.25">
      <c r="A892" s="194">
        <v>14961841</v>
      </c>
      <c r="B892" s="243">
        <v>9781338833720</v>
      </c>
      <c r="C892" s="195" t="s">
        <v>1301</v>
      </c>
      <c r="D892" s="242">
        <v>70603</v>
      </c>
      <c r="E892" s="172" t="str">
        <f>IF(VLOOKUP($B:$B,'S24 Warehouse Sale Product List'!$A:$F,6,FALSE)="","",VLOOKUP($B:$B,'S24 Warehouse Sale Product List'!$A:$F,6,FALSE))</f>
        <v/>
      </c>
      <c r="F892" s="210"/>
    </row>
    <row r="893" spans="1:6" x14ac:dyDescent="0.25">
      <c r="A893" s="194">
        <v>96679271</v>
      </c>
      <c r="B893" s="243">
        <v>9781907083433</v>
      </c>
      <c r="C893" s="195" t="s">
        <v>1064</v>
      </c>
      <c r="D893" s="242">
        <v>70102</v>
      </c>
      <c r="E893" s="172" t="str">
        <f>IF(VLOOKUP($B:$B,'S24 Warehouse Sale Product List'!$A:$F,6,FALSE)="","",VLOOKUP($B:$B,'S24 Warehouse Sale Product List'!$A:$F,6,FALSE))</f>
        <v/>
      </c>
      <c r="F893" s="210"/>
    </row>
    <row r="894" spans="1:6" x14ac:dyDescent="0.25">
      <c r="A894" s="194">
        <v>83455849</v>
      </c>
      <c r="B894" s="243">
        <v>9781774881811</v>
      </c>
      <c r="C894" s="195" t="s">
        <v>1027</v>
      </c>
      <c r="D894" s="242">
        <v>60903</v>
      </c>
      <c r="E894" s="172" t="str">
        <f>IF(VLOOKUP($B:$B,'S24 Warehouse Sale Product List'!$A:$F,6,FALSE)="","",VLOOKUP($B:$B,'S24 Warehouse Sale Product List'!$A:$F,6,FALSE))</f>
        <v/>
      </c>
      <c r="F894" s="210"/>
    </row>
    <row r="895" spans="1:6" x14ac:dyDescent="0.25">
      <c r="A895" s="223">
        <v>3490852</v>
      </c>
      <c r="B895" s="224">
        <v>9781338588156</v>
      </c>
      <c r="C895" s="212" t="s">
        <v>1759</v>
      </c>
      <c r="D895" s="216">
        <v>80402</v>
      </c>
      <c r="E895" s="172" t="str">
        <f>IF(VLOOKUP($B:$B,'S24 Warehouse Sale Product List'!$A:$F,6,FALSE)="","",VLOOKUP($B:$B,'S24 Warehouse Sale Product List'!$A:$F,6,FALSE))</f>
        <v/>
      </c>
      <c r="F895" s="214"/>
    </row>
    <row r="896" spans="1:6" x14ac:dyDescent="0.25">
      <c r="A896" s="194">
        <v>3442952</v>
      </c>
      <c r="B896" s="243">
        <v>9781338550450</v>
      </c>
      <c r="C896" s="195" t="s">
        <v>560</v>
      </c>
      <c r="D896" s="242">
        <v>130202</v>
      </c>
      <c r="E896" s="172" t="str">
        <f>IF(VLOOKUP($B:$B,'S24 Warehouse Sale Product List'!$A:$F,6,FALSE)="","",VLOOKUP($B:$B,'S24 Warehouse Sale Product List'!$A:$F,6,FALSE))</f>
        <v/>
      </c>
      <c r="F896" s="210"/>
    </row>
    <row r="897" spans="1:6" x14ac:dyDescent="0.25">
      <c r="A897" s="194">
        <v>60545587</v>
      </c>
      <c r="B897" s="243">
        <v>9781338856095</v>
      </c>
      <c r="C897" s="195" t="s">
        <v>1321</v>
      </c>
      <c r="D897" s="242">
        <v>130602</v>
      </c>
      <c r="E897" s="172" t="str">
        <f>IF(VLOOKUP($B:$B,'S24 Warehouse Sale Product List'!$A:$F,6,FALSE)="","",VLOOKUP($B:$B,'S24 Warehouse Sale Product List'!$A:$F,6,FALSE))</f>
        <v/>
      </c>
      <c r="F897" s="210"/>
    </row>
    <row r="898" spans="1:6" x14ac:dyDescent="0.25">
      <c r="A898" s="194">
        <v>56652139</v>
      </c>
      <c r="B898" s="243">
        <v>9781338766554</v>
      </c>
      <c r="C898" s="195" t="s">
        <v>840</v>
      </c>
      <c r="D898" s="242">
        <v>130603</v>
      </c>
      <c r="E898" s="172" t="str">
        <f>IF(VLOOKUP($B:$B,'S24 Warehouse Sale Product List'!$A:$F,6,FALSE)="","",VLOOKUP($B:$B,'S24 Warehouse Sale Product List'!$A:$F,6,FALSE))</f>
        <v/>
      </c>
      <c r="F898" s="210"/>
    </row>
    <row r="899" spans="1:6" x14ac:dyDescent="0.25">
      <c r="A899" s="194">
        <v>3601996</v>
      </c>
      <c r="B899" s="243">
        <v>9781338712841</v>
      </c>
      <c r="C899" s="195" t="s">
        <v>124</v>
      </c>
      <c r="D899" s="242">
        <v>130603</v>
      </c>
      <c r="E899" s="172" t="str">
        <f>IF(VLOOKUP($B:$B,'S24 Warehouse Sale Product List'!$A:$F,6,FALSE)="","",VLOOKUP($B:$B,'S24 Warehouse Sale Product List'!$A:$F,6,FALSE))</f>
        <v/>
      </c>
      <c r="F899" s="210"/>
    </row>
    <row r="900" spans="1:6" x14ac:dyDescent="0.25">
      <c r="A900" s="194">
        <v>84458364</v>
      </c>
      <c r="B900" s="243">
        <v>9781338666366</v>
      </c>
      <c r="C900" s="195" t="s">
        <v>872</v>
      </c>
      <c r="D900" s="242">
        <v>140601</v>
      </c>
      <c r="E900" s="172" t="str">
        <f>IF(VLOOKUP($B:$B,'S24 Warehouse Sale Product List'!$A:$F,6,FALSE)="","",VLOOKUP($B:$B,'S24 Warehouse Sale Product List'!$A:$F,6,FALSE))</f>
        <v/>
      </c>
      <c r="F900" s="210"/>
    </row>
    <row r="901" spans="1:6" x14ac:dyDescent="0.25">
      <c r="A901" s="223">
        <v>15841723</v>
      </c>
      <c r="B901" s="224">
        <v>9781443193139</v>
      </c>
      <c r="C901" s="212" t="s">
        <v>841</v>
      </c>
      <c r="D901" s="216">
        <v>140703</v>
      </c>
      <c r="E901" s="172" t="str">
        <f>IF(VLOOKUP($B:$B,'S24 Warehouse Sale Product List'!$A:$F,6,FALSE)="","",VLOOKUP($B:$B,'S24 Warehouse Sale Product List'!$A:$F,6,FALSE))</f>
        <v/>
      </c>
      <c r="F901" s="214"/>
    </row>
    <row r="902" spans="1:6" x14ac:dyDescent="0.25">
      <c r="A902" s="211">
        <v>71350433</v>
      </c>
      <c r="B902" s="224">
        <v>9781338891973</v>
      </c>
      <c r="C902" s="212" t="s">
        <v>1330</v>
      </c>
      <c r="D902" s="216">
        <v>140702</v>
      </c>
      <c r="E902" s="172" t="str">
        <f>IF(VLOOKUP($B:$B,'S24 Warehouse Sale Product List'!$A:$F,6,FALSE)="","",VLOOKUP($B:$B,'S24 Warehouse Sale Product List'!$A:$F,6,FALSE))</f>
        <v/>
      </c>
      <c r="F902" s="214"/>
    </row>
    <row r="903" spans="1:6" x14ac:dyDescent="0.25">
      <c r="A903" s="194">
        <v>3566546</v>
      </c>
      <c r="B903" s="243">
        <v>9781338661163</v>
      </c>
      <c r="C903" s="195" t="s">
        <v>341</v>
      </c>
      <c r="D903" s="242">
        <v>120102</v>
      </c>
      <c r="E903" s="172" t="str">
        <f>IF(VLOOKUP($B:$B,'S24 Warehouse Sale Product List'!$A:$F,6,FALSE)="","",VLOOKUP($B:$B,'S24 Warehouse Sale Product List'!$A:$F,6,FALSE))</f>
        <v/>
      </c>
      <c r="F903" s="210"/>
    </row>
    <row r="904" spans="1:6" x14ac:dyDescent="0.25">
      <c r="A904" s="211">
        <v>46231009</v>
      </c>
      <c r="B904" s="224">
        <v>9781338652383</v>
      </c>
      <c r="C904" s="212" t="s">
        <v>853</v>
      </c>
      <c r="D904" s="216">
        <v>140703</v>
      </c>
      <c r="E904" s="172" t="str">
        <f>IF(VLOOKUP($B:$B,'S24 Warehouse Sale Product List'!$A:$F,6,FALSE)="","",VLOOKUP($B:$B,'S24 Warehouse Sale Product List'!$A:$F,6,FALSE))</f>
        <v/>
      </c>
      <c r="F904" s="214"/>
    </row>
    <row r="905" spans="1:6" x14ac:dyDescent="0.25">
      <c r="A905" s="194">
        <v>37016609</v>
      </c>
      <c r="B905" s="243">
        <v>9781338866148</v>
      </c>
      <c r="C905" s="195" t="s">
        <v>1108</v>
      </c>
      <c r="D905" s="242">
        <v>60101</v>
      </c>
      <c r="E905" s="172" t="str">
        <f>IF(VLOOKUP($B:$B,'S24 Warehouse Sale Product List'!$A:$F,6,FALSE)="","",VLOOKUP($B:$B,'S24 Warehouse Sale Product List'!$A:$F,6,FALSE))</f>
        <v/>
      </c>
      <c r="F905" s="214"/>
    </row>
    <row r="906" spans="1:6" x14ac:dyDescent="0.25">
      <c r="A906" s="211">
        <v>82789691</v>
      </c>
      <c r="B906" s="224">
        <v>9781443187695</v>
      </c>
      <c r="C906" s="212" t="s">
        <v>1065</v>
      </c>
      <c r="D906" s="216">
        <v>71003</v>
      </c>
      <c r="E906" s="172" t="str">
        <f>IF(VLOOKUP($B:$B,'S24 Warehouse Sale Product List'!$A:$F,6,FALSE)="","",VLOOKUP($B:$B,'S24 Warehouse Sale Product List'!$A:$F,6,FALSE))</f>
        <v/>
      </c>
      <c r="F906" s="214"/>
    </row>
    <row r="907" spans="1:6" x14ac:dyDescent="0.25">
      <c r="A907" s="194">
        <v>64622109</v>
      </c>
      <c r="B907" s="243">
        <v>9781338861464</v>
      </c>
      <c r="C907" s="195" t="s">
        <v>1089</v>
      </c>
      <c r="D907" s="242">
        <v>60103</v>
      </c>
      <c r="E907" s="172" t="str">
        <f>IF(VLOOKUP($B:$B,'S24 Warehouse Sale Product List'!$A:$F,6,FALSE)="","",VLOOKUP($B:$B,'S24 Warehouse Sale Product List'!$A:$F,6,FALSE))</f>
        <v/>
      </c>
      <c r="F907" s="210"/>
    </row>
    <row r="908" spans="1:6" x14ac:dyDescent="0.25">
      <c r="A908" s="194">
        <v>80858998</v>
      </c>
      <c r="B908" s="243">
        <v>9781443187701</v>
      </c>
      <c r="C908" s="195" t="s">
        <v>1285</v>
      </c>
      <c r="D908" s="242">
        <v>60202</v>
      </c>
      <c r="E908" s="172" t="str">
        <f>IF(VLOOKUP($B:$B,'S24 Warehouse Sale Product List'!$A:$F,6,FALSE)="","",VLOOKUP($B:$B,'S24 Warehouse Sale Product List'!$A:$F,6,FALSE))</f>
        <v/>
      </c>
      <c r="F908" s="210"/>
    </row>
    <row r="909" spans="1:6" x14ac:dyDescent="0.25">
      <c r="A909" s="194">
        <v>43302911</v>
      </c>
      <c r="B909" s="243">
        <v>9781338866124</v>
      </c>
      <c r="C909" s="195" t="s">
        <v>854</v>
      </c>
      <c r="D909" s="242">
        <v>130703</v>
      </c>
      <c r="E909" s="172" t="str">
        <f>IF(VLOOKUP($B:$B,'S24 Warehouse Sale Product List'!$A:$F,6,FALSE)="","",VLOOKUP($B:$B,'S24 Warehouse Sale Product List'!$A:$F,6,FALSE))</f>
        <v/>
      </c>
      <c r="F909" s="210"/>
    </row>
    <row r="910" spans="1:6" x14ac:dyDescent="0.25">
      <c r="A910" s="194">
        <v>71494948</v>
      </c>
      <c r="B910" s="243">
        <v>9781338864922</v>
      </c>
      <c r="C910" s="195" t="s">
        <v>877</v>
      </c>
      <c r="D910" s="242">
        <v>140601</v>
      </c>
      <c r="E910" s="172" t="str">
        <f>IF(VLOOKUP($B:$B,'S24 Warehouse Sale Product List'!$A:$F,6,FALSE)="","",VLOOKUP($B:$B,'S24 Warehouse Sale Product List'!$A:$F,6,FALSE))</f>
        <v/>
      </c>
      <c r="F910" s="210"/>
    </row>
    <row r="911" spans="1:6" x14ac:dyDescent="0.25">
      <c r="A911" s="223">
        <v>30632365</v>
      </c>
      <c r="B911" s="224">
        <v>9798887241043</v>
      </c>
      <c r="C911" s="212" t="s">
        <v>1760</v>
      </c>
      <c r="D911" s="216">
        <v>60402</v>
      </c>
      <c r="E911" s="172" t="str">
        <f>IF(VLOOKUP($B:$B,'S24 Warehouse Sale Product List'!$A:$F,6,FALSE)="","",VLOOKUP($B:$B,'S24 Warehouse Sale Product List'!$A:$F,6,FALSE))</f>
        <v/>
      </c>
      <c r="F911" s="214"/>
    </row>
    <row r="912" spans="1:6" x14ac:dyDescent="0.25">
      <c r="A912" s="223">
        <v>47982782</v>
      </c>
      <c r="B912" s="224">
        <v>9781039701700</v>
      </c>
      <c r="C912" s="212" t="s">
        <v>1090</v>
      </c>
      <c r="D912" s="216">
        <v>81001</v>
      </c>
      <c r="E912" s="172" t="str">
        <f>IF(VLOOKUP($B:$B,'S24 Warehouse Sale Product List'!$A:$F,6,FALSE)="","",VLOOKUP($B:$B,'S24 Warehouse Sale Product List'!$A:$F,6,FALSE))</f>
        <v/>
      </c>
      <c r="F912" s="214"/>
    </row>
    <row r="913" spans="1:6" x14ac:dyDescent="0.25">
      <c r="A913" s="211">
        <v>66338515</v>
      </c>
      <c r="B913" s="224">
        <v>9780063045415</v>
      </c>
      <c r="C913" s="212" t="s">
        <v>467</v>
      </c>
      <c r="D913" s="216">
        <v>120102</v>
      </c>
      <c r="E913" s="172" t="str">
        <f>IF(VLOOKUP($B:$B,'S24 Warehouse Sale Product List'!$A:$F,6,FALSE)="","",VLOOKUP($B:$B,'S24 Warehouse Sale Product List'!$A:$F,6,FALSE))</f>
        <v/>
      </c>
      <c r="F913" s="214"/>
    </row>
    <row r="914" spans="1:6" x14ac:dyDescent="0.25">
      <c r="A914" s="211">
        <v>53086074</v>
      </c>
      <c r="B914" s="224">
        <v>9781339006444</v>
      </c>
      <c r="C914" s="212" t="s">
        <v>1302</v>
      </c>
      <c r="D914" s="216">
        <v>60603</v>
      </c>
      <c r="E914" s="172" t="str">
        <f>IF(VLOOKUP($B:$B,'S24 Warehouse Sale Product List'!$A:$F,6,FALSE)="","",VLOOKUP($B:$B,'S24 Warehouse Sale Product List'!$A:$F,6,FALSE))</f>
        <v/>
      </c>
      <c r="F914" s="214"/>
    </row>
    <row r="915" spans="1:6" x14ac:dyDescent="0.25">
      <c r="A915" s="194">
        <v>77452871</v>
      </c>
      <c r="B915" s="243">
        <v>9781338806694</v>
      </c>
      <c r="C915" s="195" t="s">
        <v>1198</v>
      </c>
      <c r="D915" s="242">
        <v>70403</v>
      </c>
      <c r="E915" s="172" t="str">
        <f>IF(VLOOKUP($B:$B,'S24 Warehouse Sale Product List'!$A:$F,6,FALSE)="","",VLOOKUP($B:$B,'S24 Warehouse Sale Product List'!$A:$F,6,FALSE))</f>
        <v/>
      </c>
      <c r="F915" s="210"/>
    </row>
    <row r="916" spans="1:6" x14ac:dyDescent="0.25">
      <c r="A916" s="194">
        <v>54556999</v>
      </c>
      <c r="B916" s="243">
        <v>9781368078771</v>
      </c>
      <c r="C916" s="195" t="s">
        <v>1066</v>
      </c>
      <c r="D916" s="242">
        <v>61003</v>
      </c>
      <c r="E916" s="172" t="str">
        <f>IF(VLOOKUP($B:$B,'S24 Warehouse Sale Product List'!$A:$F,6,FALSE)="","",VLOOKUP($B:$B,'S24 Warehouse Sale Product List'!$A:$F,6,FALSE))</f>
        <v/>
      </c>
      <c r="F916" s="210"/>
    </row>
    <row r="917" spans="1:6" x14ac:dyDescent="0.25">
      <c r="A917" s="223">
        <v>34238012</v>
      </c>
      <c r="B917" s="224">
        <v>9781368084802</v>
      </c>
      <c r="C917" s="212" t="s">
        <v>468</v>
      </c>
      <c r="D917" s="216">
        <v>70803</v>
      </c>
      <c r="E917" s="172" t="str">
        <f>IF(VLOOKUP($B:$B,'S24 Warehouse Sale Product List'!$A:$F,6,FALSE)="","",VLOOKUP($B:$B,'S24 Warehouse Sale Product List'!$A:$F,6,FALSE))</f>
        <v/>
      </c>
      <c r="F917" s="214"/>
    </row>
    <row r="918" spans="1:6" x14ac:dyDescent="0.25">
      <c r="A918" s="223">
        <v>76289024</v>
      </c>
      <c r="B918" s="224">
        <v>9781368076050</v>
      </c>
      <c r="C918" s="212" t="s">
        <v>1067</v>
      </c>
      <c r="D918" s="216">
        <v>140202</v>
      </c>
      <c r="E918" s="172" t="str">
        <f>IF(VLOOKUP($B:$B,'S24 Warehouse Sale Product List'!$A:$F,6,FALSE)="","",VLOOKUP($B:$B,'S24 Warehouse Sale Product List'!$A:$F,6,FALSE))</f>
        <v/>
      </c>
      <c r="F918" s="214"/>
    </row>
    <row r="919" spans="1:6" x14ac:dyDescent="0.25">
      <c r="A919" s="194">
        <v>36141384</v>
      </c>
      <c r="B919" s="243">
        <v>9781368076074</v>
      </c>
      <c r="C919" s="195" t="s">
        <v>512</v>
      </c>
      <c r="D919" s="242">
        <v>70803</v>
      </c>
      <c r="E919" s="172" t="str">
        <f>IF(VLOOKUP($B:$B,'S24 Warehouse Sale Product List'!$A:$F,6,FALSE)="","",VLOOKUP($B:$B,'S24 Warehouse Sale Product List'!$A:$F,6,FALSE))</f>
        <v/>
      </c>
      <c r="F919" s="210"/>
    </row>
    <row r="920" spans="1:6" x14ac:dyDescent="0.25">
      <c r="A920" s="194">
        <v>77636889</v>
      </c>
      <c r="B920" s="243">
        <v>9781368095105</v>
      </c>
      <c r="C920" s="195" t="s">
        <v>1028</v>
      </c>
      <c r="D920" s="242">
        <v>70702</v>
      </c>
      <c r="E920" s="172" t="str">
        <f>IF(VLOOKUP($B:$B,'S24 Warehouse Sale Product List'!$A:$F,6,FALSE)="","",VLOOKUP($B:$B,'S24 Warehouse Sale Product List'!$A:$F,6,FALSE))</f>
        <v/>
      </c>
      <c r="F920" s="210"/>
    </row>
    <row r="921" spans="1:6" x14ac:dyDescent="0.25">
      <c r="A921" s="211">
        <v>90512720</v>
      </c>
      <c r="B921" s="224">
        <v>9781338887198</v>
      </c>
      <c r="C921" s="212" t="s">
        <v>1029</v>
      </c>
      <c r="D921" s="216">
        <v>70702</v>
      </c>
      <c r="E921" s="172" t="str">
        <f>IF(VLOOKUP($B:$B,'S24 Warehouse Sale Product List'!$A:$F,6,FALSE)="","",VLOOKUP($B:$B,'S24 Warehouse Sale Product List'!$A:$F,6,FALSE))</f>
        <v/>
      </c>
      <c r="F921" s="214"/>
    </row>
    <row r="922" spans="1:6" x14ac:dyDescent="0.25">
      <c r="A922" s="194">
        <v>81241438</v>
      </c>
      <c r="B922" s="243">
        <v>9781368095099</v>
      </c>
      <c r="C922" s="195" t="s">
        <v>1068</v>
      </c>
      <c r="D922" s="242">
        <v>61002</v>
      </c>
      <c r="E922" s="172" t="str">
        <f>IF(VLOOKUP($B:$B,'S24 Warehouse Sale Product List'!$A:$F,6,FALSE)="","",VLOOKUP($B:$B,'S24 Warehouse Sale Product List'!$A:$F,6,FALSE))</f>
        <v/>
      </c>
      <c r="F922" s="210"/>
    </row>
    <row r="923" spans="1:6" x14ac:dyDescent="0.25">
      <c r="A923" s="194">
        <v>71365218</v>
      </c>
      <c r="B923" s="243">
        <v>9781338888010</v>
      </c>
      <c r="C923" s="195" t="s">
        <v>1069</v>
      </c>
      <c r="D923" s="242">
        <v>70302</v>
      </c>
      <c r="E923" s="172" t="str">
        <f>IF(VLOOKUP($B:$B,'S24 Warehouse Sale Product List'!$A:$F,6,FALSE)="","",VLOOKUP($B:$B,'S24 Warehouse Sale Product List'!$A:$F,6,FALSE))</f>
        <v/>
      </c>
      <c r="F923" s="214"/>
    </row>
    <row r="924" spans="1:6" x14ac:dyDescent="0.25">
      <c r="A924" s="194">
        <v>3532555</v>
      </c>
      <c r="B924" s="243">
        <v>9781338630213</v>
      </c>
      <c r="C924" s="195" t="s">
        <v>1184</v>
      </c>
      <c r="D924" s="242">
        <v>120102</v>
      </c>
      <c r="E924" s="172" t="str">
        <f>IF(VLOOKUP($B:$B,'S24 Warehouse Sale Product List'!$A:$F,6,FALSE)="","",VLOOKUP($B:$B,'S24 Warehouse Sale Product List'!$A:$F,6,FALSE))</f>
        <v/>
      </c>
      <c r="F924" s="210"/>
    </row>
    <row r="925" spans="1:6" x14ac:dyDescent="0.25">
      <c r="A925" s="194">
        <v>53642324</v>
      </c>
      <c r="B925" s="243">
        <v>9781338814613</v>
      </c>
      <c r="C925" s="195" t="s">
        <v>785</v>
      </c>
      <c r="D925" s="242">
        <v>140303</v>
      </c>
      <c r="E925" s="172" t="str">
        <f>IF(VLOOKUP($B:$B,'S24 Warehouse Sale Product List'!$A:$F,6,FALSE)="","",VLOOKUP($B:$B,'S24 Warehouse Sale Product List'!$A:$F,6,FALSE))</f>
        <v/>
      </c>
      <c r="F925" s="210"/>
    </row>
    <row r="926" spans="1:6" x14ac:dyDescent="0.25">
      <c r="A926" s="194">
        <v>41259716</v>
      </c>
      <c r="B926" s="243">
        <v>9781338887235</v>
      </c>
      <c r="C926" s="195" t="s">
        <v>1761</v>
      </c>
      <c r="D926" s="242">
        <v>60401</v>
      </c>
      <c r="E926" s="172" t="str">
        <f>IF(VLOOKUP($B:$B,'S24 Warehouse Sale Product List'!$A:$F,6,FALSE)="","",VLOOKUP($B:$B,'S24 Warehouse Sale Product List'!$A:$F,6,FALSE))</f>
        <v/>
      </c>
      <c r="F926" s="210"/>
    </row>
    <row r="927" spans="1:6" x14ac:dyDescent="0.25">
      <c r="A927" s="194">
        <v>3566934</v>
      </c>
      <c r="B927" s="243">
        <v>9781338636673</v>
      </c>
      <c r="C927" s="195" t="s">
        <v>1762</v>
      </c>
      <c r="D927" s="242">
        <v>80402</v>
      </c>
      <c r="E927" s="172" t="str">
        <f>IF(VLOOKUP($B:$B,'S24 Warehouse Sale Product List'!$A:$F,6,FALSE)="","",VLOOKUP($B:$B,'S24 Warehouse Sale Product List'!$A:$F,6,FALSE))</f>
        <v/>
      </c>
      <c r="F927" s="210"/>
    </row>
    <row r="928" spans="1:6" x14ac:dyDescent="0.25">
      <c r="A928" s="194">
        <v>47542964</v>
      </c>
      <c r="B928" s="243">
        <v>9781338568936</v>
      </c>
      <c r="C928" s="195" t="s">
        <v>1763</v>
      </c>
      <c r="D928" s="242">
        <v>60601</v>
      </c>
      <c r="E928" s="172" t="str">
        <f>IF(VLOOKUP($B:$B,'S24 Warehouse Sale Product List'!$A:$F,6,FALSE)="","",VLOOKUP($B:$B,'S24 Warehouse Sale Product List'!$A:$F,6,FALSE))</f>
        <v/>
      </c>
      <c r="F928" s="210"/>
    </row>
    <row r="929" spans="1:6" x14ac:dyDescent="0.25">
      <c r="A929" s="194">
        <v>22929578</v>
      </c>
      <c r="B929" s="243" t="s">
        <v>1764</v>
      </c>
      <c r="C929" s="195" t="s">
        <v>1765</v>
      </c>
      <c r="D929" s="242">
        <v>70302</v>
      </c>
      <c r="E929" s="172" t="str">
        <f>IF(VLOOKUP($B:$B,'S24 Warehouse Sale Product List'!$A:$F,6,FALSE)="","",VLOOKUP($B:$B,'S24 Warehouse Sale Product List'!$A:$F,6,FALSE))</f>
        <v/>
      </c>
      <c r="F929" s="210"/>
    </row>
    <row r="930" spans="1:6" x14ac:dyDescent="0.25">
      <c r="A930" s="211">
        <v>52835278</v>
      </c>
      <c r="B930" s="224">
        <v>9780063265752</v>
      </c>
      <c r="C930" s="212" t="s">
        <v>1286</v>
      </c>
      <c r="D930" s="216">
        <v>110102</v>
      </c>
      <c r="E930" s="172" t="str">
        <f>IF(VLOOKUP($B:$B,'S24 Warehouse Sale Product List'!$A:$F,6,FALSE)="","",VLOOKUP($B:$B,'S24 Warehouse Sale Product List'!$A:$F,6,FALSE))</f>
        <v/>
      </c>
      <c r="F930" s="214"/>
    </row>
    <row r="931" spans="1:6" x14ac:dyDescent="0.25">
      <c r="A931" s="223">
        <v>33113910</v>
      </c>
      <c r="B931" s="224">
        <v>9781339036564</v>
      </c>
      <c r="C931" s="212" t="s">
        <v>1310</v>
      </c>
      <c r="D931" s="216">
        <v>80701</v>
      </c>
      <c r="E931" s="172" t="str">
        <f>IF(VLOOKUP($B:$B,'S24 Warehouse Sale Product List'!$A:$F,6,FALSE)="","",VLOOKUP($B:$B,'S24 Warehouse Sale Product List'!$A:$F,6,FALSE))</f>
        <v/>
      </c>
      <c r="F931" s="214"/>
    </row>
    <row r="932" spans="1:6" x14ac:dyDescent="0.25">
      <c r="A932" s="223">
        <v>3513828</v>
      </c>
      <c r="B932" s="224">
        <v>9781338611595</v>
      </c>
      <c r="C932" s="212" t="s">
        <v>1766</v>
      </c>
      <c r="D932" s="216">
        <v>110201</v>
      </c>
      <c r="E932" s="172" t="str">
        <f>IF(VLOOKUP($B:$B,'S24 Warehouse Sale Product List'!$A:$F,6,FALSE)="","",VLOOKUP($B:$B,'S24 Warehouse Sale Product List'!$A:$F,6,FALSE))</f>
        <v/>
      </c>
      <c r="F932" s="214"/>
    </row>
    <row r="933" spans="1:6" x14ac:dyDescent="0.25">
      <c r="A933" s="194">
        <v>97424640</v>
      </c>
      <c r="B933" s="243">
        <v>9781338818796</v>
      </c>
      <c r="C933" s="195" t="s">
        <v>1331</v>
      </c>
      <c r="D933" s="242">
        <v>130601</v>
      </c>
      <c r="E933" s="172" t="str">
        <f>IF(VLOOKUP($B:$B,'S24 Warehouse Sale Product List'!$A:$F,6,FALSE)="","",VLOOKUP($B:$B,'S24 Warehouse Sale Product List'!$A:$F,6,FALSE))</f>
        <v/>
      </c>
      <c r="F933" s="210"/>
    </row>
    <row r="934" spans="1:6" x14ac:dyDescent="0.25">
      <c r="A934" s="211">
        <v>84962305</v>
      </c>
      <c r="B934" s="224">
        <v>9781338803297</v>
      </c>
      <c r="C934" s="212" t="s">
        <v>1265</v>
      </c>
      <c r="D934" s="216">
        <v>80801</v>
      </c>
      <c r="E934" s="172" t="str">
        <f>IF(VLOOKUP($B:$B,'S24 Warehouse Sale Product List'!$A:$F,6,FALSE)="","",VLOOKUP($B:$B,'S24 Warehouse Sale Product List'!$A:$F,6,FALSE))</f>
        <v/>
      </c>
      <c r="F934" s="214"/>
    </row>
    <row r="935" spans="1:6" x14ac:dyDescent="0.25">
      <c r="A935" s="223">
        <v>64190002</v>
      </c>
      <c r="B935" s="224" t="s">
        <v>2129</v>
      </c>
      <c r="C935" s="212" t="s">
        <v>1236</v>
      </c>
      <c r="D935" s="216">
        <v>170802</v>
      </c>
      <c r="E935" s="172" t="str">
        <f>IF(VLOOKUP($B:$B,'S24 Warehouse Sale Product List'!$A:$F,6,FALSE)="","",VLOOKUP($B:$B,'S24 Warehouse Sale Product List'!$A:$F,6,FALSE))</f>
        <v/>
      </c>
      <c r="F935" s="214"/>
    </row>
    <row r="936" spans="1:6" x14ac:dyDescent="0.25">
      <c r="A936" s="194">
        <v>64190002</v>
      </c>
      <c r="B936" s="243" t="s">
        <v>2130</v>
      </c>
      <c r="C936" s="195" t="s">
        <v>1237</v>
      </c>
      <c r="D936" s="242">
        <v>170802</v>
      </c>
      <c r="E936" s="172" t="str">
        <f>IF(VLOOKUP($B:$B,'S24 Warehouse Sale Product List'!$A:$F,6,FALSE)="","",VLOOKUP($B:$B,'S24 Warehouse Sale Product List'!$A:$F,6,FALSE))</f>
        <v/>
      </c>
      <c r="F936" s="210"/>
    </row>
    <row r="937" spans="1:6" x14ac:dyDescent="0.25">
      <c r="A937" s="194">
        <v>78331141</v>
      </c>
      <c r="B937" s="243">
        <v>9781803378336</v>
      </c>
      <c r="C937" s="195" t="s">
        <v>1238</v>
      </c>
      <c r="D937" s="242">
        <v>170703</v>
      </c>
      <c r="E937" s="172" t="str">
        <f>IF(VLOOKUP($B:$B,'S24 Warehouse Sale Product List'!$A:$F,6,FALSE)="","",VLOOKUP($B:$B,'S24 Warehouse Sale Product List'!$A:$F,6,FALSE))</f>
        <v/>
      </c>
      <c r="F937" s="210"/>
    </row>
    <row r="938" spans="1:6" x14ac:dyDescent="0.25">
      <c r="A938" s="223">
        <v>60940270</v>
      </c>
      <c r="B938" s="224" t="s">
        <v>2131</v>
      </c>
      <c r="C938" s="212" t="s">
        <v>1168</v>
      </c>
      <c r="D938" s="216">
        <v>170802</v>
      </c>
      <c r="E938" s="172" t="str">
        <f>IF(VLOOKUP($B:$B,'S24 Warehouse Sale Product List'!$A:$F,6,FALSE)="","",VLOOKUP($B:$B,'S24 Warehouse Sale Product List'!$A:$F,6,FALSE))</f>
        <v/>
      </c>
      <c r="F938" s="214"/>
    </row>
    <row r="939" spans="1:6" x14ac:dyDescent="0.25">
      <c r="A939" s="223">
        <v>60940270</v>
      </c>
      <c r="B939" s="224" t="s">
        <v>2132</v>
      </c>
      <c r="C939" s="212" t="s">
        <v>1169</v>
      </c>
      <c r="D939" s="216">
        <v>170802</v>
      </c>
      <c r="E939" s="172" t="str">
        <f>IF(VLOOKUP($B:$B,'S24 Warehouse Sale Product List'!$A:$F,6,FALSE)="","",VLOOKUP($B:$B,'S24 Warehouse Sale Product List'!$A:$F,6,FALSE))</f>
        <v/>
      </c>
      <c r="F939" s="214"/>
    </row>
    <row r="940" spans="1:6" x14ac:dyDescent="0.25">
      <c r="A940" s="223">
        <v>60940270</v>
      </c>
      <c r="B940" s="224" t="s">
        <v>2133</v>
      </c>
      <c r="C940" s="212" t="s">
        <v>1170</v>
      </c>
      <c r="D940" s="216">
        <v>170802</v>
      </c>
      <c r="E940" s="172" t="str">
        <f>IF(VLOOKUP($B:$B,'S24 Warehouse Sale Product List'!$A:$F,6,FALSE)="","",VLOOKUP($B:$B,'S24 Warehouse Sale Product List'!$A:$F,6,FALSE))</f>
        <v/>
      </c>
      <c r="F940" s="214"/>
    </row>
    <row r="941" spans="1:6" x14ac:dyDescent="0.25">
      <c r="A941" s="223">
        <v>69036874</v>
      </c>
      <c r="B941" s="224">
        <v>9781338829983</v>
      </c>
      <c r="C941" s="212" t="s">
        <v>1239</v>
      </c>
      <c r="D941" s="216">
        <v>170502</v>
      </c>
      <c r="E941" s="172" t="str">
        <f>IF(VLOOKUP($B:$B,'S24 Warehouse Sale Product List'!$A:$F,6,FALSE)="","",VLOOKUP($B:$B,'S24 Warehouse Sale Product List'!$A:$F,6,FALSE))</f>
        <v/>
      </c>
      <c r="F941" s="214"/>
    </row>
    <row r="942" spans="1:6" x14ac:dyDescent="0.25">
      <c r="A942" s="194">
        <v>72183053</v>
      </c>
      <c r="B942" s="243">
        <v>9781338890273</v>
      </c>
      <c r="C942" s="195" t="s">
        <v>1767</v>
      </c>
      <c r="D942" s="242">
        <v>70901</v>
      </c>
      <c r="E942" s="172" t="str">
        <f>IF(VLOOKUP($B:$B,'S24 Warehouse Sale Product List'!$A:$F,6,FALSE)="","",VLOOKUP($B:$B,'S24 Warehouse Sale Product List'!$A:$F,6,FALSE))</f>
        <v/>
      </c>
      <c r="F942" s="210"/>
    </row>
    <row r="943" spans="1:6" x14ac:dyDescent="0.25">
      <c r="A943" s="194">
        <v>69113223</v>
      </c>
      <c r="B943" s="243">
        <v>9781338792737</v>
      </c>
      <c r="C943" s="195" t="s">
        <v>1258</v>
      </c>
      <c r="D943" s="242">
        <v>170401</v>
      </c>
      <c r="E943" s="172" t="str">
        <f>IF(VLOOKUP($B:$B,'S24 Warehouse Sale Product List'!$A:$F,6,FALSE)="","",VLOOKUP($B:$B,'S24 Warehouse Sale Product List'!$A:$F,6,FALSE))</f>
        <v/>
      </c>
      <c r="F943" s="210"/>
    </row>
    <row r="944" spans="1:6" x14ac:dyDescent="0.25">
      <c r="A944" s="194">
        <v>73102344</v>
      </c>
      <c r="B944" s="243">
        <v>9781443196246</v>
      </c>
      <c r="C944" s="195" t="s">
        <v>1091</v>
      </c>
      <c r="D944" s="242">
        <v>71003</v>
      </c>
      <c r="E944" s="172" t="str">
        <f>IF(VLOOKUP($B:$B,'S24 Warehouse Sale Product List'!$A:$F,6,FALSE)="","",VLOOKUP($B:$B,'S24 Warehouse Sale Product List'!$A:$F,6,FALSE))</f>
        <v/>
      </c>
      <c r="F944" s="210"/>
    </row>
    <row r="945" spans="1:6" x14ac:dyDescent="0.25">
      <c r="A945" s="223">
        <v>43936675</v>
      </c>
      <c r="B945" s="224">
        <v>9781803370866</v>
      </c>
      <c r="C945" s="212" t="s">
        <v>469</v>
      </c>
      <c r="D945" s="216">
        <v>71003</v>
      </c>
      <c r="E945" s="172" t="str">
        <f>IF(VLOOKUP($B:$B,'S24 Warehouse Sale Product List'!$A:$F,6,FALSE)="","",VLOOKUP($B:$B,'S24 Warehouse Sale Product List'!$A:$F,6,FALSE))</f>
        <v/>
      </c>
      <c r="F945" s="214"/>
    </row>
    <row r="946" spans="1:6" x14ac:dyDescent="0.25">
      <c r="A946" s="194">
        <v>14016745</v>
      </c>
      <c r="B946" s="243">
        <v>9781339011264</v>
      </c>
      <c r="C946" s="195" t="s">
        <v>1015</v>
      </c>
      <c r="D946" s="242">
        <v>70901</v>
      </c>
      <c r="E946" s="172" t="str">
        <f>IF(VLOOKUP($B:$B,'S24 Warehouse Sale Product List'!$A:$F,6,FALSE)="","",VLOOKUP($B:$B,'S24 Warehouse Sale Product List'!$A:$F,6,FALSE))</f>
        <v/>
      </c>
      <c r="F946" s="210"/>
    </row>
    <row r="947" spans="1:6" x14ac:dyDescent="0.25">
      <c r="A947" s="194">
        <v>28173886</v>
      </c>
      <c r="B947" s="243">
        <v>9781338847130</v>
      </c>
      <c r="C947" s="195" t="s">
        <v>1030</v>
      </c>
      <c r="D947" s="242">
        <v>61003</v>
      </c>
      <c r="E947" s="172" t="str">
        <f>IF(VLOOKUP($B:$B,'S24 Warehouse Sale Product List'!$A:$F,6,FALSE)="","",VLOOKUP($B:$B,'S24 Warehouse Sale Product List'!$A:$F,6,FALSE))</f>
        <v/>
      </c>
      <c r="F947" s="210"/>
    </row>
    <row r="948" spans="1:6" x14ac:dyDescent="0.25">
      <c r="A948" s="194">
        <v>42760261</v>
      </c>
      <c r="B948" s="243">
        <v>9781338850031</v>
      </c>
      <c r="C948" s="195" t="s">
        <v>800</v>
      </c>
      <c r="D948" s="242">
        <v>120102</v>
      </c>
      <c r="E948" s="172" t="str">
        <f>IF(VLOOKUP($B:$B,'S24 Warehouse Sale Product List'!$A:$F,6,FALSE)="","",VLOOKUP($B:$B,'S24 Warehouse Sale Product List'!$A:$F,6,FALSE))</f>
        <v/>
      </c>
      <c r="F948" s="210"/>
    </row>
    <row r="949" spans="1:6" x14ac:dyDescent="0.25">
      <c r="A949" s="211">
        <v>3425809</v>
      </c>
      <c r="B949" s="224">
        <v>9781443175234</v>
      </c>
      <c r="C949" s="212" t="s">
        <v>1769</v>
      </c>
      <c r="D949" s="216">
        <v>80401</v>
      </c>
      <c r="E949" s="172" t="str">
        <f>IF(VLOOKUP($B:$B,'S24 Warehouse Sale Product List'!$A:$F,6,FALSE)="","",VLOOKUP($B:$B,'S24 Warehouse Sale Product List'!$A:$F,6,FALSE))</f>
        <v/>
      </c>
      <c r="F949" s="214"/>
    </row>
    <row r="950" spans="1:6" x14ac:dyDescent="0.25">
      <c r="A950" s="211">
        <v>97234157</v>
      </c>
      <c r="B950" s="224">
        <v>9781443198011</v>
      </c>
      <c r="C950" s="212" t="s">
        <v>1770</v>
      </c>
      <c r="D950" s="216">
        <v>130602</v>
      </c>
      <c r="E950" s="172" t="str">
        <f>IF(VLOOKUP($B:$B,'S24 Warehouse Sale Product List'!$A:$F,6,FALSE)="","",VLOOKUP($B:$B,'S24 Warehouse Sale Product List'!$A:$F,6,FALSE))</f>
        <v/>
      </c>
      <c r="F950" s="210"/>
    </row>
    <row r="951" spans="1:6" x14ac:dyDescent="0.25">
      <c r="A951" s="194">
        <v>2562735</v>
      </c>
      <c r="B951" s="243">
        <v>9781443128377</v>
      </c>
      <c r="C951" s="195" t="s">
        <v>1070</v>
      </c>
      <c r="D951" s="242">
        <v>140101</v>
      </c>
      <c r="E951" s="172" t="str">
        <f>IF(VLOOKUP($B:$B,'S24 Warehouse Sale Product List'!$A:$F,6,FALSE)="","",VLOOKUP($B:$B,'S24 Warehouse Sale Product List'!$A:$F,6,FALSE))</f>
        <v/>
      </c>
      <c r="F951" s="210"/>
    </row>
    <row r="952" spans="1:6" x14ac:dyDescent="0.25">
      <c r="A952" s="194">
        <v>40001743</v>
      </c>
      <c r="B952" s="243">
        <v>9781338867473</v>
      </c>
      <c r="C952" s="195" t="s">
        <v>855</v>
      </c>
      <c r="D952" s="242">
        <v>140603</v>
      </c>
      <c r="E952" s="172" t="str">
        <f>IF(VLOOKUP($B:$B,'S24 Warehouse Sale Product List'!$A:$F,6,FALSE)="","",VLOOKUP($B:$B,'S24 Warehouse Sale Product List'!$A:$F,6,FALSE))</f>
        <v/>
      </c>
      <c r="F952" s="214"/>
    </row>
    <row r="953" spans="1:6" x14ac:dyDescent="0.25">
      <c r="A953" s="194">
        <v>26084078</v>
      </c>
      <c r="B953" s="243">
        <v>9780545803526</v>
      </c>
      <c r="C953" s="195" t="s">
        <v>863</v>
      </c>
      <c r="D953" s="242">
        <v>140601</v>
      </c>
      <c r="E953" s="172" t="str">
        <f>IF(VLOOKUP($B:$B,'S24 Warehouse Sale Product List'!$A:$F,6,FALSE)="","",VLOOKUP($B:$B,'S24 Warehouse Sale Product List'!$A:$F,6,FALSE))</f>
        <v/>
      </c>
      <c r="F953" s="210"/>
    </row>
    <row r="954" spans="1:6" x14ac:dyDescent="0.25">
      <c r="A954" s="194">
        <v>24169162</v>
      </c>
      <c r="B954" s="243">
        <v>9781339035468</v>
      </c>
      <c r="C954" s="195" t="s">
        <v>1771</v>
      </c>
      <c r="D954" s="242">
        <v>60602</v>
      </c>
      <c r="E954" s="172" t="str">
        <f>IF(VLOOKUP($B:$B,'S24 Warehouse Sale Product List'!$A:$F,6,FALSE)="","",VLOOKUP($B:$B,'S24 Warehouse Sale Product List'!$A:$F,6,FALSE))</f>
        <v/>
      </c>
      <c r="F954" s="210"/>
    </row>
    <row r="955" spans="1:6" x14ac:dyDescent="0.25">
      <c r="A955" s="194">
        <v>25015723</v>
      </c>
      <c r="B955" s="243">
        <v>9781338779615</v>
      </c>
      <c r="C955" s="195" t="s">
        <v>561</v>
      </c>
      <c r="D955" s="242">
        <v>60701</v>
      </c>
      <c r="E955" s="172" t="str">
        <f>IF(VLOOKUP($B:$B,'S24 Warehouse Sale Product List'!$A:$F,6,FALSE)="","",VLOOKUP($B:$B,'S24 Warehouse Sale Product List'!$A:$F,6,FALSE))</f>
        <v/>
      </c>
      <c r="F955" s="210"/>
    </row>
    <row r="956" spans="1:6" x14ac:dyDescent="0.25">
      <c r="A956" s="194">
        <v>96085992</v>
      </c>
      <c r="B956" s="243">
        <v>9781338824995</v>
      </c>
      <c r="C956" s="195" t="s">
        <v>1199</v>
      </c>
      <c r="D956" s="242">
        <v>60701</v>
      </c>
      <c r="E956" s="172" t="str">
        <f>IF(VLOOKUP($B:$B,'S24 Warehouse Sale Product List'!$A:$F,6,FALSE)="","",VLOOKUP($B:$B,'S24 Warehouse Sale Product List'!$A:$F,6,FALSE))</f>
        <v/>
      </c>
      <c r="F956" s="210"/>
    </row>
    <row r="957" spans="1:6" x14ac:dyDescent="0.25">
      <c r="A957" s="194">
        <v>97951760</v>
      </c>
      <c r="B957" s="243">
        <v>9781338882957</v>
      </c>
      <c r="C957" s="195" t="s">
        <v>1031</v>
      </c>
      <c r="D957" s="242">
        <v>140202</v>
      </c>
      <c r="E957" s="172" t="str">
        <f>IF(VLOOKUP($B:$B,'S24 Warehouse Sale Product List'!$A:$F,6,FALSE)="","",VLOOKUP($B:$B,'S24 Warehouse Sale Product List'!$A:$F,6,FALSE))</f>
        <v/>
      </c>
      <c r="F957" s="210"/>
    </row>
    <row r="958" spans="1:6" x14ac:dyDescent="0.25">
      <c r="A958" s="211">
        <v>39624758</v>
      </c>
      <c r="B958" s="224">
        <v>9781338668322</v>
      </c>
      <c r="C958" s="212" t="s">
        <v>1071</v>
      </c>
      <c r="D958" s="216">
        <v>80901</v>
      </c>
      <c r="E958" s="172" t="str">
        <f>IF(VLOOKUP($B:$B,'S24 Warehouse Sale Product List'!$A:$F,6,FALSE)="","",VLOOKUP($B:$B,'S24 Warehouse Sale Product List'!$A:$F,6,FALSE))</f>
        <v/>
      </c>
      <c r="F958" s="214"/>
    </row>
    <row r="959" spans="1:6" x14ac:dyDescent="0.25">
      <c r="A959" s="194">
        <v>13550305</v>
      </c>
      <c r="B959" s="243">
        <v>9781338832020</v>
      </c>
      <c r="C959" s="195" t="s">
        <v>886</v>
      </c>
      <c r="D959" s="242">
        <v>80601</v>
      </c>
      <c r="E959" s="172" t="str">
        <f>IF(VLOOKUP($B:$B,'S24 Warehouse Sale Product List'!$A:$F,6,FALSE)="","",VLOOKUP($B:$B,'S24 Warehouse Sale Product List'!$A:$F,6,FALSE))</f>
        <v/>
      </c>
      <c r="F959" s="210"/>
    </row>
    <row r="960" spans="1:6" x14ac:dyDescent="0.25">
      <c r="A960" s="194">
        <v>66845140</v>
      </c>
      <c r="B960" s="243">
        <v>9781338863512</v>
      </c>
      <c r="C960" s="195" t="s">
        <v>470</v>
      </c>
      <c r="D960" s="242">
        <v>140103</v>
      </c>
      <c r="E960" s="172" t="str">
        <f>IF(VLOOKUP($B:$B,'S24 Warehouse Sale Product List'!$A:$F,6,FALSE)="","",VLOOKUP($B:$B,'S24 Warehouse Sale Product List'!$A:$F,6,FALSE))</f>
        <v/>
      </c>
      <c r="F960" s="210"/>
    </row>
    <row r="961" spans="1:6" x14ac:dyDescent="0.25">
      <c r="A961" s="194">
        <v>49655550</v>
      </c>
      <c r="B961" s="243">
        <v>9781338673845</v>
      </c>
      <c r="C961" s="195" t="s">
        <v>472</v>
      </c>
      <c r="D961" s="242">
        <v>130102</v>
      </c>
      <c r="E961" s="172" t="str">
        <f>IF(VLOOKUP($B:$B,'S24 Warehouse Sale Product List'!$A:$F,6,FALSE)="","",VLOOKUP($B:$B,'S24 Warehouse Sale Product List'!$A:$F,6,FALSE))</f>
        <v/>
      </c>
      <c r="F961" s="210"/>
    </row>
    <row r="962" spans="1:6" x14ac:dyDescent="0.25">
      <c r="A962" s="194">
        <v>3597872</v>
      </c>
      <c r="B962" s="243">
        <v>9781338731071</v>
      </c>
      <c r="C962" s="195" t="s">
        <v>762</v>
      </c>
      <c r="D962" s="242">
        <v>80803</v>
      </c>
      <c r="E962" s="172" t="str">
        <f>IF(VLOOKUP($B:$B,'S24 Warehouse Sale Product List'!$A:$F,6,FALSE)="","",VLOOKUP($B:$B,'S24 Warehouse Sale Product List'!$A:$F,6,FALSE))</f>
        <v/>
      </c>
      <c r="F962" s="210"/>
    </row>
    <row r="963" spans="1:6" x14ac:dyDescent="0.25">
      <c r="A963" s="223">
        <v>50126553</v>
      </c>
      <c r="B963" s="224">
        <v>9781338682212</v>
      </c>
      <c r="C963" s="212" t="s">
        <v>473</v>
      </c>
      <c r="D963" s="216">
        <v>140101</v>
      </c>
      <c r="E963" s="172" t="str">
        <f>IF(VLOOKUP($B:$B,'S24 Warehouse Sale Product List'!$A:$F,6,FALSE)="","",VLOOKUP($B:$B,'S24 Warehouse Sale Product List'!$A:$F,6,FALSE))</f>
        <v/>
      </c>
      <c r="F963" s="214"/>
    </row>
    <row r="964" spans="1:6" x14ac:dyDescent="0.25">
      <c r="A964" s="223">
        <v>49713692</v>
      </c>
      <c r="B964" s="224">
        <v>9781338875836</v>
      </c>
      <c r="C964" s="212" t="s">
        <v>1072</v>
      </c>
      <c r="D964" s="216">
        <v>81001</v>
      </c>
      <c r="E964" s="172" t="str">
        <f>IF(VLOOKUP($B:$B,'S24 Warehouse Sale Product List'!$A:$F,6,FALSE)="","",VLOOKUP($B:$B,'S24 Warehouse Sale Product List'!$A:$F,6,FALSE))</f>
        <v/>
      </c>
      <c r="F964" s="214"/>
    </row>
    <row r="965" spans="1:6" x14ac:dyDescent="0.25">
      <c r="A965" s="223">
        <v>95447190</v>
      </c>
      <c r="B965" s="224">
        <v>9781339016559</v>
      </c>
      <c r="C965" s="212" t="s">
        <v>1073</v>
      </c>
      <c r="D965" s="216">
        <v>80902</v>
      </c>
      <c r="E965" s="172" t="str">
        <f>IF(VLOOKUP($B:$B,'S24 Warehouse Sale Product List'!$A:$F,6,FALSE)="","",VLOOKUP($B:$B,'S24 Warehouse Sale Product List'!$A:$F,6,FALSE))</f>
        <v/>
      </c>
      <c r="F965" s="214"/>
    </row>
    <row r="966" spans="1:6" x14ac:dyDescent="0.25">
      <c r="A966" s="211">
        <v>77284059</v>
      </c>
      <c r="B966" s="224">
        <v>9781339032535</v>
      </c>
      <c r="C966" s="212" t="s">
        <v>1772</v>
      </c>
      <c r="D966" s="216">
        <v>60903</v>
      </c>
      <c r="E966" s="172" t="str">
        <f>IF(VLOOKUP($B:$B,'S24 Warehouse Sale Product List'!$A:$F,6,FALSE)="","",VLOOKUP($B:$B,'S24 Warehouse Sale Product List'!$A:$F,6,FALSE))</f>
        <v/>
      </c>
      <c r="F966" s="214"/>
    </row>
    <row r="967" spans="1:6" x14ac:dyDescent="0.25">
      <c r="A967" s="223">
        <v>37886654</v>
      </c>
      <c r="B967" s="224">
        <v>9781772274714</v>
      </c>
      <c r="C967" s="212" t="s">
        <v>1074</v>
      </c>
      <c r="D967" s="216">
        <v>61003</v>
      </c>
      <c r="E967" s="172" t="str">
        <f>IF(VLOOKUP($B:$B,'S24 Warehouse Sale Product List'!$A:$F,6,FALSE)="","",VLOOKUP($B:$B,'S24 Warehouse Sale Product List'!$A:$F,6,FALSE))</f>
        <v/>
      </c>
      <c r="F967" s="214"/>
    </row>
    <row r="968" spans="1:6" x14ac:dyDescent="0.25">
      <c r="A968" s="223">
        <v>3539874</v>
      </c>
      <c r="B968" s="224">
        <v>9781443182416</v>
      </c>
      <c r="C968" s="212" t="s">
        <v>1773</v>
      </c>
      <c r="D968" s="216">
        <v>80402</v>
      </c>
      <c r="E968" s="172" t="str">
        <f>IF(VLOOKUP($B:$B,'S24 Warehouse Sale Product List'!$A:$F,6,FALSE)="","",VLOOKUP($B:$B,'S24 Warehouse Sale Product List'!$A:$F,6,FALSE))</f>
        <v/>
      </c>
      <c r="F968" s="214"/>
    </row>
    <row r="969" spans="1:6" x14ac:dyDescent="0.25">
      <c r="A969" s="223">
        <v>3553832</v>
      </c>
      <c r="B969" s="224">
        <v>9781510745216</v>
      </c>
      <c r="C969" s="212" t="s">
        <v>342</v>
      </c>
      <c r="D969" s="216">
        <v>130703</v>
      </c>
      <c r="E969" s="172" t="str">
        <f>IF(VLOOKUP($B:$B,'S24 Warehouse Sale Product List'!$A:$F,6,FALSE)="","",VLOOKUP($B:$B,'S24 Warehouse Sale Product List'!$A:$F,6,FALSE))</f>
        <v/>
      </c>
      <c r="F969" s="214"/>
    </row>
    <row r="970" spans="1:6" x14ac:dyDescent="0.25">
      <c r="A970" s="223">
        <v>65489347</v>
      </c>
      <c r="B970" s="224">
        <v>9781771476096</v>
      </c>
      <c r="C970" s="212" t="s">
        <v>474</v>
      </c>
      <c r="D970" s="216">
        <v>61003</v>
      </c>
      <c r="E970" s="172" t="str">
        <f>IF(VLOOKUP($B:$B,'S24 Warehouse Sale Product List'!$A:$F,6,FALSE)="","",VLOOKUP($B:$B,'S24 Warehouse Sale Product List'!$A:$F,6,FALSE))</f>
        <v/>
      </c>
      <c r="F970" s="214"/>
    </row>
    <row r="971" spans="1:6" x14ac:dyDescent="0.25">
      <c r="A971" s="223">
        <v>28981273</v>
      </c>
      <c r="B971" s="224">
        <v>9781803379098</v>
      </c>
      <c r="C971" s="212" t="s">
        <v>1240</v>
      </c>
      <c r="D971" s="216">
        <v>170601</v>
      </c>
      <c r="E971" s="172" t="str">
        <f>IF(VLOOKUP($B:$B,'S24 Warehouse Sale Product List'!$A:$F,6,FALSE)="","",VLOOKUP($B:$B,'S24 Warehouse Sale Product List'!$A:$F,6,FALSE))</f>
        <v/>
      </c>
      <c r="F971" s="214"/>
    </row>
    <row r="972" spans="1:6" x14ac:dyDescent="0.25">
      <c r="A972" s="223">
        <v>56336629</v>
      </c>
      <c r="B972" s="224">
        <v>9781339006888</v>
      </c>
      <c r="C972" s="212" t="s">
        <v>1303</v>
      </c>
      <c r="D972" s="216">
        <v>80802</v>
      </c>
      <c r="E972" s="172" t="str">
        <f>IF(VLOOKUP($B:$B,'S24 Warehouse Sale Product List'!$A:$F,6,FALSE)="","",VLOOKUP($B:$B,'S24 Warehouse Sale Product List'!$A:$F,6,FALSE))</f>
        <v/>
      </c>
      <c r="F972" s="214"/>
    </row>
    <row r="973" spans="1:6" x14ac:dyDescent="0.25">
      <c r="A973" s="223">
        <v>3562445</v>
      </c>
      <c r="B973" s="224">
        <v>9781338670417</v>
      </c>
      <c r="C973" s="212" t="s">
        <v>125</v>
      </c>
      <c r="D973" s="216">
        <v>80903</v>
      </c>
      <c r="E973" s="172" t="str">
        <f>IF(VLOOKUP($B:$B,'S24 Warehouse Sale Product List'!$A:$F,6,FALSE)="","",VLOOKUP($B:$B,'S24 Warehouse Sale Product List'!$A:$F,6,FALSE))</f>
        <v/>
      </c>
      <c r="F973" s="214"/>
    </row>
    <row r="974" spans="1:6" x14ac:dyDescent="0.25">
      <c r="A974" s="223">
        <v>23774239</v>
      </c>
      <c r="B974" s="224">
        <v>9781338865127</v>
      </c>
      <c r="C974" s="212" t="s">
        <v>1322</v>
      </c>
      <c r="D974" s="216">
        <v>130701</v>
      </c>
      <c r="E974" s="172" t="str">
        <f>IF(VLOOKUP($B:$B,'S24 Warehouse Sale Product List'!$A:$F,6,FALSE)="","",VLOOKUP($B:$B,'S24 Warehouse Sale Product List'!$A:$F,6,FALSE))</f>
        <v/>
      </c>
      <c r="F974" s="214"/>
    </row>
    <row r="975" spans="1:6" x14ac:dyDescent="0.25">
      <c r="A975" s="194">
        <v>99116351</v>
      </c>
      <c r="B975" s="243">
        <v>9781338767216</v>
      </c>
      <c r="C975" s="195" t="s">
        <v>763</v>
      </c>
      <c r="D975" s="242">
        <v>80602</v>
      </c>
      <c r="E975" s="172" t="str">
        <f>IF(VLOOKUP($B:$B,'S24 Warehouse Sale Product List'!$A:$F,6,FALSE)="","",VLOOKUP($B:$B,'S24 Warehouse Sale Product List'!$A:$F,6,FALSE))</f>
        <v/>
      </c>
      <c r="F975" s="210"/>
    </row>
    <row r="976" spans="1:6" x14ac:dyDescent="0.25">
      <c r="A976" s="223">
        <v>88669668</v>
      </c>
      <c r="B976" s="224">
        <v>9781338767230</v>
      </c>
      <c r="C976" s="212" t="s">
        <v>784</v>
      </c>
      <c r="D976" s="216">
        <v>80603</v>
      </c>
      <c r="E976" s="172" t="str">
        <f>IF(VLOOKUP($B:$B,'S24 Warehouse Sale Product List'!$A:$F,6,FALSE)="","",VLOOKUP($B:$B,'S24 Warehouse Sale Product List'!$A:$F,6,FALSE))</f>
        <v/>
      </c>
      <c r="F976" s="214"/>
    </row>
    <row r="977" spans="1:6" x14ac:dyDescent="0.25">
      <c r="A977" s="194">
        <v>99545311</v>
      </c>
      <c r="B977" s="243">
        <v>9781772274707</v>
      </c>
      <c r="C977" s="195" t="s">
        <v>475</v>
      </c>
      <c r="D977" s="242">
        <v>71003</v>
      </c>
      <c r="E977" s="172" t="str">
        <f>IF(VLOOKUP($B:$B,'S24 Warehouse Sale Product List'!$A:$F,6,FALSE)="","",VLOOKUP($B:$B,'S24 Warehouse Sale Product List'!$A:$F,6,FALSE))</f>
        <v/>
      </c>
      <c r="F977" s="210"/>
    </row>
    <row r="978" spans="1:6" x14ac:dyDescent="0.25">
      <c r="A978" s="194">
        <v>3548958</v>
      </c>
      <c r="B978" s="243">
        <v>9780756566357</v>
      </c>
      <c r="C978" s="195" t="s">
        <v>343</v>
      </c>
      <c r="D978" s="242">
        <v>110101</v>
      </c>
      <c r="E978" s="172" t="str">
        <f>IF(VLOOKUP($B:$B,'S24 Warehouse Sale Product List'!$A:$F,6,FALSE)="","",VLOOKUP($B:$B,'S24 Warehouse Sale Product List'!$A:$F,6,FALSE))</f>
        <v/>
      </c>
      <c r="F978" s="210"/>
    </row>
    <row r="979" spans="1:6" x14ac:dyDescent="0.25">
      <c r="A979" s="211">
        <v>74307839</v>
      </c>
      <c r="B979" s="224">
        <v>9781338732726</v>
      </c>
      <c r="C979" s="212" t="s">
        <v>685</v>
      </c>
      <c r="D979" s="216">
        <v>80602</v>
      </c>
      <c r="E979" s="172" t="str">
        <f>IF(VLOOKUP($B:$B,'S24 Warehouse Sale Product List'!$A:$F,6,FALSE)="","",VLOOKUP($B:$B,'S24 Warehouse Sale Product List'!$A:$F,6,FALSE))</f>
        <v/>
      </c>
      <c r="F979" s="210"/>
    </row>
    <row r="980" spans="1:6" x14ac:dyDescent="0.25">
      <c r="A980" s="211">
        <v>97971748</v>
      </c>
      <c r="B980" s="224">
        <v>9781338732733</v>
      </c>
      <c r="C980" s="212" t="s">
        <v>562</v>
      </c>
      <c r="D980" s="216">
        <v>130301</v>
      </c>
      <c r="E980" s="172" t="str">
        <f>IF(VLOOKUP($B:$B,'S24 Warehouse Sale Product List'!$A:$F,6,FALSE)="","",VLOOKUP($B:$B,'S24 Warehouse Sale Product List'!$A:$F,6,FALSE))</f>
        <v/>
      </c>
      <c r="F980" s="210"/>
    </row>
    <row r="981" spans="1:6" x14ac:dyDescent="0.25">
      <c r="A981" s="194">
        <v>55703360</v>
      </c>
      <c r="B981" s="243">
        <v>9781338827361</v>
      </c>
      <c r="C981" s="195" t="s">
        <v>563</v>
      </c>
      <c r="D981" s="242">
        <v>130301</v>
      </c>
      <c r="E981" s="172" t="str">
        <f>IF(VLOOKUP($B:$B,'S24 Warehouse Sale Product List'!$A:$F,6,FALSE)="","",VLOOKUP($B:$B,'S24 Warehouse Sale Product List'!$A:$F,6,FALSE))</f>
        <v/>
      </c>
      <c r="F981" s="210"/>
    </row>
    <row r="982" spans="1:6" x14ac:dyDescent="0.25">
      <c r="A982" s="194">
        <v>14037237</v>
      </c>
      <c r="B982" s="243">
        <v>9781338826784</v>
      </c>
      <c r="C982" s="195" t="s">
        <v>476</v>
      </c>
      <c r="D982" s="242">
        <v>130203</v>
      </c>
      <c r="E982" s="172" t="str">
        <f>IF(VLOOKUP($B:$B,'S24 Warehouse Sale Product List'!$A:$F,6,FALSE)="","",VLOOKUP($B:$B,'S24 Warehouse Sale Product List'!$A:$F,6,FALSE))</f>
        <v/>
      </c>
      <c r="F982" s="210"/>
    </row>
    <row r="983" spans="1:6" x14ac:dyDescent="0.25">
      <c r="A983" s="194">
        <v>22313526</v>
      </c>
      <c r="B983" s="243">
        <v>9781338627756</v>
      </c>
      <c r="C983" s="195" t="s">
        <v>477</v>
      </c>
      <c r="D983" s="242">
        <v>140201</v>
      </c>
      <c r="E983" s="172" t="str">
        <f>IF(VLOOKUP($B:$B,'S24 Warehouse Sale Product List'!$A:$F,6,FALSE)="","",VLOOKUP($B:$B,'S24 Warehouse Sale Product List'!$A:$F,6,FALSE))</f>
        <v/>
      </c>
      <c r="F983" s="210"/>
    </row>
    <row r="984" spans="1:6" x14ac:dyDescent="0.25">
      <c r="A984" s="223">
        <v>46389340</v>
      </c>
      <c r="B984" s="224">
        <v>9781338811773</v>
      </c>
      <c r="C984" s="212" t="s">
        <v>478</v>
      </c>
      <c r="D984" s="216">
        <v>80601</v>
      </c>
      <c r="E984" s="172" t="str">
        <f>IF(VLOOKUP($B:$B,'S24 Warehouse Sale Product List'!$A:$F,6,FALSE)="","",VLOOKUP($B:$B,'S24 Warehouse Sale Product List'!$A:$F,6,FALSE))</f>
        <v/>
      </c>
      <c r="F984" s="214"/>
    </row>
    <row r="985" spans="1:6" x14ac:dyDescent="0.25">
      <c r="A985" s="223">
        <v>74693307</v>
      </c>
      <c r="B985" s="224">
        <v>9781338880366</v>
      </c>
      <c r="C985" s="212" t="s">
        <v>1774</v>
      </c>
      <c r="D985" s="216">
        <v>60801</v>
      </c>
      <c r="E985" s="172" t="str">
        <f>IF(VLOOKUP($B:$B,'S24 Warehouse Sale Product List'!$A:$F,6,FALSE)="","",VLOOKUP($B:$B,'S24 Warehouse Sale Product List'!$A:$F,6,FALSE))</f>
        <v/>
      </c>
      <c r="F985" s="214"/>
    </row>
    <row r="986" spans="1:6" x14ac:dyDescent="0.25">
      <c r="A986" s="223">
        <v>61544864</v>
      </c>
      <c r="B986" s="224">
        <v>9781338745542</v>
      </c>
      <c r="C986" s="212" t="s">
        <v>686</v>
      </c>
      <c r="D986" s="216">
        <v>60801</v>
      </c>
      <c r="E986" s="172" t="str">
        <f>IF(VLOOKUP($B:$B,'S24 Warehouse Sale Product List'!$A:$F,6,FALSE)="","",VLOOKUP($B:$B,'S24 Warehouse Sale Product List'!$A:$F,6,FALSE))</f>
        <v/>
      </c>
      <c r="F986" s="214"/>
    </row>
    <row r="987" spans="1:6" x14ac:dyDescent="0.25">
      <c r="A987" s="223">
        <v>92086019</v>
      </c>
      <c r="B987" s="224">
        <v>9781338745573</v>
      </c>
      <c r="C987" s="212" t="s">
        <v>687</v>
      </c>
      <c r="D987" s="216">
        <v>60803</v>
      </c>
      <c r="E987" s="172" t="str">
        <f>IF(VLOOKUP($B:$B,'S24 Warehouse Sale Product List'!$A:$F,6,FALSE)="","",VLOOKUP($B:$B,'S24 Warehouse Sale Product List'!$A:$F,6,FALSE))</f>
        <v/>
      </c>
      <c r="F987" s="214"/>
    </row>
    <row r="988" spans="1:6" x14ac:dyDescent="0.25">
      <c r="A988" s="223">
        <v>61882409</v>
      </c>
      <c r="B988" s="224">
        <v>9781338745658</v>
      </c>
      <c r="C988" s="212" t="s">
        <v>1775</v>
      </c>
      <c r="D988" s="216">
        <v>60801</v>
      </c>
      <c r="E988" s="172" t="str">
        <f>IF(VLOOKUP($B:$B,'S24 Warehouse Sale Product List'!$A:$F,6,FALSE)="","",VLOOKUP($B:$B,'S24 Warehouse Sale Product List'!$A:$F,6,FALSE))</f>
        <v/>
      </c>
      <c r="F988" s="214"/>
    </row>
    <row r="989" spans="1:6" x14ac:dyDescent="0.25">
      <c r="A989" s="223">
        <v>91824055</v>
      </c>
      <c r="B989" s="224">
        <v>9781338877045</v>
      </c>
      <c r="C989" s="212" t="s">
        <v>1241</v>
      </c>
      <c r="D989" s="216">
        <v>170502</v>
      </c>
      <c r="E989" s="172" t="str">
        <f>IF(VLOOKUP($B:$B,'S24 Warehouse Sale Product List'!$A:$F,6,FALSE)="","",VLOOKUP($B:$B,'S24 Warehouse Sale Product List'!$A:$F,6,FALSE))</f>
        <v/>
      </c>
      <c r="F989" s="214"/>
    </row>
    <row r="990" spans="1:6" x14ac:dyDescent="0.25">
      <c r="A990" s="223">
        <v>35949799</v>
      </c>
      <c r="B990" s="224">
        <v>9781338862805</v>
      </c>
      <c r="C990" s="212" t="s">
        <v>479</v>
      </c>
      <c r="D990" s="216">
        <v>140101</v>
      </c>
      <c r="E990" s="172" t="str">
        <f>IF(VLOOKUP($B:$B,'S24 Warehouse Sale Product List'!$A:$F,6,FALSE)="","",VLOOKUP($B:$B,'S24 Warehouse Sale Product List'!$A:$F,6,FALSE))</f>
        <v/>
      </c>
      <c r="F990" s="214"/>
    </row>
    <row r="991" spans="1:6" x14ac:dyDescent="0.25">
      <c r="A991" s="223">
        <v>49853165</v>
      </c>
      <c r="B991" s="224">
        <v>9781803371368</v>
      </c>
      <c r="C991" s="212" t="s">
        <v>480</v>
      </c>
      <c r="D991" s="216">
        <v>70703</v>
      </c>
      <c r="E991" s="172" t="str">
        <f>IF(VLOOKUP($B:$B,'S24 Warehouse Sale Product List'!$A:$F,6,FALSE)="","",VLOOKUP($B:$B,'S24 Warehouse Sale Product List'!$A:$F,6,FALSE))</f>
        <v/>
      </c>
      <c r="F991" s="214"/>
    </row>
    <row r="992" spans="1:6" x14ac:dyDescent="0.25">
      <c r="A992" s="223">
        <v>3611250</v>
      </c>
      <c r="B992" s="224">
        <v>9781368053358</v>
      </c>
      <c r="C992" s="212" t="s">
        <v>126</v>
      </c>
      <c r="D992" s="216">
        <v>150601</v>
      </c>
      <c r="E992" s="172" t="str">
        <f>IF(VLOOKUP($B:$B,'S24 Warehouse Sale Product List'!$A:$F,6,FALSE)="","",VLOOKUP($B:$B,'S24 Warehouse Sale Product List'!$A:$F,6,FALSE))</f>
        <v/>
      </c>
      <c r="F992" s="214"/>
    </row>
    <row r="993" spans="1:6" x14ac:dyDescent="0.25">
      <c r="A993" s="223">
        <v>3461291</v>
      </c>
      <c r="B993" s="224">
        <v>9781443175746</v>
      </c>
      <c r="C993" s="212" t="s">
        <v>1776</v>
      </c>
      <c r="D993" s="216">
        <v>80701</v>
      </c>
      <c r="E993" s="172" t="str">
        <f>IF(VLOOKUP($B:$B,'S24 Warehouse Sale Product List'!$A:$F,6,FALSE)="","",VLOOKUP($B:$B,'S24 Warehouse Sale Product List'!$A:$F,6,FALSE))</f>
        <v/>
      </c>
      <c r="F993" s="214"/>
    </row>
    <row r="994" spans="1:6" x14ac:dyDescent="0.25">
      <c r="A994" s="223">
        <v>3606821</v>
      </c>
      <c r="B994" s="224">
        <v>9781338722536</v>
      </c>
      <c r="C994" s="212" t="s">
        <v>1777</v>
      </c>
      <c r="D994" s="216">
        <v>80401</v>
      </c>
      <c r="E994" s="172" t="str">
        <f>IF(VLOOKUP($B:$B,'S24 Warehouse Sale Product List'!$A:$F,6,FALSE)="","",VLOOKUP($B:$B,'S24 Warehouse Sale Product List'!$A:$F,6,FALSE))</f>
        <v/>
      </c>
      <c r="F994" s="214"/>
    </row>
    <row r="995" spans="1:6" x14ac:dyDescent="0.25">
      <c r="A995" s="223">
        <v>57787470</v>
      </c>
      <c r="B995" s="224">
        <v>9781338870343</v>
      </c>
      <c r="C995" s="212" t="s">
        <v>826</v>
      </c>
      <c r="D995" s="216">
        <v>80801</v>
      </c>
      <c r="E995" s="172" t="str">
        <f>IF(VLOOKUP($B:$B,'S24 Warehouse Sale Product List'!$A:$F,6,FALSE)="","",VLOOKUP($B:$B,'S24 Warehouse Sale Product List'!$A:$F,6,FALSE))</f>
        <v/>
      </c>
      <c r="F995" s="214"/>
    </row>
    <row r="996" spans="1:6" x14ac:dyDescent="0.25">
      <c r="A996" s="223">
        <v>63247545</v>
      </c>
      <c r="B996" s="224">
        <v>9781803371542</v>
      </c>
      <c r="C996" s="212" t="s">
        <v>1016</v>
      </c>
      <c r="D996" s="216">
        <v>60903</v>
      </c>
      <c r="E996" s="172" t="str">
        <f>IF(VLOOKUP($B:$B,'S24 Warehouse Sale Product List'!$A:$F,6,FALSE)="","",VLOOKUP($B:$B,'S24 Warehouse Sale Product List'!$A:$F,6,FALSE))</f>
        <v/>
      </c>
      <c r="F996" s="214"/>
    </row>
    <row r="997" spans="1:6" x14ac:dyDescent="0.25">
      <c r="A997" s="194">
        <v>34117770</v>
      </c>
      <c r="B997" s="243">
        <v>9781338893250</v>
      </c>
      <c r="C997" s="195" t="s">
        <v>1304</v>
      </c>
      <c r="D997" s="242">
        <v>80703</v>
      </c>
      <c r="E997" s="172" t="str">
        <f>IF(VLOOKUP($B:$B,'S24 Warehouse Sale Product List'!$A:$F,6,FALSE)="","",VLOOKUP($B:$B,'S24 Warehouse Sale Product List'!$A:$F,6,FALSE))</f>
        <v/>
      </c>
      <c r="F997" s="210"/>
    </row>
    <row r="998" spans="1:6" x14ac:dyDescent="0.25">
      <c r="A998" s="223">
        <v>98167158</v>
      </c>
      <c r="B998" s="224">
        <v>9781338877731</v>
      </c>
      <c r="C998" s="212" t="s">
        <v>856</v>
      </c>
      <c r="D998" s="216">
        <v>130401</v>
      </c>
      <c r="E998" s="172" t="str">
        <f>IF(VLOOKUP($B:$B,'S24 Warehouse Sale Product List'!$A:$F,6,FALSE)="","",VLOOKUP($B:$B,'S24 Warehouse Sale Product List'!$A:$F,6,FALSE))</f>
        <v/>
      </c>
      <c r="F998" s="214"/>
    </row>
    <row r="999" spans="1:6" x14ac:dyDescent="0.25">
      <c r="A999" s="211">
        <v>99693881</v>
      </c>
      <c r="B999" s="224">
        <v>9781339039558</v>
      </c>
      <c r="C999" s="212" t="s">
        <v>1778</v>
      </c>
      <c r="D999" s="216">
        <v>80702</v>
      </c>
      <c r="E999" s="172" t="str">
        <f>IF(VLOOKUP($B:$B,'S24 Warehouse Sale Product List'!$A:$F,6,FALSE)="","",VLOOKUP($B:$B,'S24 Warehouse Sale Product List'!$A:$F,6,FALSE))</f>
        <v/>
      </c>
      <c r="F999" s="210"/>
    </row>
    <row r="1000" spans="1:6" x14ac:dyDescent="0.25">
      <c r="A1000" s="194">
        <v>82478048</v>
      </c>
      <c r="B1000" s="243">
        <v>9781443194037</v>
      </c>
      <c r="C1000" s="195" t="s">
        <v>1075</v>
      </c>
      <c r="D1000" s="242">
        <v>70903</v>
      </c>
      <c r="E1000" s="172" t="str">
        <f>IF(VLOOKUP($B:$B,'S24 Warehouse Sale Product List'!$A:$F,6,FALSE)="","",VLOOKUP($B:$B,'S24 Warehouse Sale Product List'!$A:$F,6,FALSE))</f>
        <v/>
      </c>
      <c r="F1000" s="210"/>
    </row>
    <row r="1001" spans="1:6" x14ac:dyDescent="0.25">
      <c r="A1001" s="223">
        <v>41182976</v>
      </c>
      <c r="B1001" s="224">
        <v>9781338255751</v>
      </c>
      <c r="C1001" s="212" t="s">
        <v>864</v>
      </c>
      <c r="D1001" s="216">
        <v>130703</v>
      </c>
      <c r="E1001" s="172" t="str">
        <f>IF(VLOOKUP($B:$B,'S24 Warehouse Sale Product List'!$A:$F,6,FALSE)="","",VLOOKUP($B:$B,'S24 Warehouse Sale Product List'!$A:$F,6,FALSE))</f>
        <v/>
      </c>
      <c r="F1001" s="214"/>
    </row>
    <row r="1002" spans="1:6" x14ac:dyDescent="0.25">
      <c r="A1002" s="223">
        <v>3558410</v>
      </c>
      <c r="B1002" s="224">
        <v>9781338668087</v>
      </c>
      <c r="C1002" s="212" t="s">
        <v>50</v>
      </c>
      <c r="D1002" s="216">
        <v>60901</v>
      </c>
      <c r="E1002" s="172" t="str">
        <f>IF(VLOOKUP($B:$B,'S24 Warehouse Sale Product List'!$A:$F,6,FALSE)="","",VLOOKUP($B:$B,'S24 Warehouse Sale Product List'!$A:$F,6,FALSE))</f>
        <v/>
      </c>
      <c r="F1002" s="214"/>
    </row>
    <row r="1003" spans="1:6" x14ac:dyDescent="0.25">
      <c r="A1003" s="223">
        <v>3485051</v>
      </c>
      <c r="B1003" s="224">
        <v>9781443175883</v>
      </c>
      <c r="C1003" s="212" t="s">
        <v>127</v>
      </c>
      <c r="D1003" s="216">
        <v>81002</v>
      </c>
      <c r="E1003" s="172" t="str">
        <f>IF(VLOOKUP($B:$B,'S24 Warehouse Sale Product List'!$A:$F,6,FALSE)="","",VLOOKUP($B:$B,'S24 Warehouse Sale Product List'!$A:$F,6,FALSE))</f>
        <v/>
      </c>
      <c r="F1003" s="214"/>
    </row>
    <row r="1004" spans="1:6" x14ac:dyDescent="0.25">
      <c r="A1004" s="223">
        <v>67136449</v>
      </c>
      <c r="B1004" s="224">
        <v>9781338847321</v>
      </c>
      <c r="C1004" s="212" t="s">
        <v>533</v>
      </c>
      <c r="D1004" s="216">
        <v>130203</v>
      </c>
      <c r="E1004" s="172" t="str">
        <f>IF(VLOOKUP($B:$B,'S24 Warehouse Sale Product List'!$A:$F,6,FALSE)="","",VLOOKUP($B:$B,'S24 Warehouse Sale Product List'!$A:$F,6,FALSE))</f>
        <v/>
      </c>
      <c r="F1004" s="214"/>
    </row>
    <row r="1005" spans="1:6" x14ac:dyDescent="0.25">
      <c r="A1005" s="223">
        <v>30326273</v>
      </c>
      <c r="B1005" s="224">
        <v>9781338666144</v>
      </c>
      <c r="C1005" s="212" t="s">
        <v>1779</v>
      </c>
      <c r="D1005" s="216">
        <v>80403</v>
      </c>
      <c r="E1005" s="172" t="str">
        <f>IF(VLOOKUP($B:$B,'S24 Warehouse Sale Product List'!$A:$F,6,FALSE)="","",VLOOKUP($B:$B,'S24 Warehouse Sale Product List'!$A:$F,6,FALSE))</f>
        <v/>
      </c>
      <c r="F1005" s="214"/>
    </row>
    <row r="1006" spans="1:6" x14ac:dyDescent="0.25">
      <c r="A1006" s="194">
        <v>3521582</v>
      </c>
      <c r="B1006" s="243">
        <v>9781338610659</v>
      </c>
      <c r="C1006" s="195" t="s">
        <v>344</v>
      </c>
      <c r="D1006" s="242">
        <v>80402</v>
      </c>
      <c r="E1006" s="172" t="str">
        <f>IF(VLOOKUP($B:$B,'S24 Warehouse Sale Product List'!$A:$F,6,FALSE)="","",VLOOKUP($B:$B,'S24 Warehouse Sale Product List'!$A:$F,6,FALSE))</f>
        <v/>
      </c>
      <c r="F1006" s="210"/>
    </row>
    <row r="1007" spans="1:6" x14ac:dyDescent="0.25">
      <c r="A1007" s="223">
        <v>3444916</v>
      </c>
      <c r="B1007" s="224">
        <v>9781787392786</v>
      </c>
      <c r="C1007" s="212" t="s">
        <v>128</v>
      </c>
      <c r="D1007" s="216">
        <v>80901</v>
      </c>
      <c r="E1007" s="172" t="str">
        <f>IF(VLOOKUP($B:$B,'S24 Warehouse Sale Product List'!$A:$F,6,FALSE)="","",VLOOKUP($B:$B,'S24 Warehouse Sale Product List'!$A:$F,6,FALSE))</f>
        <v/>
      </c>
      <c r="F1007" s="214"/>
    </row>
    <row r="1008" spans="1:6" x14ac:dyDescent="0.25">
      <c r="A1008" s="223">
        <v>3415363</v>
      </c>
      <c r="B1008" s="224">
        <v>9781443175081</v>
      </c>
      <c r="C1008" s="212" t="s">
        <v>481</v>
      </c>
      <c r="D1008" s="216">
        <v>150601</v>
      </c>
      <c r="E1008" s="172" t="str">
        <f>IF(VLOOKUP($B:$B,'S24 Warehouse Sale Product List'!$A:$F,6,FALSE)="","",VLOOKUP($B:$B,'S24 Warehouse Sale Product List'!$A:$F,6,FALSE))</f>
        <v/>
      </c>
      <c r="F1008" s="214"/>
    </row>
    <row r="1009" spans="1:6" x14ac:dyDescent="0.25">
      <c r="A1009" s="223">
        <v>99807854</v>
      </c>
      <c r="B1009" s="224">
        <v>9781338831184</v>
      </c>
      <c r="C1009" s="212" t="s">
        <v>1076</v>
      </c>
      <c r="D1009" s="216">
        <v>130102</v>
      </c>
      <c r="E1009" s="172" t="str">
        <f>IF(VLOOKUP($B:$B,'S24 Warehouse Sale Product List'!$A:$F,6,FALSE)="","",VLOOKUP($B:$B,'S24 Warehouse Sale Product List'!$A:$F,6,FALSE))</f>
        <v/>
      </c>
      <c r="F1009" s="214"/>
    </row>
    <row r="1010" spans="1:6" x14ac:dyDescent="0.25">
      <c r="A1010" s="194">
        <v>91702667</v>
      </c>
      <c r="B1010" s="243">
        <v>9781339031200</v>
      </c>
      <c r="C1010" s="195" t="s">
        <v>1780</v>
      </c>
      <c r="D1010" s="242">
        <v>60902</v>
      </c>
      <c r="E1010" s="172" t="str">
        <f>IF(VLOOKUP($B:$B,'S24 Warehouse Sale Product List'!$A:$F,6,FALSE)="","",VLOOKUP($B:$B,'S24 Warehouse Sale Product List'!$A:$F,6,FALSE))</f>
        <v/>
      </c>
      <c r="F1010" s="210"/>
    </row>
    <row r="1011" spans="1:6" x14ac:dyDescent="0.25">
      <c r="A1011" s="194">
        <v>85516105</v>
      </c>
      <c r="B1011" s="243">
        <v>9781039701977</v>
      </c>
      <c r="C1011" s="195" t="s">
        <v>1077</v>
      </c>
      <c r="D1011" s="242">
        <v>81001</v>
      </c>
      <c r="E1011" s="172" t="str">
        <f>IF(VLOOKUP($B:$B,'S24 Warehouse Sale Product List'!$A:$F,6,FALSE)="","",VLOOKUP($B:$B,'S24 Warehouse Sale Product List'!$A:$F,6,FALSE))</f>
        <v/>
      </c>
      <c r="F1011" s="210"/>
    </row>
    <row r="1012" spans="1:6" x14ac:dyDescent="0.25">
      <c r="A1012" s="194">
        <v>41966973</v>
      </c>
      <c r="B1012" s="243">
        <v>9780593225707</v>
      </c>
      <c r="C1012" s="195" t="s">
        <v>801</v>
      </c>
      <c r="D1012" s="242">
        <v>60103</v>
      </c>
      <c r="E1012" s="172" t="str">
        <f>IF(VLOOKUP($B:$B,'S24 Warehouse Sale Product List'!$A:$F,6,FALSE)="","",VLOOKUP($B:$B,'S24 Warehouse Sale Product List'!$A:$F,6,FALSE))</f>
        <v/>
      </c>
      <c r="F1012" s="210"/>
    </row>
    <row r="1013" spans="1:6" x14ac:dyDescent="0.25">
      <c r="A1013" s="223">
        <v>52705636</v>
      </c>
      <c r="B1013" s="224">
        <v>9781338841558</v>
      </c>
      <c r="C1013" s="212" t="s">
        <v>521</v>
      </c>
      <c r="D1013" s="216">
        <v>110101</v>
      </c>
      <c r="E1013" s="172" t="str">
        <f>IF(VLOOKUP($B:$B,'S24 Warehouse Sale Product List'!$A:$F,6,FALSE)="","",VLOOKUP($B:$B,'S24 Warehouse Sale Product List'!$A:$F,6,FALSE))</f>
        <v/>
      </c>
      <c r="F1013" s="214"/>
    </row>
    <row r="1014" spans="1:6" x14ac:dyDescent="0.25">
      <c r="A1014" s="223">
        <v>17416956</v>
      </c>
      <c r="B1014" s="224">
        <v>9781338672206</v>
      </c>
      <c r="C1014" s="212" t="s">
        <v>1109</v>
      </c>
      <c r="D1014" s="216">
        <v>60302</v>
      </c>
      <c r="E1014" s="172" t="str">
        <f>IF(VLOOKUP($B:$B,'S24 Warehouse Sale Product List'!$A:$F,6,FALSE)="","",VLOOKUP($B:$B,'S24 Warehouse Sale Product List'!$A:$F,6,FALSE))</f>
        <v/>
      </c>
      <c r="F1014" s="214"/>
    </row>
    <row r="1015" spans="1:6" x14ac:dyDescent="0.25">
      <c r="A1015" s="223">
        <v>83798340</v>
      </c>
      <c r="B1015" s="224">
        <v>9781339011066</v>
      </c>
      <c r="C1015" s="212" t="s">
        <v>1781</v>
      </c>
      <c r="D1015" s="216">
        <v>60302</v>
      </c>
      <c r="E1015" s="172" t="str">
        <f>IF(VLOOKUP($B:$B,'S24 Warehouse Sale Product List'!$A:$F,6,FALSE)="","",VLOOKUP($B:$B,'S24 Warehouse Sale Product List'!$A:$F,6,FALSE))</f>
        <v/>
      </c>
      <c r="F1015" s="214"/>
    </row>
    <row r="1016" spans="1:6" x14ac:dyDescent="0.25">
      <c r="A1016" s="194">
        <v>89107667</v>
      </c>
      <c r="B1016" s="243">
        <v>9781772271492</v>
      </c>
      <c r="C1016" s="195" t="s">
        <v>482</v>
      </c>
      <c r="D1016" s="242">
        <v>71003</v>
      </c>
      <c r="E1016" s="172" t="str">
        <f>IF(VLOOKUP($B:$B,'S24 Warehouse Sale Product List'!$A:$F,6,FALSE)="","",VLOOKUP($B:$B,'S24 Warehouse Sale Product List'!$A:$F,6,FALSE))</f>
        <v/>
      </c>
      <c r="F1016" s="214"/>
    </row>
    <row r="1017" spans="1:6" x14ac:dyDescent="0.25">
      <c r="A1017" s="194">
        <v>77565842</v>
      </c>
      <c r="B1017" s="243">
        <v>9781338831986</v>
      </c>
      <c r="C1017" s="195" t="s">
        <v>857</v>
      </c>
      <c r="D1017" s="242">
        <v>130702</v>
      </c>
      <c r="E1017" s="172" t="str">
        <f>IF(VLOOKUP($B:$B,'S24 Warehouse Sale Product List'!$A:$F,6,FALSE)="","",VLOOKUP($B:$B,'S24 Warehouse Sale Product List'!$A:$F,6,FALSE))</f>
        <v/>
      </c>
      <c r="F1017" s="210"/>
    </row>
    <row r="1018" spans="1:6" x14ac:dyDescent="0.25">
      <c r="A1018" s="194">
        <v>63405149</v>
      </c>
      <c r="B1018" s="243">
        <v>9781338634822</v>
      </c>
      <c r="C1018" s="195" t="s">
        <v>1287</v>
      </c>
      <c r="D1018" s="242">
        <v>80902</v>
      </c>
      <c r="E1018" s="172" t="str">
        <f>IF(VLOOKUP($B:$B,'S24 Warehouse Sale Product List'!$A:$F,6,FALSE)="","",VLOOKUP($B:$B,'S24 Warehouse Sale Product List'!$A:$F,6,FALSE))</f>
        <v/>
      </c>
      <c r="F1018" s="210"/>
    </row>
    <row r="1019" spans="1:6" x14ac:dyDescent="0.25">
      <c r="A1019" s="223">
        <v>72880081</v>
      </c>
      <c r="B1019" s="224">
        <v>9781338730890</v>
      </c>
      <c r="C1019" s="212" t="s">
        <v>1266</v>
      </c>
      <c r="D1019" s="216">
        <v>130301</v>
      </c>
      <c r="E1019" s="172" t="str">
        <f>IF(VLOOKUP($B:$B,'S24 Warehouse Sale Product List'!$A:$F,6,FALSE)="","",VLOOKUP($B:$B,'S24 Warehouse Sale Product List'!$A:$F,6,FALSE))</f>
        <v/>
      </c>
      <c r="F1019" s="214"/>
    </row>
    <row r="1020" spans="1:6" x14ac:dyDescent="0.25">
      <c r="A1020" s="223">
        <v>3612951</v>
      </c>
      <c r="B1020" s="224">
        <v>9781338732399</v>
      </c>
      <c r="C1020" s="212" t="s">
        <v>1288</v>
      </c>
      <c r="D1020" s="216">
        <v>80602</v>
      </c>
      <c r="E1020" s="172" t="str">
        <f>IF(VLOOKUP($B:$B,'S24 Warehouse Sale Product List'!$A:$F,6,FALSE)="","",VLOOKUP($B:$B,'S24 Warehouse Sale Product List'!$A:$F,6,FALSE))</f>
        <v/>
      </c>
      <c r="F1020" s="214"/>
    </row>
    <row r="1021" spans="1:6" x14ac:dyDescent="0.25">
      <c r="A1021" s="194">
        <v>79267979</v>
      </c>
      <c r="B1021" s="243">
        <v>9781338831412</v>
      </c>
      <c r="C1021" s="195" t="s">
        <v>1323</v>
      </c>
      <c r="D1021" s="242">
        <v>130701</v>
      </c>
      <c r="E1021" s="172" t="str">
        <f>IF(VLOOKUP($B:$B,'S24 Warehouse Sale Product List'!$A:$F,6,FALSE)="","",VLOOKUP($B:$B,'S24 Warehouse Sale Product List'!$A:$F,6,FALSE))</f>
        <v/>
      </c>
      <c r="F1021" s="210"/>
    </row>
    <row r="1022" spans="1:6" x14ac:dyDescent="0.25">
      <c r="A1022" s="194">
        <v>65160738</v>
      </c>
      <c r="B1022" s="243">
        <v>9781338305890</v>
      </c>
      <c r="C1022" s="195" t="s">
        <v>129</v>
      </c>
      <c r="D1022" s="242">
        <v>150601</v>
      </c>
      <c r="E1022" s="172" t="str">
        <f>IF(VLOOKUP($B:$B,'S24 Warehouse Sale Product List'!$A:$F,6,FALSE)="","",VLOOKUP($B:$B,'S24 Warehouse Sale Product List'!$A:$F,6,FALSE))</f>
        <v/>
      </c>
      <c r="F1022" s="210"/>
    </row>
    <row r="1023" spans="1:6" x14ac:dyDescent="0.25">
      <c r="A1023" s="194">
        <v>78508436</v>
      </c>
      <c r="B1023" s="243">
        <v>9781338745535</v>
      </c>
      <c r="C1023" s="195" t="s">
        <v>1324</v>
      </c>
      <c r="D1023" s="242">
        <v>140702</v>
      </c>
      <c r="E1023" s="172" t="str">
        <f>IF(VLOOKUP($B:$B,'S24 Warehouse Sale Product List'!$A:$F,6,FALSE)="","",VLOOKUP($B:$B,'S24 Warehouse Sale Product List'!$A:$F,6,FALSE))</f>
        <v/>
      </c>
      <c r="F1023" s="210"/>
    </row>
    <row r="1024" spans="1:6" x14ac:dyDescent="0.25">
      <c r="A1024" s="194">
        <v>26108078</v>
      </c>
      <c r="B1024" s="243">
        <v>9781338890815</v>
      </c>
      <c r="C1024" s="195" t="s">
        <v>1259</v>
      </c>
      <c r="D1024" s="242">
        <v>70102</v>
      </c>
      <c r="E1024" s="172" t="str">
        <f>IF(VLOOKUP($B:$B,'S24 Warehouse Sale Product List'!$A:$F,6,FALSE)="","",VLOOKUP($B:$B,'S24 Warehouse Sale Product List'!$A:$F,6,FALSE))</f>
        <v/>
      </c>
      <c r="F1024" s="210"/>
    </row>
    <row r="1025" spans="1:6" x14ac:dyDescent="0.25">
      <c r="A1025" s="223">
        <v>54774376</v>
      </c>
      <c r="B1025" s="224">
        <v>9781907083426</v>
      </c>
      <c r="C1025" s="212" t="s">
        <v>1078</v>
      </c>
      <c r="D1025" s="216">
        <v>70202</v>
      </c>
      <c r="E1025" s="172" t="str">
        <f>IF(VLOOKUP($B:$B,'S24 Warehouse Sale Product List'!$A:$F,6,FALSE)="","",VLOOKUP($B:$B,'S24 Warehouse Sale Product List'!$A:$F,6,FALSE))</f>
        <v/>
      </c>
      <c r="F1025" s="214"/>
    </row>
    <row r="1026" spans="1:6" x14ac:dyDescent="0.25">
      <c r="A1026" s="223">
        <v>30668039</v>
      </c>
      <c r="B1026" s="224">
        <v>9781907083402</v>
      </c>
      <c r="C1026" s="212" t="s">
        <v>802</v>
      </c>
      <c r="D1026" s="216">
        <v>70103</v>
      </c>
      <c r="E1026" s="172" t="str">
        <f>IF(VLOOKUP($B:$B,'S24 Warehouse Sale Product List'!$A:$F,6,FALSE)="","",VLOOKUP($B:$B,'S24 Warehouse Sale Product List'!$A:$F,6,FALSE))</f>
        <v/>
      </c>
      <c r="F1026" s="214"/>
    </row>
    <row r="1027" spans="1:6" x14ac:dyDescent="0.25">
      <c r="A1027" s="194">
        <v>62732529</v>
      </c>
      <c r="B1027" s="243">
        <v>9781338891065</v>
      </c>
      <c r="C1027" s="195" t="s">
        <v>1079</v>
      </c>
      <c r="D1027" s="242">
        <v>60901</v>
      </c>
      <c r="E1027" s="172" t="str">
        <f>IF(VLOOKUP($B:$B,'S24 Warehouse Sale Product List'!$A:$F,6,FALSE)="","",VLOOKUP($B:$B,'S24 Warehouse Sale Product List'!$A:$F,6,FALSE))</f>
        <v/>
      </c>
      <c r="F1027" s="210"/>
    </row>
    <row r="1028" spans="1:6" x14ac:dyDescent="0.25">
      <c r="A1028" s="194">
        <v>52667901</v>
      </c>
      <c r="B1028" s="243">
        <v>9781338893779</v>
      </c>
      <c r="C1028" s="195" t="s">
        <v>1080</v>
      </c>
      <c r="D1028" s="242">
        <v>140102</v>
      </c>
      <c r="E1028" s="172" t="str">
        <f>IF(VLOOKUP($B:$B,'S24 Warehouse Sale Product List'!$A:$F,6,FALSE)="","",VLOOKUP($B:$B,'S24 Warehouse Sale Product List'!$A:$F,6,FALSE))</f>
        <v/>
      </c>
      <c r="F1028" s="214"/>
    </row>
    <row r="1029" spans="1:6" x14ac:dyDescent="0.25">
      <c r="A1029" s="223">
        <v>25351471</v>
      </c>
      <c r="B1029" s="224">
        <v>9781339037370</v>
      </c>
      <c r="C1029" s="212" t="s">
        <v>1782</v>
      </c>
      <c r="D1029" s="216">
        <v>60401</v>
      </c>
      <c r="E1029" s="172" t="str">
        <f>IF(VLOOKUP($B:$B,'S24 Warehouse Sale Product List'!$A:$F,6,FALSE)="","",VLOOKUP($B:$B,'S24 Warehouse Sale Product List'!$A:$F,6,FALSE))</f>
        <v/>
      </c>
      <c r="F1029" s="214"/>
    </row>
    <row r="1030" spans="1:6" x14ac:dyDescent="0.25">
      <c r="A1030" s="223">
        <v>76593497</v>
      </c>
      <c r="B1030" s="224">
        <v>9781443199872</v>
      </c>
      <c r="C1030" s="212" t="s">
        <v>1506</v>
      </c>
      <c r="D1030" s="216">
        <v>40203</v>
      </c>
      <c r="E1030" s="172" t="str">
        <f>IF(VLOOKUP($B:$B,'S24 Warehouse Sale Product List'!$A:$F,6,FALSE)="","",VLOOKUP($B:$B,'S24 Warehouse Sale Product List'!$A:$F,6,FALSE))</f>
        <v/>
      </c>
      <c r="F1030" s="214"/>
    </row>
    <row r="1031" spans="1:6" x14ac:dyDescent="0.25">
      <c r="A1031" s="223">
        <v>60509681</v>
      </c>
      <c r="B1031" s="224">
        <v>9781773881270</v>
      </c>
      <c r="C1031" s="212" t="s">
        <v>743</v>
      </c>
      <c r="D1031" s="216">
        <v>40401</v>
      </c>
      <c r="E1031" s="172" t="str">
        <f>IF(VLOOKUP($B:$B,'S24 Warehouse Sale Product List'!$A:$F,6,FALSE)="","",VLOOKUP($B:$B,'S24 Warehouse Sale Product List'!$A:$F,6,FALSE))</f>
        <v/>
      </c>
      <c r="F1031" s="214"/>
    </row>
    <row r="1032" spans="1:6" x14ac:dyDescent="0.25">
      <c r="A1032" s="223">
        <v>3427235</v>
      </c>
      <c r="B1032" s="224">
        <v>9781474962247</v>
      </c>
      <c r="C1032" s="212" t="s">
        <v>187</v>
      </c>
      <c r="D1032" s="216">
        <v>40403</v>
      </c>
      <c r="E1032" s="172" t="str">
        <f>IF(VLOOKUP($B:$B,'S24 Warehouse Sale Product List'!$A:$F,6,FALSE)="","",VLOOKUP($B:$B,'S24 Warehouse Sale Product List'!$A:$F,6,FALSE))</f>
        <v/>
      </c>
      <c r="F1032" s="214"/>
    </row>
    <row r="1033" spans="1:6" x14ac:dyDescent="0.25">
      <c r="A1033" s="223">
        <v>73472899</v>
      </c>
      <c r="B1033" s="224">
        <v>9781801318013</v>
      </c>
      <c r="C1033" s="212" t="s">
        <v>770</v>
      </c>
      <c r="D1033" s="216">
        <v>40203</v>
      </c>
      <c r="E1033" s="172" t="str">
        <f>IF(VLOOKUP($B:$B,'S24 Warehouse Sale Product List'!$A:$F,6,FALSE)="","",VLOOKUP($B:$B,'S24 Warehouse Sale Product List'!$A:$F,6,FALSE))</f>
        <v/>
      </c>
      <c r="F1033" s="214"/>
    </row>
    <row r="1034" spans="1:6" x14ac:dyDescent="0.25">
      <c r="A1034" s="223">
        <v>10111175</v>
      </c>
      <c r="B1034" s="224">
        <v>9781801311472</v>
      </c>
      <c r="C1034" s="212" t="s">
        <v>771</v>
      </c>
      <c r="D1034" s="216">
        <v>40202</v>
      </c>
      <c r="E1034" s="172" t="str">
        <f>IF(VLOOKUP($B:$B,'S24 Warehouse Sale Product List'!$A:$F,6,FALSE)="","",VLOOKUP($B:$B,'S24 Warehouse Sale Product List'!$A:$F,6,FALSE))</f>
        <v/>
      </c>
      <c r="F1034" s="214"/>
    </row>
    <row r="1035" spans="1:6" x14ac:dyDescent="0.25">
      <c r="A1035" s="223">
        <v>41668270</v>
      </c>
      <c r="B1035" s="224">
        <v>9781039702394</v>
      </c>
      <c r="C1035" s="212" t="s">
        <v>1344</v>
      </c>
      <c r="D1035" s="216">
        <v>50302</v>
      </c>
      <c r="E1035" s="172" t="str">
        <f>IF(VLOOKUP($B:$B,'S24 Warehouse Sale Product List'!$A:$F,6,FALSE)="","",VLOOKUP($B:$B,'S24 Warehouse Sale Product List'!$A:$F,6,FALSE))</f>
        <v/>
      </c>
      <c r="F1035" s="214"/>
    </row>
    <row r="1036" spans="1:6" x14ac:dyDescent="0.25">
      <c r="A1036" s="223">
        <v>12038654</v>
      </c>
      <c r="B1036" s="224">
        <v>9781443196802</v>
      </c>
      <c r="C1036" s="212" t="s">
        <v>1359</v>
      </c>
      <c r="D1036" s="216">
        <v>50202</v>
      </c>
      <c r="E1036" s="172" t="str">
        <f>IF(VLOOKUP($B:$B,'S24 Warehouse Sale Product List'!$A:$F,6,FALSE)="","",VLOOKUP($B:$B,'S24 Warehouse Sale Product List'!$A:$F,6,FALSE))</f>
        <v/>
      </c>
      <c r="F1036" s="214"/>
    </row>
    <row r="1037" spans="1:6" x14ac:dyDescent="0.25">
      <c r="A1037" s="223">
        <v>36832238</v>
      </c>
      <c r="B1037" s="224" t="s">
        <v>1783</v>
      </c>
      <c r="C1037" s="212" t="s">
        <v>1784</v>
      </c>
      <c r="D1037" s="216">
        <v>160604</v>
      </c>
      <c r="E1037" s="172" t="str">
        <f>IF(VLOOKUP($B:$B,'S24 Warehouse Sale Product List'!$A:$F,6,FALSE)="","",VLOOKUP($B:$B,'S24 Warehouse Sale Product List'!$A:$F,6,FALSE))</f>
        <v/>
      </c>
      <c r="F1037" s="214"/>
    </row>
    <row r="1038" spans="1:6" x14ac:dyDescent="0.25">
      <c r="A1038" s="223">
        <v>23018203</v>
      </c>
      <c r="B1038" s="224" t="s">
        <v>1785</v>
      </c>
      <c r="C1038" s="212" t="s">
        <v>1786</v>
      </c>
      <c r="D1038" s="216">
        <v>160604</v>
      </c>
      <c r="E1038" s="172" t="str">
        <f>IF(VLOOKUP($B:$B,'S24 Warehouse Sale Product List'!$A:$F,6,FALSE)="","",VLOOKUP($B:$B,'S24 Warehouse Sale Product List'!$A:$F,6,FALSE))</f>
        <v/>
      </c>
      <c r="F1038" s="214"/>
    </row>
    <row r="1039" spans="1:6" x14ac:dyDescent="0.25">
      <c r="A1039" s="194">
        <v>22287058</v>
      </c>
      <c r="B1039" s="243" t="s">
        <v>1787</v>
      </c>
      <c r="C1039" s="195" t="s">
        <v>1788</v>
      </c>
      <c r="D1039" s="242">
        <v>160604</v>
      </c>
      <c r="E1039" s="172" t="str">
        <f>IF(VLOOKUP($B:$B,'S24 Warehouse Sale Product List'!$A:$F,6,FALSE)="","",VLOOKUP($B:$B,'S24 Warehouse Sale Product List'!$A:$F,6,FALSE))</f>
        <v/>
      </c>
      <c r="F1039" s="210"/>
    </row>
    <row r="1040" spans="1:6" x14ac:dyDescent="0.25">
      <c r="A1040" s="194">
        <v>40988865</v>
      </c>
      <c r="B1040" s="243">
        <v>9781443199568</v>
      </c>
      <c r="C1040" s="195" t="s">
        <v>721</v>
      </c>
      <c r="D1040" s="242">
        <v>40903</v>
      </c>
      <c r="E1040" s="172" t="str">
        <f>IF(VLOOKUP($B:$B,'S24 Warehouse Sale Product List'!$A:$F,6,FALSE)="","",VLOOKUP($B:$B,'S24 Warehouse Sale Product List'!$A:$F,6,FALSE))</f>
        <v/>
      </c>
      <c r="F1040" s="210"/>
    </row>
    <row r="1041" spans="1:6" x14ac:dyDescent="0.25">
      <c r="A1041" s="194">
        <v>38131606</v>
      </c>
      <c r="B1041" s="243">
        <v>9781443195713</v>
      </c>
      <c r="C1041" s="195" t="s">
        <v>772</v>
      </c>
      <c r="D1041" s="242">
        <v>40603</v>
      </c>
      <c r="E1041" s="172" t="str">
        <f>IF(VLOOKUP($B:$B,'S24 Warehouse Sale Product List'!$A:$F,6,FALSE)="","",VLOOKUP($B:$B,'S24 Warehouse Sale Product List'!$A:$F,6,FALSE))</f>
        <v/>
      </c>
      <c r="F1041" s="210"/>
    </row>
    <row r="1042" spans="1:6" x14ac:dyDescent="0.25">
      <c r="A1042" s="194">
        <v>2577007</v>
      </c>
      <c r="B1042" s="243">
        <v>9781443129282</v>
      </c>
      <c r="C1042" s="195" t="s">
        <v>1452</v>
      </c>
      <c r="D1042" s="242">
        <v>100302</v>
      </c>
      <c r="E1042" s="172" t="str">
        <f>IF(VLOOKUP($B:$B,'S24 Warehouse Sale Product List'!$A:$F,6,FALSE)="","",VLOOKUP($B:$B,'S24 Warehouse Sale Product List'!$A:$F,6,FALSE))</f>
        <v/>
      </c>
      <c r="F1042" s="210"/>
    </row>
    <row r="1043" spans="1:6" x14ac:dyDescent="0.25">
      <c r="A1043" s="194">
        <v>3521459</v>
      </c>
      <c r="B1043" s="243">
        <v>9781443180405</v>
      </c>
      <c r="C1043" s="195" t="s">
        <v>188</v>
      </c>
      <c r="D1043" s="242">
        <v>100402</v>
      </c>
      <c r="E1043" s="172" t="str">
        <f>IF(VLOOKUP($B:$B,'S24 Warehouse Sale Product List'!$A:$F,6,FALSE)="","",VLOOKUP($B:$B,'S24 Warehouse Sale Product List'!$A:$F,6,FALSE))</f>
        <v/>
      </c>
      <c r="F1043" s="210"/>
    </row>
    <row r="1044" spans="1:6" x14ac:dyDescent="0.25">
      <c r="A1044" s="223">
        <v>2866567</v>
      </c>
      <c r="B1044" s="224">
        <v>9781443145404</v>
      </c>
      <c r="C1044" s="212" t="s">
        <v>1526</v>
      </c>
      <c r="D1044" s="216">
        <v>40602</v>
      </c>
      <c r="E1044" s="172" t="str">
        <f>IF(VLOOKUP($B:$B,'S24 Warehouse Sale Product List'!$A:$F,6,FALSE)="","",VLOOKUP($B:$B,'S24 Warehouse Sale Product List'!$A:$F,6,FALSE))</f>
        <v/>
      </c>
      <c r="F1044" s="214"/>
    </row>
    <row r="1045" spans="1:6" x14ac:dyDescent="0.25">
      <c r="A1045" s="223">
        <v>3366839</v>
      </c>
      <c r="B1045" s="224">
        <v>9781443173131</v>
      </c>
      <c r="C1045" s="212" t="s">
        <v>1529</v>
      </c>
      <c r="D1045" s="216">
        <v>50101</v>
      </c>
      <c r="E1045" s="172" t="str">
        <f>IF(VLOOKUP($B:$B,'S24 Warehouse Sale Product List'!$A:$F,6,FALSE)="","",VLOOKUP($B:$B,'S24 Warehouse Sale Product List'!$A:$F,6,FALSE))</f>
        <v/>
      </c>
      <c r="F1045" s="214"/>
    </row>
    <row r="1046" spans="1:6" x14ac:dyDescent="0.25">
      <c r="A1046" s="194">
        <v>27001856</v>
      </c>
      <c r="B1046" s="243">
        <v>9781443193702</v>
      </c>
      <c r="C1046" s="195" t="s">
        <v>744</v>
      </c>
      <c r="D1046" s="242">
        <v>40602</v>
      </c>
      <c r="E1046" s="172" t="str">
        <f>IF(VLOOKUP($B:$B,'S24 Warehouse Sale Product List'!$A:$F,6,FALSE)="","",VLOOKUP($B:$B,'S24 Warehouse Sale Product List'!$A:$F,6,FALSE))</f>
        <v/>
      </c>
      <c r="F1046" s="210"/>
    </row>
    <row r="1047" spans="1:6" x14ac:dyDescent="0.25">
      <c r="A1047" s="194">
        <v>24162203</v>
      </c>
      <c r="B1047" s="243">
        <v>9781443187183</v>
      </c>
      <c r="C1047" s="195" t="s">
        <v>189</v>
      </c>
      <c r="D1047" s="242">
        <v>40602</v>
      </c>
      <c r="E1047" s="172" t="str">
        <f>IF(VLOOKUP($B:$B,'S24 Warehouse Sale Product List'!$A:$F,6,FALSE)="","",VLOOKUP($B:$B,'S24 Warehouse Sale Product List'!$A:$F,6,FALSE))</f>
        <v/>
      </c>
      <c r="F1047" s="210"/>
    </row>
    <row r="1048" spans="1:6" x14ac:dyDescent="0.25">
      <c r="A1048" s="194">
        <v>28280036</v>
      </c>
      <c r="B1048" s="243">
        <v>9781039701601</v>
      </c>
      <c r="C1048" s="195" t="s">
        <v>1789</v>
      </c>
      <c r="D1048" s="242">
        <v>40602</v>
      </c>
      <c r="E1048" s="172" t="str">
        <f>IF(VLOOKUP($B:$B,'S24 Warehouse Sale Product List'!$A:$F,6,FALSE)="","",VLOOKUP($B:$B,'S24 Warehouse Sale Product List'!$A:$F,6,FALSE))</f>
        <v/>
      </c>
      <c r="F1048" s="210"/>
    </row>
    <row r="1049" spans="1:6" x14ac:dyDescent="0.25">
      <c r="A1049" s="194">
        <v>3338036</v>
      </c>
      <c r="B1049" s="243">
        <v>9781443169547</v>
      </c>
      <c r="C1049" s="195" t="s">
        <v>190</v>
      </c>
      <c r="D1049" s="242">
        <v>100303</v>
      </c>
      <c r="E1049" s="172" t="str">
        <f>IF(VLOOKUP($B:$B,'S24 Warehouse Sale Product List'!$A:$F,6,FALSE)="","",VLOOKUP($B:$B,'S24 Warehouse Sale Product List'!$A:$F,6,FALSE))</f>
        <v/>
      </c>
      <c r="F1049" s="210"/>
    </row>
    <row r="1050" spans="1:6" x14ac:dyDescent="0.25">
      <c r="A1050" s="194">
        <v>43341349</v>
      </c>
      <c r="B1050" s="243">
        <v>9781039701434</v>
      </c>
      <c r="C1050" s="195" t="s">
        <v>1360</v>
      </c>
      <c r="D1050" s="242">
        <v>50301</v>
      </c>
      <c r="E1050" s="172" t="str">
        <f>IF(VLOOKUP($B:$B,'S24 Warehouse Sale Product List'!$A:$F,6,FALSE)="","",VLOOKUP($B:$B,'S24 Warehouse Sale Product List'!$A:$F,6,FALSE))</f>
        <v/>
      </c>
      <c r="F1050" s="210"/>
    </row>
    <row r="1051" spans="1:6" x14ac:dyDescent="0.25">
      <c r="A1051" s="223">
        <v>50610931</v>
      </c>
      <c r="B1051" s="224">
        <v>9781039701243</v>
      </c>
      <c r="C1051" s="212" t="s">
        <v>1455</v>
      </c>
      <c r="D1051" s="216">
        <v>50301</v>
      </c>
      <c r="E1051" s="172" t="str">
        <f>IF(VLOOKUP($B:$B,'S24 Warehouse Sale Product List'!$A:$F,6,FALSE)="","",VLOOKUP($B:$B,'S24 Warehouse Sale Product List'!$A:$F,6,FALSE))</f>
        <v/>
      </c>
      <c r="F1051" s="214"/>
    </row>
    <row r="1052" spans="1:6" x14ac:dyDescent="0.25">
      <c r="A1052" s="194">
        <v>3547455</v>
      </c>
      <c r="B1052" s="243">
        <v>9781443182478</v>
      </c>
      <c r="C1052" s="195" t="s">
        <v>384</v>
      </c>
      <c r="D1052" s="242">
        <v>50301</v>
      </c>
      <c r="E1052" s="172" t="str">
        <f>IF(VLOOKUP($B:$B,'S24 Warehouse Sale Product List'!$A:$F,6,FALSE)="","",VLOOKUP($B:$B,'S24 Warehouse Sale Product List'!$A:$F,6,FALSE))</f>
        <v/>
      </c>
      <c r="F1052" s="214"/>
    </row>
    <row r="1053" spans="1:6" x14ac:dyDescent="0.25">
      <c r="A1053" s="223">
        <v>58804818</v>
      </c>
      <c r="B1053" s="224">
        <v>9781443189149</v>
      </c>
      <c r="C1053" s="212" t="s">
        <v>1345</v>
      </c>
      <c r="D1053" s="216">
        <v>50301</v>
      </c>
      <c r="E1053" s="172" t="str">
        <f>IF(VLOOKUP($B:$B,'S24 Warehouse Sale Product List'!$A:$F,6,FALSE)="","",VLOOKUP($B:$B,'S24 Warehouse Sale Product List'!$A:$F,6,FALSE))</f>
        <v/>
      </c>
      <c r="F1053" s="214"/>
    </row>
    <row r="1054" spans="1:6" x14ac:dyDescent="0.25">
      <c r="A1054" s="223">
        <v>22717699</v>
      </c>
      <c r="B1054" s="224">
        <v>9781443189132</v>
      </c>
      <c r="C1054" s="212" t="s">
        <v>1345</v>
      </c>
      <c r="D1054" s="216">
        <v>50303</v>
      </c>
      <c r="E1054" s="172" t="str">
        <f>IF(VLOOKUP($B:$B,'S24 Warehouse Sale Product List'!$A:$F,6,FALSE)="","",VLOOKUP($B:$B,'S24 Warehouse Sale Product List'!$A:$F,6,FALSE))</f>
        <v/>
      </c>
      <c r="F1054" s="214"/>
    </row>
    <row r="1055" spans="1:6" x14ac:dyDescent="0.25">
      <c r="A1055" s="223">
        <v>56014709</v>
      </c>
      <c r="B1055" s="224">
        <v>9781443199339</v>
      </c>
      <c r="C1055" s="212" t="s">
        <v>416</v>
      </c>
      <c r="D1055" s="216">
        <v>50903</v>
      </c>
      <c r="E1055" s="172" t="str">
        <f>IF(VLOOKUP($B:$B,'S24 Warehouse Sale Product List'!$A:$F,6,FALSE)="","",VLOOKUP($B:$B,'S24 Warehouse Sale Product List'!$A:$F,6,FALSE))</f>
        <v/>
      </c>
      <c r="F1055" s="214"/>
    </row>
    <row r="1056" spans="1:6" x14ac:dyDescent="0.25">
      <c r="A1056" s="194">
        <v>10146869</v>
      </c>
      <c r="B1056" s="243">
        <v>9781443198967</v>
      </c>
      <c r="C1056" s="195" t="s">
        <v>620</v>
      </c>
      <c r="D1056" s="242">
        <v>40903</v>
      </c>
      <c r="E1056" s="172" t="str">
        <f>IF(VLOOKUP($B:$B,'S24 Warehouse Sale Product List'!$A:$F,6,FALSE)="","",VLOOKUP($B:$B,'S24 Warehouse Sale Product List'!$A:$F,6,FALSE))</f>
        <v/>
      </c>
      <c r="F1056" s="210"/>
    </row>
    <row r="1057" spans="1:6" x14ac:dyDescent="0.25">
      <c r="A1057" s="223">
        <v>83993044</v>
      </c>
      <c r="B1057" s="224">
        <v>9781443191524</v>
      </c>
      <c r="C1057" s="212" t="s">
        <v>1790</v>
      </c>
      <c r="D1057" s="216">
        <v>100901</v>
      </c>
      <c r="E1057" s="172" t="str">
        <f>IF(VLOOKUP($B:$B,'S24 Warehouse Sale Product List'!$A:$F,6,FALSE)="","",VLOOKUP($B:$B,'S24 Warehouse Sale Product List'!$A:$F,6,FALSE))</f>
        <v/>
      </c>
      <c r="F1057" s="214"/>
    </row>
    <row r="1058" spans="1:6" x14ac:dyDescent="0.25">
      <c r="A1058" s="194">
        <v>3555565</v>
      </c>
      <c r="B1058" s="243">
        <v>9781443181655</v>
      </c>
      <c r="C1058" s="195" t="s">
        <v>1791</v>
      </c>
      <c r="D1058" s="242">
        <v>100202</v>
      </c>
      <c r="E1058" s="172" t="str">
        <f>IF(VLOOKUP($B:$B,'S24 Warehouse Sale Product List'!$A:$F,6,FALSE)="","",VLOOKUP($B:$B,'S24 Warehouse Sale Product List'!$A:$F,6,FALSE))</f>
        <v/>
      </c>
      <c r="F1058" s="210"/>
    </row>
    <row r="1059" spans="1:6" x14ac:dyDescent="0.25">
      <c r="A1059" s="223">
        <v>3437044</v>
      </c>
      <c r="B1059" s="224">
        <v>9781443176378</v>
      </c>
      <c r="C1059" s="212" t="s">
        <v>1361</v>
      </c>
      <c r="D1059" s="216">
        <v>100202</v>
      </c>
      <c r="E1059" s="172" t="str">
        <f>IF(VLOOKUP($B:$B,'S24 Warehouse Sale Product List'!$A:$F,6,FALSE)="","",VLOOKUP($B:$B,'S24 Warehouse Sale Product List'!$A:$F,6,FALSE))</f>
        <v/>
      </c>
      <c r="F1059" s="214"/>
    </row>
    <row r="1060" spans="1:6" x14ac:dyDescent="0.25">
      <c r="A1060" s="194">
        <v>54303639</v>
      </c>
      <c r="B1060" s="243">
        <v>9781805316299</v>
      </c>
      <c r="C1060" s="195" t="s">
        <v>1362</v>
      </c>
      <c r="D1060" s="242">
        <v>40202</v>
      </c>
      <c r="E1060" s="172" t="str">
        <f>IF(VLOOKUP($B:$B,'S24 Warehouse Sale Product List'!$A:$F,6,FALSE)="","",VLOOKUP($B:$B,'S24 Warehouse Sale Product List'!$A:$F,6,FALSE))</f>
        <v/>
      </c>
      <c r="F1060" s="210"/>
    </row>
    <row r="1061" spans="1:6" x14ac:dyDescent="0.25">
      <c r="A1061" s="223">
        <v>17887430</v>
      </c>
      <c r="B1061" s="224">
        <v>9781443191692</v>
      </c>
      <c r="C1061" s="212" t="s">
        <v>1363</v>
      </c>
      <c r="D1061" s="216">
        <v>100101</v>
      </c>
      <c r="E1061" s="172" t="str">
        <f>IF(VLOOKUP($B:$B,'S24 Warehouse Sale Product List'!$A:$F,6,FALSE)="","",VLOOKUP($B:$B,'S24 Warehouse Sale Product List'!$A:$F,6,FALSE))</f>
        <v/>
      </c>
      <c r="F1061" s="214"/>
    </row>
    <row r="1062" spans="1:6" x14ac:dyDescent="0.25">
      <c r="A1062" s="223">
        <v>87386561</v>
      </c>
      <c r="B1062" s="224">
        <v>9781443193511</v>
      </c>
      <c r="C1062" s="212" t="s">
        <v>489</v>
      </c>
      <c r="D1062" s="216">
        <v>100203</v>
      </c>
      <c r="E1062" s="172" t="str">
        <f>IF(VLOOKUP($B:$B,'S24 Warehouse Sale Product List'!$A:$F,6,FALSE)="","",VLOOKUP($B:$B,'S24 Warehouse Sale Product List'!$A:$F,6,FALSE))</f>
        <v/>
      </c>
      <c r="F1062" s="214"/>
    </row>
    <row r="1063" spans="1:6" x14ac:dyDescent="0.25">
      <c r="A1063" s="223">
        <v>97776659</v>
      </c>
      <c r="B1063" s="224">
        <v>9782897518905</v>
      </c>
      <c r="C1063" s="212" t="s">
        <v>1364</v>
      </c>
      <c r="D1063" s="216">
        <v>100901</v>
      </c>
      <c r="E1063" s="172" t="str">
        <f>IF(VLOOKUP($B:$B,'S24 Warehouse Sale Product List'!$A:$F,6,FALSE)="","",VLOOKUP($B:$B,'S24 Warehouse Sale Product List'!$A:$F,6,FALSE))</f>
        <v/>
      </c>
      <c r="F1063" s="214"/>
    </row>
    <row r="1064" spans="1:6" x14ac:dyDescent="0.25">
      <c r="A1064" s="223">
        <v>95485770</v>
      </c>
      <c r="B1064" s="224">
        <v>9781443199865</v>
      </c>
      <c r="C1064" s="212" t="s">
        <v>621</v>
      </c>
      <c r="D1064" s="216">
        <v>40803</v>
      </c>
      <c r="E1064" s="172" t="str">
        <f>IF(VLOOKUP($B:$B,'S24 Warehouse Sale Product List'!$A:$F,6,FALSE)="","",VLOOKUP($B:$B,'S24 Warehouse Sale Product List'!$A:$F,6,FALSE))</f>
        <v/>
      </c>
      <c r="F1064" s="214"/>
    </row>
    <row r="1065" spans="1:6" x14ac:dyDescent="0.25">
      <c r="A1065" s="194">
        <v>80618612</v>
      </c>
      <c r="B1065" s="243">
        <v>9781039702370</v>
      </c>
      <c r="C1065" s="195" t="s">
        <v>1456</v>
      </c>
      <c r="D1065" s="242">
        <v>40801</v>
      </c>
      <c r="E1065" s="172" t="str">
        <f>IF(VLOOKUP($B:$B,'S24 Warehouse Sale Product List'!$A:$F,6,FALSE)="","",VLOOKUP($B:$B,'S24 Warehouse Sale Product List'!$A:$F,6,FALSE))</f>
        <v/>
      </c>
      <c r="F1065" s="210"/>
    </row>
    <row r="1066" spans="1:6" x14ac:dyDescent="0.25">
      <c r="A1066" s="194">
        <v>21253661</v>
      </c>
      <c r="B1066" s="243">
        <v>9791023514896</v>
      </c>
      <c r="C1066" s="195" t="s">
        <v>745</v>
      </c>
      <c r="D1066" s="242">
        <v>50402</v>
      </c>
      <c r="E1066" s="172" t="str">
        <f>IF(VLOOKUP($B:$B,'S24 Warehouse Sale Product List'!$A:$F,6,FALSE)="","",VLOOKUP($B:$B,'S24 Warehouse Sale Product List'!$A:$F,6,FALSE))</f>
        <v/>
      </c>
      <c r="F1066" s="210"/>
    </row>
    <row r="1067" spans="1:6" x14ac:dyDescent="0.25">
      <c r="A1067" s="194">
        <v>3544279</v>
      </c>
      <c r="B1067" s="243">
        <v>9781443181266</v>
      </c>
      <c r="C1067" s="195" t="s">
        <v>644</v>
      </c>
      <c r="D1067" s="242">
        <v>40801</v>
      </c>
      <c r="E1067" s="172" t="str">
        <f>IF(VLOOKUP($B:$B,'S24 Warehouse Sale Product List'!$A:$F,6,FALSE)="","",VLOOKUP($B:$B,'S24 Warehouse Sale Product List'!$A:$F,6,FALSE))</f>
        <v/>
      </c>
      <c r="F1067" s="210"/>
    </row>
    <row r="1068" spans="1:6" x14ac:dyDescent="0.25">
      <c r="A1068" s="194">
        <v>56476822</v>
      </c>
      <c r="B1068" s="243">
        <v>9781443191401</v>
      </c>
      <c r="C1068" s="195" t="s">
        <v>645</v>
      </c>
      <c r="D1068" s="242">
        <v>40603</v>
      </c>
      <c r="E1068" s="172" t="str">
        <f>IF(VLOOKUP($B:$B,'S24 Warehouse Sale Product List'!$A:$F,6,FALSE)="","",VLOOKUP($B:$B,'S24 Warehouse Sale Product List'!$A:$F,6,FALSE))</f>
        <v/>
      </c>
      <c r="F1068" s="210"/>
    </row>
    <row r="1069" spans="1:6" x14ac:dyDescent="0.25">
      <c r="A1069" s="194">
        <v>24868688</v>
      </c>
      <c r="B1069" s="243">
        <v>9781443194907</v>
      </c>
      <c r="C1069" s="195" t="s">
        <v>695</v>
      </c>
      <c r="D1069" s="242">
        <v>40601</v>
      </c>
      <c r="E1069" s="172" t="str">
        <f>IF(VLOOKUP($B:$B,'S24 Warehouse Sale Product List'!$A:$F,6,FALSE)="","",VLOOKUP($B:$B,'S24 Warehouse Sale Product List'!$A:$F,6,FALSE))</f>
        <v/>
      </c>
      <c r="F1069" s="210"/>
    </row>
    <row r="1070" spans="1:6" x14ac:dyDescent="0.25">
      <c r="A1070" s="223">
        <v>49878484</v>
      </c>
      <c r="B1070" s="224">
        <v>9781039703674</v>
      </c>
      <c r="C1070" s="212" t="s">
        <v>1497</v>
      </c>
      <c r="D1070" s="216">
        <v>40801</v>
      </c>
      <c r="E1070" s="172" t="str">
        <f>IF(VLOOKUP($B:$B,'S24 Warehouse Sale Product List'!$A:$F,6,FALSE)="","",VLOOKUP($B:$B,'S24 Warehouse Sale Product List'!$A:$F,6,FALSE))</f>
        <v/>
      </c>
      <c r="F1070" s="214"/>
    </row>
    <row r="1071" spans="1:6" x14ac:dyDescent="0.25">
      <c r="A1071" s="223">
        <v>33840241</v>
      </c>
      <c r="B1071" s="224">
        <v>9781443195348</v>
      </c>
      <c r="C1071" s="212" t="s">
        <v>690</v>
      </c>
      <c r="D1071" s="216">
        <v>101001</v>
      </c>
      <c r="E1071" s="172" t="str">
        <f>IF(VLOOKUP($B:$B,'S24 Warehouse Sale Product List'!$A:$F,6,FALSE)="","",VLOOKUP($B:$B,'S24 Warehouse Sale Product List'!$A:$F,6,FALSE))</f>
        <v/>
      </c>
      <c r="F1071" s="214"/>
    </row>
    <row r="1072" spans="1:6" x14ac:dyDescent="0.25">
      <c r="A1072" s="223">
        <v>14904999</v>
      </c>
      <c r="B1072" s="224">
        <v>9781443198158</v>
      </c>
      <c r="C1072" s="212" t="s">
        <v>1365</v>
      </c>
      <c r="D1072" s="216">
        <v>50903</v>
      </c>
      <c r="E1072" s="172" t="str">
        <f>IF(VLOOKUP($B:$B,'S24 Warehouse Sale Product List'!$A:$F,6,FALSE)="","",VLOOKUP($B:$B,'S24 Warehouse Sale Product List'!$A:$F,6,FALSE))</f>
        <v/>
      </c>
      <c r="F1072" s="214"/>
    </row>
    <row r="1073" spans="1:6" x14ac:dyDescent="0.25">
      <c r="A1073" s="223">
        <v>91043818</v>
      </c>
      <c r="B1073" s="224">
        <v>9781443190800</v>
      </c>
      <c r="C1073" s="212" t="s">
        <v>385</v>
      </c>
      <c r="D1073" s="216">
        <v>50102</v>
      </c>
      <c r="E1073" s="172" t="str">
        <f>IF(VLOOKUP($B:$B,'S24 Warehouse Sale Product List'!$A:$F,6,FALSE)="","",VLOOKUP($B:$B,'S24 Warehouse Sale Product List'!$A:$F,6,FALSE))</f>
        <v/>
      </c>
      <c r="F1073" s="214"/>
    </row>
    <row r="1074" spans="1:6" x14ac:dyDescent="0.25">
      <c r="A1074" s="223">
        <v>23182710</v>
      </c>
      <c r="B1074" s="224">
        <v>9781443196048</v>
      </c>
      <c r="C1074" s="212" t="s">
        <v>1346</v>
      </c>
      <c r="D1074" s="216">
        <v>50302</v>
      </c>
      <c r="E1074" s="172" t="str">
        <f>IF(VLOOKUP($B:$B,'S24 Warehouse Sale Product List'!$A:$F,6,FALSE)="","",VLOOKUP($B:$B,'S24 Warehouse Sale Product List'!$A:$F,6,FALSE))</f>
        <v/>
      </c>
      <c r="F1074" s="214"/>
    </row>
    <row r="1075" spans="1:6" x14ac:dyDescent="0.25">
      <c r="A1075" s="223">
        <v>68128340</v>
      </c>
      <c r="B1075" s="224">
        <v>9781443189491</v>
      </c>
      <c r="C1075" s="212" t="s">
        <v>386</v>
      </c>
      <c r="D1075" s="216">
        <v>101001</v>
      </c>
      <c r="E1075" s="172" t="str">
        <f>IF(VLOOKUP($B:$B,'S24 Warehouse Sale Product List'!$A:$F,6,FALSE)="","",VLOOKUP($B:$B,'S24 Warehouse Sale Product List'!$A:$F,6,FALSE))</f>
        <v/>
      </c>
      <c r="F1075" s="214"/>
    </row>
    <row r="1076" spans="1:6" x14ac:dyDescent="0.25">
      <c r="A1076" s="223">
        <v>3400140</v>
      </c>
      <c r="B1076" s="224">
        <v>9782897623456</v>
      </c>
      <c r="C1076" s="212" t="s">
        <v>646</v>
      </c>
      <c r="D1076" s="216">
        <v>50101</v>
      </c>
      <c r="E1076" s="172" t="str">
        <f>IF(VLOOKUP($B:$B,'S24 Warehouse Sale Product List'!$A:$F,6,FALSE)="","",VLOOKUP($B:$B,'S24 Warehouse Sale Product List'!$A:$F,6,FALSE))</f>
        <v/>
      </c>
      <c r="F1076" s="214"/>
    </row>
    <row r="1077" spans="1:6" x14ac:dyDescent="0.25">
      <c r="A1077" s="194">
        <v>44879722</v>
      </c>
      <c r="B1077" s="243">
        <v>9781443195072</v>
      </c>
      <c r="C1077" s="195" t="s">
        <v>417</v>
      </c>
      <c r="D1077" s="242">
        <v>51003</v>
      </c>
      <c r="E1077" s="172" t="str">
        <f>IF(VLOOKUP($B:$B,'S24 Warehouse Sale Product List'!$A:$F,6,FALSE)="","",VLOOKUP($B:$B,'S24 Warehouse Sale Product List'!$A:$F,6,FALSE))</f>
        <v/>
      </c>
      <c r="F1077" s="210"/>
    </row>
    <row r="1078" spans="1:6" x14ac:dyDescent="0.25">
      <c r="A1078" s="223">
        <v>75912502</v>
      </c>
      <c r="B1078" s="224">
        <v>9781443196093</v>
      </c>
      <c r="C1078" s="212" t="s">
        <v>1457</v>
      </c>
      <c r="D1078" s="216">
        <v>50703</v>
      </c>
      <c r="E1078" s="172" t="str">
        <f>IF(VLOOKUP($B:$B,'S24 Warehouse Sale Product List'!$A:$F,6,FALSE)="","",VLOOKUP($B:$B,'S24 Warehouse Sale Product List'!$A:$F,6,FALSE))</f>
        <v/>
      </c>
      <c r="F1078" s="214"/>
    </row>
    <row r="1079" spans="1:6" x14ac:dyDescent="0.25">
      <c r="A1079" s="194">
        <v>68654491</v>
      </c>
      <c r="B1079" s="243">
        <v>9781443190633</v>
      </c>
      <c r="C1079" s="195" t="s">
        <v>622</v>
      </c>
      <c r="D1079" s="242">
        <v>40703</v>
      </c>
      <c r="E1079" s="172" t="str">
        <f>IF(VLOOKUP($B:$B,'S24 Warehouse Sale Product List'!$A:$F,6,FALSE)="","",VLOOKUP($B:$B,'S24 Warehouse Sale Product List'!$A:$F,6,FALSE))</f>
        <v/>
      </c>
      <c r="F1079" s="210"/>
    </row>
    <row r="1080" spans="1:6" x14ac:dyDescent="0.25">
      <c r="A1080" s="223">
        <v>3528588</v>
      </c>
      <c r="B1080" s="224">
        <v>9781443182096</v>
      </c>
      <c r="C1080" s="212" t="s">
        <v>1458</v>
      </c>
      <c r="D1080" s="216">
        <v>50701</v>
      </c>
      <c r="E1080" s="172" t="str">
        <f>IF(VLOOKUP($B:$B,'S24 Warehouse Sale Product List'!$A:$F,6,FALSE)="","",VLOOKUP($B:$B,'S24 Warehouse Sale Product List'!$A:$F,6,FALSE))</f>
        <v/>
      </c>
      <c r="F1080" s="214"/>
    </row>
    <row r="1081" spans="1:6" x14ac:dyDescent="0.25">
      <c r="A1081" s="223">
        <v>97417267</v>
      </c>
      <c r="B1081" s="224">
        <v>9781443196574</v>
      </c>
      <c r="C1081" s="212" t="s">
        <v>773</v>
      </c>
      <c r="D1081" s="216">
        <v>40401</v>
      </c>
      <c r="E1081" s="172" t="str">
        <f>IF(VLOOKUP($B:$B,'S24 Warehouse Sale Product List'!$A:$F,6,FALSE)="","",VLOOKUP($B:$B,'S24 Warehouse Sale Product List'!$A:$F,6,FALSE))</f>
        <v/>
      </c>
      <c r="F1081" s="214"/>
    </row>
    <row r="1082" spans="1:6" x14ac:dyDescent="0.25">
      <c r="A1082" s="194">
        <v>94943029</v>
      </c>
      <c r="B1082" s="243">
        <v>9781039701175</v>
      </c>
      <c r="C1082" s="195" t="s">
        <v>1792</v>
      </c>
      <c r="D1082" s="242">
        <v>51001</v>
      </c>
      <c r="E1082" s="172" t="str">
        <f>IF(VLOOKUP($B:$B,'S24 Warehouse Sale Product List'!$A:$F,6,FALSE)="","",VLOOKUP($B:$B,'S24 Warehouse Sale Product List'!$A:$F,6,FALSE))</f>
        <v/>
      </c>
      <c r="F1082" s="210"/>
    </row>
    <row r="1083" spans="1:6" x14ac:dyDescent="0.25">
      <c r="A1083" s="194">
        <v>3200631</v>
      </c>
      <c r="B1083" s="243">
        <v>9781443160964</v>
      </c>
      <c r="C1083" s="195" t="s">
        <v>1347</v>
      </c>
      <c r="D1083" s="242">
        <v>100301</v>
      </c>
      <c r="E1083" s="172" t="str">
        <f>IF(VLOOKUP($B:$B,'S24 Warehouse Sale Product List'!$A:$F,6,FALSE)="","",VLOOKUP($B:$B,'S24 Warehouse Sale Product List'!$A:$F,6,FALSE))</f>
        <v/>
      </c>
      <c r="F1083" s="210"/>
    </row>
    <row r="1084" spans="1:6" x14ac:dyDescent="0.25">
      <c r="A1084" s="194">
        <v>3200756</v>
      </c>
      <c r="B1084" s="243">
        <v>9781443160971</v>
      </c>
      <c r="C1084" s="195" t="s">
        <v>1459</v>
      </c>
      <c r="D1084" s="242">
        <v>40701</v>
      </c>
      <c r="E1084" s="172" t="str">
        <f>IF(VLOOKUP($B:$B,'S24 Warehouse Sale Product List'!$A:$F,6,FALSE)="","",VLOOKUP($B:$B,'S24 Warehouse Sale Product List'!$A:$F,6,FALSE))</f>
        <v/>
      </c>
      <c r="F1084" s="210"/>
    </row>
    <row r="1085" spans="1:6" x14ac:dyDescent="0.25">
      <c r="A1085" s="194">
        <v>3412195</v>
      </c>
      <c r="B1085" s="243">
        <v>9781443174572</v>
      </c>
      <c r="C1085" s="195" t="s">
        <v>191</v>
      </c>
      <c r="D1085" s="242">
        <v>40701</v>
      </c>
      <c r="E1085" s="172" t="str">
        <f>IF(VLOOKUP($B:$B,'S24 Warehouse Sale Product List'!$A:$F,6,FALSE)="","",VLOOKUP($B:$B,'S24 Warehouse Sale Product List'!$A:$F,6,FALSE))</f>
        <v/>
      </c>
      <c r="F1085" s="210"/>
    </row>
    <row r="1086" spans="1:6" x14ac:dyDescent="0.25">
      <c r="A1086" s="223">
        <v>3531169</v>
      </c>
      <c r="B1086" s="224">
        <v>9781443180696</v>
      </c>
      <c r="C1086" s="212" t="s">
        <v>192</v>
      </c>
      <c r="D1086" s="216">
        <v>50101</v>
      </c>
      <c r="E1086" s="172" t="str">
        <f>IF(VLOOKUP($B:$B,'S24 Warehouse Sale Product List'!$A:$F,6,FALSE)="","",VLOOKUP($B:$B,'S24 Warehouse Sale Product List'!$A:$F,6,FALSE))</f>
        <v/>
      </c>
      <c r="F1086" s="214"/>
    </row>
    <row r="1087" spans="1:6" x14ac:dyDescent="0.25">
      <c r="A1087" s="194">
        <v>65649060</v>
      </c>
      <c r="B1087" s="243">
        <v>9781443194709</v>
      </c>
      <c r="C1087" s="195" t="s">
        <v>490</v>
      </c>
      <c r="D1087" s="242">
        <v>100901</v>
      </c>
      <c r="E1087" s="172" t="str">
        <f>IF(VLOOKUP($B:$B,'S24 Warehouse Sale Product List'!$A:$F,6,FALSE)="","",VLOOKUP($B:$B,'S24 Warehouse Sale Product List'!$A:$F,6,FALSE))</f>
        <v/>
      </c>
      <c r="F1087" s="210"/>
    </row>
    <row r="1088" spans="1:6" x14ac:dyDescent="0.25">
      <c r="A1088" s="223">
        <v>2498162</v>
      </c>
      <c r="B1088" s="224">
        <v>9781443195997</v>
      </c>
      <c r="C1088" s="212" t="s">
        <v>1366</v>
      </c>
      <c r="D1088" s="216">
        <v>100201</v>
      </c>
      <c r="E1088" s="172" t="str">
        <f>IF(VLOOKUP($B:$B,'S24 Warehouse Sale Product List'!$A:$F,6,FALSE)="","",VLOOKUP($B:$B,'S24 Warehouse Sale Product List'!$A:$F,6,FALSE))</f>
        <v/>
      </c>
      <c r="F1088" s="214"/>
    </row>
    <row r="1089" spans="1:6" x14ac:dyDescent="0.25">
      <c r="A1089" s="223">
        <v>72757165</v>
      </c>
      <c r="B1089" s="224">
        <v>9781039701823</v>
      </c>
      <c r="C1089" s="212" t="s">
        <v>1793</v>
      </c>
      <c r="D1089" s="216">
        <v>51002</v>
      </c>
      <c r="E1089" s="172" t="str">
        <f>IF(VLOOKUP($B:$B,'S24 Warehouse Sale Product List'!$A:$F,6,FALSE)="","",VLOOKUP($B:$B,'S24 Warehouse Sale Product List'!$A:$F,6,FALSE))</f>
        <v/>
      </c>
      <c r="F1089" s="214"/>
    </row>
    <row r="1090" spans="1:6" x14ac:dyDescent="0.25">
      <c r="A1090" s="194">
        <v>81457348</v>
      </c>
      <c r="B1090" s="243">
        <v>9781039701625</v>
      </c>
      <c r="C1090" s="195" t="s">
        <v>1448</v>
      </c>
      <c r="D1090" s="242">
        <v>40903</v>
      </c>
      <c r="E1090" s="172" t="str">
        <f>IF(VLOOKUP($B:$B,'S24 Warehouse Sale Product List'!$A:$F,6,FALSE)="","",VLOOKUP($B:$B,'S24 Warehouse Sale Product List'!$A:$F,6,FALSE))</f>
        <v/>
      </c>
      <c r="F1090" s="210"/>
    </row>
    <row r="1091" spans="1:6" x14ac:dyDescent="0.25">
      <c r="A1091" s="194">
        <v>1262782</v>
      </c>
      <c r="B1091" s="243">
        <v>9780439961257</v>
      </c>
      <c r="C1091" s="195" t="s">
        <v>1367</v>
      </c>
      <c r="D1091" s="242">
        <v>100403</v>
      </c>
      <c r="E1091" s="172" t="str">
        <f>IF(VLOOKUP($B:$B,'S24 Warehouse Sale Product List'!$A:$F,6,FALSE)="","",VLOOKUP($B:$B,'S24 Warehouse Sale Product List'!$A:$F,6,FALSE))</f>
        <v/>
      </c>
      <c r="F1091" s="210"/>
    </row>
    <row r="1092" spans="1:6" x14ac:dyDescent="0.25">
      <c r="A1092" s="223">
        <v>3434040</v>
      </c>
      <c r="B1092" s="224">
        <v>9781443175531</v>
      </c>
      <c r="C1092" s="212" t="s">
        <v>193</v>
      </c>
      <c r="D1092" s="216">
        <v>100103</v>
      </c>
      <c r="E1092" s="172" t="str">
        <f>IF(VLOOKUP($B:$B,'S24 Warehouse Sale Product List'!$A:$F,6,FALSE)="","",VLOOKUP($B:$B,'S24 Warehouse Sale Product List'!$A:$F,6,FALSE))</f>
        <v/>
      </c>
      <c r="F1092" s="214"/>
    </row>
    <row r="1093" spans="1:6" x14ac:dyDescent="0.25">
      <c r="A1093" s="223">
        <v>48276302</v>
      </c>
      <c r="B1093" s="224">
        <v>9781443187404</v>
      </c>
      <c r="C1093" s="212" t="s">
        <v>1368</v>
      </c>
      <c r="D1093" s="216">
        <v>50901</v>
      </c>
      <c r="E1093" s="172" t="str">
        <f>IF(VLOOKUP($B:$B,'S24 Warehouse Sale Product List'!$A:$F,6,FALSE)="","",VLOOKUP($B:$B,'S24 Warehouse Sale Product List'!$A:$F,6,FALSE))</f>
        <v/>
      </c>
      <c r="F1093" s="214"/>
    </row>
    <row r="1094" spans="1:6" x14ac:dyDescent="0.25">
      <c r="A1094" s="223">
        <v>3346154</v>
      </c>
      <c r="B1094" s="224">
        <v>9781443170093</v>
      </c>
      <c r="C1094" s="212" t="s">
        <v>390</v>
      </c>
      <c r="D1094" s="216">
        <v>100902</v>
      </c>
      <c r="E1094" s="172" t="str">
        <f>IF(VLOOKUP($B:$B,'S24 Warehouse Sale Product List'!$A:$F,6,FALSE)="","",VLOOKUP($B:$B,'S24 Warehouse Sale Product List'!$A:$F,6,FALSE))</f>
        <v/>
      </c>
      <c r="F1094" s="214"/>
    </row>
    <row r="1095" spans="1:6" x14ac:dyDescent="0.25">
      <c r="A1095" s="223">
        <v>87554021</v>
      </c>
      <c r="B1095" s="224">
        <v>9781803702056</v>
      </c>
      <c r="C1095" s="212" t="s">
        <v>623</v>
      </c>
      <c r="D1095" s="216">
        <v>40202</v>
      </c>
      <c r="E1095" s="172" t="str">
        <f>IF(VLOOKUP($B:$B,'S24 Warehouse Sale Product List'!$A:$F,6,FALSE)="","",VLOOKUP($B:$B,'S24 Warehouse Sale Product List'!$A:$F,6,FALSE))</f>
        <v/>
      </c>
      <c r="F1095" s="214"/>
    </row>
    <row r="1096" spans="1:6" x14ac:dyDescent="0.25">
      <c r="A1096" s="194">
        <v>3427219</v>
      </c>
      <c r="B1096" s="243">
        <v>9781474962070</v>
      </c>
      <c r="C1096" s="195" t="s">
        <v>194</v>
      </c>
      <c r="D1096" s="242">
        <v>50202</v>
      </c>
      <c r="E1096" s="172" t="str">
        <f>IF(VLOOKUP($B:$B,'S24 Warehouse Sale Product List'!$A:$F,6,FALSE)="","",VLOOKUP($B:$B,'S24 Warehouse Sale Product List'!$A:$F,6,FALSE))</f>
        <v/>
      </c>
      <c r="F1096" s="214"/>
    </row>
    <row r="1097" spans="1:6" x14ac:dyDescent="0.25">
      <c r="A1097" s="194">
        <v>3582980</v>
      </c>
      <c r="B1097" s="243">
        <v>9781443185219</v>
      </c>
      <c r="C1097" s="195" t="s">
        <v>195</v>
      </c>
      <c r="D1097" s="242">
        <v>100801</v>
      </c>
      <c r="E1097" s="172" t="str">
        <f>IF(VLOOKUP($B:$B,'S24 Warehouse Sale Product List'!$A:$F,6,FALSE)="","",VLOOKUP($B:$B,'S24 Warehouse Sale Product List'!$A:$F,6,FALSE))</f>
        <v/>
      </c>
      <c r="F1097" s="214"/>
    </row>
    <row r="1098" spans="1:6" x14ac:dyDescent="0.25">
      <c r="A1098" s="194">
        <v>72144636</v>
      </c>
      <c r="B1098" s="243">
        <v>9781443195331</v>
      </c>
      <c r="C1098" s="195" t="s">
        <v>696</v>
      </c>
      <c r="D1098" s="242">
        <v>40803</v>
      </c>
      <c r="E1098" s="172" t="str">
        <f>IF(VLOOKUP($B:$B,'S24 Warehouse Sale Product List'!$A:$F,6,FALSE)="","",VLOOKUP($B:$B,'S24 Warehouse Sale Product List'!$A:$F,6,FALSE))</f>
        <v/>
      </c>
      <c r="F1098" s="214"/>
    </row>
    <row r="1099" spans="1:6" x14ac:dyDescent="0.25">
      <c r="A1099" s="194">
        <v>1669962</v>
      </c>
      <c r="B1099" s="243">
        <v>9780439948463</v>
      </c>
      <c r="C1099" s="195" t="s">
        <v>1460</v>
      </c>
      <c r="D1099" s="242">
        <v>40802</v>
      </c>
      <c r="E1099" s="172" t="str">
        <f>IF(VLOOKUP($B:$B,'S24 Warehouse Sale Product List'!$A:$F,6,FALSE)="","",VLOOKUP($B:$B,'S24 Warehouse Sale Product List'!$A:$F,6,FALSE))</f>
        <v/>
      </c>
      <c r="F1099" s="214"/>
    </row>
    <row r="1100" spans="1:6" x14ac:dyDescent="0.25">
      <c r="A1100" s="223">
        <v>69237613</v>
      </c>
      <c r="B1100" s="224">
        <v>9781443189699</v>
      </c>
      <c r="C1100" s="212" t="s">
        <v>1461</v>
      </c>
      <c r="D1100" s="216">
        <v>100802</v>
      </c>
      <c r="E1100" s="172" t="str">
        <f>IF(VLOOKUP($B:$B,'S24 Warehouse Sale Product List'!$A:$F,6,FALSE)="","",VLOOKUP($B:$B,'S24 Warehouse Sale Product List'!$A:$F,6,FALSE))</f>
        <v/>
      </c>
      <c r="F1100" s="214"/>
    </row>
    <row r="1101" spans="1:6" x14ac:dyDescent="0.25">
      <c r="A1101" s="194">
        <v>98624837</v>
      </c>
      <c r="B1101" s="243">
        <v>9781443191364</v>
      </c>
      <c r="C1101" s="195" t="s">
        <v>1462</v>
      </c>
      <c r="D1101" s="242">
        <v>100803</v>
      </c>
      <c r="E1101" s="172" t="str">
        <f>IF(VLOOKUP($B:$B,'S24 Warehouse Sale Product List'!$A:$F,6,FALSE)="","",VLOOKUP($B:$B,'S24 Warehouse Sale Product List'!$A:$F,6,FALSE))</f>
        <v/>
      </c>
      <c r="F1101" s="210"/>
    </row>
    <row r="1102" spans="1:6" x14ac:dyDescent="0.25">
      <c r="A1102" s="223">
        <v>87838743</v>
      </c>
      <c r="B1102" s="224">
        <v>9781039700833</v>
      </c>
      <c r="C1102" s="212" t="s">
        <v>1498</v>
      </c>
      <c r="D1102" s="216">
        <v>40802</v>
      </c>
      <c r="E1102" s="172" t="str">
        <f>IF(VLOOKUP($B:$B,'S24 Warehouse Sale Product List'!$A:$F,6,FALSE)="","",VLOOKUP($B:$B,'S24 Warehouse Sale Product List'!$A:$F,6,FALSE))</f>
        <v/>
      </c>
      <c r="F1102" s="214"/>
    </row>
    <row r="1103" spans="1:6" x14ac:dyDescent="0.25">
      <c r="A1103" s="194">
        <v>3114585</v>
      </c>
      <c r="B1103" s="243">
        <v>9781443157520</v>
      </c>
      <c r="C1103" s="195" t="s">
        <v>1348</v>
      </c>
      <c r="D1103" s="242">
        <v>100403</v>
      </c>
      <c r="E1103" s="172" t="str">
        <f>IF(VLOOKUP($B:$B,'S24 Warehouse Sale Product List'!$A:$F,6,FALSE)="","",VLOOKUP($B:$B,'S24 Warehouse Sale Product List'!$A:$F,6,FALSE))</f>
        <v/>
      </c>
      <c r="F1103" s="213"/>
    </row>
    <row r="1104" spans="1:6" x14ac:dyDescent="0.25">
      <c r="A1104" s="194">
        <v>73082293</v>
      </c>
      <c r="B1104" s="243">
        <v>9781443189217</v>
      </c>
      <c r="C1104" s="195" t="s">
        <v>1369</v>
      </c>
      <c r="D1104" s="242">
        <v>100301</v>
      </c>
      <c r="E1104" s="172" t="str">
        <f>IF(VLOOKUP($B:$B,'S24 Warehouse Sale Product List'!$A:$F,6,FALSE)="","",VLOOKUP($B:$B,'S24 Warehouse Sale Product List'!$A:$F,6,FALSE))</f>
        <v/>
      </c>
      <c r="F1104" s="213"/>
    </row>
    <row r="1105" spans="1:6" x14ac:dyDescent="0.25">
      <c r="A1105" s="194">
        <v>3047398</v>
      </c>
      <c r="B1105" s="243">
        <v>9781443154000</v>
      </c>
      <c r="C1105" s="195" t="s">
        <v>1370</v>
      </c>
      <c r="D1105" s="242">
        <v>40301</v>
      </c>
      <c r="E1105" s="172" t="str">
        <f>IF(VLOOKUP($B:$B,'S24 Warehouse Sale Product List'!$A:$F,6,FALSE)="","",VLOOKUP($B:$B,'S24 Warehouse Sale Product List'!$A:$F,6,FALSE))</f>
        <v/>
      </c>
      <c r="F1105" s="213"/>
    </row>
    <row r="1106" spans="1:6" x14ac:dyDescent="0.25">
      <c r="A1106" s="194">
        <v>2288175</v>
      </c>
      <c r="B1106" s="243">
        <v>9781443111584</v>
      </c>
      <c r="C1106" s="195" t="s">
        <v>1371</v>
      </c>
      <c r="D1106" s="242">
        <v>100302</v>
      </c>
      <c r="E1106" s="172" t="str">
        <f>IF(VLOOKUP($B:$B,'S24 Warehouse Sale Product List'!$A:$F,6,FALSE)="","",VLOOKUP($B:$B,'S24 Warehouse Sale Product List'!$A:$F,6,FALSE))</f>
        <v/>
      </c>
      <c r="F1106" s="213"/>
    </row>
    <row r="1107" spans="1:6" x14ac:dyDescent="0.25">
      <c r="A1107" s="194">
        <v>3418953</v>
      </c>
      <c r="B1107" s="243">
        <v>9781443174855</v>
      </c>
      <c r="C1107" s="195" t="s">
        <v>1349</v>
      </c>
      <c r="D1107" s="242">
        <v>100203</v>
      </c>
      <c r="E1107" s="172" t="str">
        <f>IF(VLOOKUP($B:$B,'S24 Warehouse Sale Product List'!$A:$F,6,FALSE)="","",VLOOKUP($B:$B,'S24 Warehouse Sale Product List'!$A:$F,6,FALSE))</f>
        <v/>
      </c>
      <c r="F1107" s="213"/>
    </row>
    <row r="1108" spans="1:6" x14ac:dyDescent="0.25">
      <c r="A1108" s="223">
        <v>26771665</v>
      </c>
      <c r="B1108" s="224">
        <v>9782896704613</v>
      </c>
      <c r="C1108" s="212" t="s">
        <v>647</v>
      </c>
      <c r="D1108" s="216">
        <v>50202</v>
      </c>
      <c r="E1108" s="172" t="str">
        <f>IF(VLOOKUP($B:$B,'S24 Warehouse Sale Product List'!$A:$F,6,FALSE)="","",VLOOKUP($B:$B,'S24 Warehouse Sale Product List'!$A:$F,6,FALSE))</f>
        <v/>
      </c>
      <c r="F1108" s="214"/>
    </row>
    <row r="1109" spans="1:6" x14ac:dyDescent="0.25">
      <c r="A1109" s="223">
        <v>14303090</v>
      </c>
      <c r="B1109" s="224">
        <v>9781443190794</v>
      </c>
      <c r="C1109" s="212" t="s">
        <v>1372</v>
      </c>
      <c r="D1109" s="216">
        <v>100101</v>
      </c>
      <c r="E1109" s="172" t="str">
        <f>IF(VLOOKUP($B:$B,'S24 Warehouse Sale Product List'!$A:$F,6,FALSE)="","",VLOOKUP($B:$B,'S24 Warehouse Sale Product List'!$A:$F,6,FALSE))</f>
        <v/>
      </c>
      <c r="F1109" s="214"/>
    </row>
    <row r="1110" spans="1:6" x14ac:dyDescent="0.25">
      <c r="A1110" s="223">
        <v>3464922</v>
      </c>
      <c r="B1110" s="224">
        <v>9781443177177</v>
      </c>
      <c r="C1110" s="212" t="s">
        <v>1373</v>
      </c>
      <c r="D1110" s="216">
        <v>100101</v>
      </c>
      <c r="E1110" s="172" t="str">
        <f>IF(VLOOKUP($B:$B,'S24 Warehouse Sale Product List'!$A:$F,6,FALSE)="","",VLOOKUP($B:$B,'S24 Warehouse Sale Product List'!$A:$F,6,FALSE))</f>
        <v/>
      </c>
      <c r="F1110" s="214"/>
    </row>
    <row r="1111" spans="1:6" x14ac:dyDescent="0.25">
      <c r="A1111" s="223">
        <v>20766039</v>
      </c>
      <c r="B1111" s="224">
        <v>9781443191173</v>
      </c>
      <c r="C1111" s="212" t="s">
        <v>418</v>
      </c>
      <c r="D1111" s="216">
        <v>100903</v>
      </c>
      <c r="E1111" s="172" t="str">
        <f>IF(VLOOKUP($B:$B,'S24 Warehouse Sale Product List'!$A:$F,6,FALSE)="","",VLOOKUP($B:$B,'S24 Warehouse Sale Product List'!$A:$F,6,FALSE))</f>
        <v/>
      </c>
      <c r="F1111" s="214"/>
    </row>
    <row r="1112" spans="1:6" x14ac:dyDescent="0.25">
      <c r="A1112" s="223">
        <v>26336805</v>
      </c>
      <c r="B1112" s="224">
        <v>9781443196499</v>
      </c>
      <c r="C1112" s="212" t="s">
        <v>1374</v>
      </c>
      <c r="D1112" s="216">
        <v>100402</v>
      </c>
      <c r="E1112" s="172" t="str">
        <f>IF(VLOOKUP($B:$B,'S24 Warehouse Sale Product List'!$A:$F,6,FALSE)="","",VLOOKUP($B:$B,'S24 Warehouse Sale Product List'!$A:$F,6,FALSE))</f>
        <v/>
      </c>
      <c r="F1112" s="214"/>
    </row>
    <row r="1113" spans="1:6" x14ac:dyDescent="0.25">
      <c r="A1113" s="223">
        <v>34943654</v>
      </c>
      <c r="B1113" s="224">
        <v>9781443193887</v>
      </c>
      <c r="C1113" s="212" t="s">
        <v>1375</v>
      </c>
      <c r="D1113" s="216">
        <v>100901</v>
      </c>
      <c r="E1113" s="172" t="str">
        <f>IF(VLOOKUP($B:$B,'S24 Warehouse Sale Product List'!$A:$F,6,FALSE)="","",VLOOKUP($B:$B,'S24 Warehouse Sale Product List'!$A:$F,6,FALSE))</f>
        <v/>
      </c>
      <c r="F1113" s="214"/>
    </row>
    <row r="1114" spans="1:6" x14ac:dyDescent="0.25">
      <c r="A1114" s="194">
        <v>79944596</v>
      </c>
      <c r="B1114" s="245">
        <v>9781039701311</v>
      </c>
      <c r="C1114" s="195" t="s">
        <v>1449</v>
      </c>
      <c r="D1114" s="242">
        <v>50902</v>
      </c>
      <c r="E1114" s="172" t="str">
        <f>IF(VLOOKUP($B:$B,'S24 Warehouse Sale Product List'!$A:$F,6,FALSE)="","",VLOOKUP($B:$B,'S24 Warehouse Sale Product List'!$A:$F,6,FALSE))</f>
        <v/>
      </c>
      <c r="F1114" s="210"/>
    </row>
    <row r="1115" spans="1:6" x14ac:dyDescent="0.25">
      <c r="A1115" s="223">
        <v>59150369</v>
      </c>
      <c r="B1115" s="224">
        <v>9781443193955</v>
      </c>
      <c r="C1115" s="212" t="s">
        <v>648</v>
      </c>
      <c r="D1115" s="216">
        <v>50601</v>
      </c>
      <c r="E1115" s="172" t="str">
        <f>IF(VLOOKUP($B:$B,'S24 Warehouse Sale Product List'!$A:$F,6,FALSE)="","",VLOOKUP($B:$B,'S24 Warehouse Sale Product List'!$A:$F,6,FALSE))</f>
        <v/>
      </c>
      <c r="F1115" s="214"/>
    </row>
    <row r="1116" spans="1:6" x14ac:dyDescent="0.25">
      <c r="A1116" s="223">
        <v>78403297</v>
      </c>
      <c r="B1116" s="224">
        <v>9781443194365</v>
      </c>
      <c r="C1116" s="212" t="s">
        <v>691</v>
      </c>
      <c r="D1116" s="216">
        <v>50601</v>
      </c>
      <c r="E1116" s="172" t="str">
        <f>IF(VLOOKUP($B:$B,'S24 Warehouse Sale Product List'!$A:$F,6,FALSE)="","",VLOOKUP($B:$B,'S24 Warehouse Sale Product List'!$A:$F,6,FALSE))</f>
        <v/>
      </c>
      <c r="F1116" s="214"/>
    </row>
    <row r="1117" spans="1:6" x14ac:dyDescent="0.25">
      <c r="A1117" s="194">
        <v>88031606</v>
      </c>
      <c r="B1117" s="243">
        <v>9781039701236</v>
      </c>
      <c r="C1117" s="195" t="s">
        <v>1450</v>
      </c>
      <c r="D1117" s="242">
        <v>100102</v>
      </c>
      <c r="E1117" s="172" t="str">
        <f>IF(VLOOKUP($B:$B,'S24 Warehouse Sale Product List'!$A:$F,6,FALSE)="","",VLOOKUP($B:$B,'S24 Warehouse Sale Product List'!$A:$F,6,FALSE))</f>
        <v/>
      </c>
      <c r="F1117" s="210"/>
    </row>
    <row r="1118" spans="1:6" x14ac:dyDescent="0.25">
      <c r="A1118" s="212">
        <v>87444619</v>
      </c>
      <c r="B1118" s="224">
        <v>9781443197991</v>
      </c>
      <c r="C1118" s="212" t="s">
        <v>1350</v>
      </c>
      <c r="D1118" s="216">
        <v>100301</v>
      </c>
      <c r="E1118" s="172" t="str">
        <f>IF(VLOOKUP($B:$B,'S24 Warehouse Sale Product List'!$A:$F,6,FALSE)="","",VLOOKUP($B:$B,'S24 Warehouse Sale Product List'!$A:$F,6,FALSE))</f>
        <v/>
      </c>
      <c r="F1118" s="210"/>
    </row>
    <row r="1119" spans="1:6" x14ac:dyDescent="0.25">
      <c r="A1119" s="223">
        <v>3144665</v>
      </c>
      <c r="B1119" s="224">
        <v>9781443156004</v>
      </c>
      <c r="C1119" s="212" t="s">
        <v>746</v>
      </c>
      <c r="D1119" s="216">
        <v>40402</v>
      </c>
      <c r="E1119" s="172" t="str">
        <f>IF(VLOOKUP($B:$B,'S24 Warehouse Sale Product List'!$A:$F,6,FALSE)="","",VLOOKUP($B:$B,'S24 Warehouse Sale Product List'!$A:$F,6,FALSE))</f>
        <v/>
      </c>
      <c r="F1119" s="214"/>
    </row>
    <row r="1120" spans="1:6" x14ac:dyDescent="0.25">
      <c r="A1120" s="223">
        <v>80539238</v>
      </c>
      <c r="B1120" s="224">
        <v>9781773883113</v>
      </c>
      <c r="C1120" s="212" t="s">
        <v>1351</v>
      </c>
      <c r="D1120" s="216">
        <v>50303</v>
      </c>
      <c r="E1120" s="172" t="str">
        <f>IF(VLOOKUP($B:$B,'S24 Warehouse Sale Product List'!$A:$F,6,FALSE)="","",VLOOKUP($B:$B,'S24 Warehouse Sale Product List'!$A:$F,6,FALSE))</f>
        <v/>
      </c>
      <c r="F1120" s="214"/>
    </row>
    <row r="1121" spans="1:6" x14ac:dyDescent="0.25">
      <c r="A1121" s="223">
        <v>17134935</v>
      </c>
      <c r="B1121" s="224">
        <v>9781773883014</v>
      </c>
      <c r="C1121" s="212" t="s">
        <v>387</v>
      </c>
      <c r="D1121" s="216">
        <v>50201</v>
      </c>
      <c r="E1121" s="172" t="str">
        <f>IF(VLOOKUP($B:$B,'S24 Warehouse Sale Product List'!$A:$F,6,FALSE)="","",VLOOKUP($B:$B,'S24 Warehouse Sale Product List'!$A:$F,6,FALSE))</f>
        <v/>
      </c>
      <c r="F1121" s="214"/>
    </row>
    <row r="1122" spans="1:6" x14ac:dyDescent="0.25">
      <c r="A1122" s="223">
        <v>3571149</v>
      </c>
      <c r="B1122" s="224">
        <v>9781443181945</v>
      </c>
      <c r="C1122" s="212" t="s">
        <v>196</v>
      </c>
      <c r="D1122" s="216">
        <v>100101</v>
      </c>
      <c r="E1122" s="172" t="str">
        <f>IF(VLOOKUP($B:$B,'S24 Warehouse Sale Product List'!$A:$F,6,FALSE)="","",VLOOKUP($B:$B,'S24 Warehouse Sale Product List'!$A:$F,6,FALSE))</f>
        <v/>
      </c>
      <c r="F1122" s="214"/>
    </row>
    <row r="1123" spans="1:6" x14ac:dyDescent="0.25">
      <c r="A1123" s="223">
        <v>67567133</v>
      </c>
      <c r="B1123" s="224">
        <v>9781443193160</v>
      </c>
      <c r="C1123" s="212" t="s">
        <v>492</v>
      </c>
      <c r="D1123" s="216">
        <v>101001</v>
      </c>
      <c r="E1123" s="172" t="str">
        <f>IF(VLOOKUP($B:$B,'S24 Warehouse Sale Product List'!$A:$F,6,FALSE)="","",VLOOKUP($B:$B,'S24 Warehouse Sale Product List'!$A:$F,6,FALSE))</f>
        <v/>
      </c>
      <c r="F1123" s="214"/>
    </row>
    <row r="1124" spans="1:6" x14ac:dyDescent="0.25">
      <c r="A1124" s="223">
        <v>98257811</v>
      </c>
      <c r="B1124" s="224">
        <v>9781443191159</v>
      </c>
      <c r="C1124" s="212" t="s">
        <v>197</v>
      </c>
      <c r="D1124" s="216">
        <v>50601</v>
      </c>
      <c r="E1124" s="172" t="str">
        <f>IF(VLOOKUP($B:$B,'S24 Warehouse Sale Product List'!$A:$F,6,FALSE)="","",VLOOKUP($B:$B,'S24 Warehouse Sale Product List'!$A:$F,6,FALSE))</f>
        <v/>
      </c>
      <c r="F1124" s="214"/>
    </row>
    <row r="1125" spans="1:6" x14ac:dyDescent="0.25">
      <c r="A1125" s="223">
        <v>75245477</v>
      </c>
      <c r="B1125" s="224">
        <v>9781443195355</v>
      </c>
      <c r="C1125" s="212" t="s">
        <v>774</v>
      </c>
      <c r="D1125" s="216">
        <v>40603</v>
      </c>
      <c r="E1125" s="172" t="str">
        <f>IF(VLOOKUP($B:$B,'S24 Warehouse Sale Product List'!$A:$F,6,FALSE)="","",VLOOKUP($B:$B,'S24 Warehouse Sale Product List'!$A:$F,6,FALSE))</f>
        <v/>
      </c>
      <c r="F1125" s="214"/>
    </row>
    <row r="1126" spans="1:6" x14ac:dyDescent="0.25">
      <c r="A1126" s="212">
        <v>39741026</v>
      </c>
      <c r="B1126" s="224">
        <v>9781443198189</v>
      </c>
      <c r="C1126" s="212" t="s">
        <v>1794</v>
      </c>
      <c r="D1126" s="216">
        <v>40602</v>
      </c>
      <c r="E1126" s="172" t="str">
        <f>IF(VLOOKUP($B:$B,'S24 Warehouse Sale Product List'!$A:$F,6,FALSE)="","",VLOOKUP($B:$B,'S24 Warehouse Sale Product List'!$A:$F,6,FALSE))</f>
        <v/>
      </c>
      <c r="F1126" s="210"/>
    </row>
    <row r="1127" spans="1:6" x14ac:dyDescent="0.25">
      <c r="A1127" s="223">
        <v>73850848</v>
      </c>
      <c r="B1127" s="224">
        <v>9781443195157</v>
      </c>
      <c r="C1127" s="212" t="s">
        <v>1376</v>
      </c>
      <c r="D1127" s="216">
        <v>100902</v>
      </c>
      <c r="E1127" s="172" t="str">
        <f>IF(VLOOKUP($B:$B,'S24 Warehouse Sale Product List'!$A:$F,6,FALSE)="","",VLOOKUP($B:$B,'S24 Warehouse Sale Product List'!$A:$F,6,FALSE))</f>
        <v/>
      </c>
      <c r="F1127" s="214"/>
    </row>
    <row r="1128" spans="1:6" x14ac:dyDescent="0.25">
      <c r="A1128" s="223">
        <v>67731563</v>
      </c>
      <c r="B1128" s="224">
        <v>9781443195164</v>
      </c>
      <c r="C1128" s="212" t="s">
        <v>1377</v>
      </c>
      <c r="D1128" s="216">
        <v>100903</v>
      </c>
      <c r="E1128" s="172" t="str">
        <f>IF(VLOOKUP($B:$B,'S24 Warehouse Sale Product List'!$A:$F,6,FALSE)="","",VLOOKUP($B:$B,'S24 Warehouse Sale Product List'!$A:$F,6,FALSE))</f>
        <v/>
      </c>
      <c r="F1128" s="214"/>
    </row>
    <row r="1129" spans="1:6" x14ac:dyDescent="0.25">
      <c r="A1129" s="223">
        <v>61164283</v>
      </c>
      <c r="B1129" s="224">
        <v>9781443194464</v>
      </c>
      <c r="C1129" s="212" t="s">
        <v>1463</v>
      </c>
      <c r="D1129" s="216">
        <v>40803</v>
      </c>
      <c r="E1129" s="172" t="str">
        <f>IF(VLOOKUP($B:$B,'S24 Warehouse Sale Product List'!$A:$F,6,FALSE)="","",VLOOKUP($B:$B,'S24 Warehouse Sale Product List'!$A:$F,6,FALSE))</f>
        <v/>
      </c>
      <c r="F1129" s="214"/>
    </row>
    <row r="1130" spans="1:6" x14ac:dyDescent="0.25">
      <c r="A1130" s="223">
        <v>77530190</v>
      </c>
      <c r="B1130" s="224">
        <v>9781039701649</v>
      </c>
      <c r="C1130" s="212" t="s">
        <v>1795</v>
      </c>
      <c r="D1130" s="216">
        <v>40802</v>
      </c>
      <c r="E1130" s="172" t="str">
        <f>IF(VLOOKUP($B:$B,'S24 Warehouse Sale Product List'!$A:$F,6,FALSE)="","",VLOOKUP($B:$B,'S24 Warehouse Sale Product List'!$A:$F,6,FALSE))</f>
        <v/>
      </c>
      <c r="F1130" s="214"/>
    </row>
    <row r="1131" spans="1:6" x14ac:dyDescent="0.25">
      <c r="A1131" s="194">
        <v>43089564</v>
      </c>
      <c r="B1131" s="243">
        <v>9781443193078</v>
      </c>
      <c r="C1131" s="195" t="s">
        <v>747</v>
      </c>
      <c r="D1131" s="242">
        <v>50602</v>
      </c>
      <c r="E1131" s="172" t="str">
        <f>IF(VLOOKUP($B:$B,'S24 Warehouse Sale Product List'!$A:$F,6,FALSE)="","",VLOOKUP($B:$B,'S24 Warehouse Sale Product List'!$A:$F,6,FALSE))</f>
        <v/>
      </c>
      <c r="F1131" s="214"/>
    </row>
    <row r="1132" spans="1:6" x14ac:dyDescent="0.25">
      <c r="A1132" s="223">
        <v>15771892</v>
      </c>
      <c r="B1132" s="224">
        <v>9781443196956</v>
      </c>
      <c r="C1132" s="212" t="s">
        <v>732</v>
      </c>
      <c r="D1132" s="216">
        <v>40803</v>
      </c>
      <c r="E1132" s="172" t="str">
        <f>IF(VLOOKUP($B:$B,'S24 Warehouse Sale Product List'!$A:$F,6,FALSE)="","",VLOOKUP($B:$B,'S24 Warehouse Sale Product List'!$A:$F,6,FALSE))</f>
        <v/>
      </c>
      <c r="F1132" s="214"/>
    </row>
    <row r="1133" spans="1:6" x14ac:dyDescent="0.25">
      <c r="A1133" s="223">
        <v>49345929</v>
      </c>
      <c r="B1133" s="224">
        <v>9781443199599</v>
      </c>
      <c r="C1133" s="212" t="s">
        <v>1796</v>
      </c>
      <c r="D1133" s="216">
        <v>40801</v>
      </c>
      <c r="E1133" s="172" t="str">
        <f>IF(VLOOKUP($B:$B,'S24 Warehouse Sale Product List'!$A:$F,6,FALSE)="","",VLOOKUP($B:$B,'S24 Warehouse Sale Product List'!$A:$F,6,FALSE))</f>
        <v/>
      </c>
      <c r="F1133" s="214"/>
    </row>
    <row r="1134" spans="1:6" x14ac:dyDescent="0.25">
      <c r="A1134" s="223">
        <v>2989682</v>
      </c>
      <c r="B1134" s="224">
        <v>9781443151719</v>
      </c>
      <c r="C1134" s="212" t="s">
        <v>1464</v>
      </c>
      <c r="D1134" s="216">
        <v>40601</v>
      </c>
      <c r="E1134" s="172" t="str">
        <f>IF(VLOOKUP($B:$B,'S24 Warehouse Sale Product List'!$A:$F,6,FALSE)="","",VLOOKUP($B:$B,'S24 Warehouse Sale Product List'!$A:$F,6,FALSE))</f>
        <v/>
      </c>
      <c r="F1134" s="214"/>
    </row>
    <row r="1135" spans="1:6" x14ac:dyDescent="0.25">
      <c r="A1135" s="194">
        <v>3018109</v>
      </c>
      <c r="B1135" s="243">
        <v>9781443153331</v>
      </c>
      <c r="C1135" s="195" t="s">
        <v>1465</v>
      </c>
      <c r="D1135" s="242">
        <v>40602</v>
      </c>
      <c r="E1135" s="172" t="str">
        <f>IF(VLOOKUP($B:$B,'S24 Warehouse Sale Product List'!$A:$F,6,FALSE)="","",VLOOKUP($B:$B,'S24 Warehouse Sale Product List'!$A:$F,6,FALSE))</f>
        <v/>
      </c>
      <c r="F1135" s="210"/>
    </row>
    <row r="1136" spans="1:6" x14ac:dyDescent="0.25">
      <c r="A1136" s="223">
        <v>3592468</v>
      </c>
      <c r="B1136" s="224">
        <v>9781443185622</v>
      </c>
      <c r="C1136" s="212" t="s">
        <v>198</v>
      </c>
      <c r="D1136" s="216">
        <v>101001</v>
      </c>
      <c r="E1136" s="172" t="str">
        <f>IF(VLOOKUP($B:$B,'S24 Warehouse Sale Product List'!$A:$F,6,FALSE)="","",VLOOKUP($B:$B,'S24 Warehouse Sale Product List'!$A:$F,6,FALSE))</f>
        <v/>
      </c>
      <c r="F1136" s="214"/>
    </row>
    <row r="1137" spans="1:6" x14ac:dyDescent="0.25">
      <c r="A1137" s="194">
        <v>62630203</v>
      </c>
      <c r="B1137" s="243">
        <v>9781443189668</v>
      </c>
      <c r="C1137" s="195" t="s">
        <v>199</v>
      </c>
      <c r="D1137" s="242">
        <v>40601</v>
      </c>
      <c r="E1137" s="172" t="str">
        <f>IF(VLOOKUP($B:$B,'S24 Warehouse Sale Product List'!$A:$F,6,FALSE)="","",VLOOKUP($B:$B,'S24 Warehouse Sale Product List'!$A:$F,6,FALSE))</f>
        <v/>
      </c>
      <c r="F1137" s="210"/>
    </row>
    <row r="1138" spans="1:6" x14ac:dyDescent="0.25">
      <c r="A1138" s="223">
        <v>44684263</v>
      </c>
      <c r="B1138" s="224">
        <v>9781773883175</v>
      </c>
      <c r="C1138" s="212" t="s">
        <v>1505</v>
      </c>
      <c r="D1138" s="216">
        <v>40201</v>
      </c>
      <c r="E1138" s="172" t="str">
        <f>IF(VLOOKUP($B:$B,'S24 Warehouse Sale Product List'!$A:$F,6,FALSE)="","",VLOOKUP($B:$B,'S24 Warehouse Sale Product List'!$A:$F,6,FALSE))</f>
        <v/>
      </c>
      <c r="F1138" s="214"/>
    </row>
    <row r="1139" spans="1:6" x14ac:dyDescent="0.25">
      <c r="A1139" s="223">
        <v>60616904</v>
      </c>
      <c r="B1139" s="224">
        <v>9781039701618</v>
      </c>
      <c r="C1139" s="212" t="s">
        <v>1797</v>
      </c>
      <c r="D1139" s="216">
        <v>40602</v>
      </c>
      <c r="E1139" s="172" t="str">
        <f>IF(VLOOKUP($B:$B,'S24 Warehouse Sale Product List'!$A:$F,6,FALSE)="","",VLOOKUP($B:$B,'S24 Warehouse Sale Product List'!$A:$F,6,FALSE))</f>
        <v/>
      </c>
      <c r="F1139" s="214"/>
    </row>
    <row r="1140" spans="1:6" x14ac:dyDescent="0.25">
      <c r="A1140" s="194">
        <v>79195025</v>
      </c>
      <c r="B1140" s="243">
        <v>9781039701830</v>
      </c>
      <c r="C1140" s="195" t="s">
        <v>1378</v>
      </c>
      <c r="D1140" s="242">
        <v>51002</v>
      </c>
      <c r="E1140" s="172" t="str">
        <f>IF(VLOOKUP($B:$B,'S24 Warehouse Sale Product List'!$A:$F,6,FALSE)="","",VLOOKUP($B:$B,'S24 Warehouse Sale Product List'!$A:$F,6,FALSE))</f>
        <v/>
      </c>
      <c r="F1140" s="210"/>
    </row>
    <row r="1141" spans="1:6" x14ac:dyDescent="0.25">
      <c r="A1141" s="223">
        <v>32039669</v>
      </c>
      <c r="B1141" s="224">
        <v>9781443191265</v>
      </c>
      <c r="C1141" s="212" t="s">
        <v>1379</v>
      </c>
      <c r="D1141" s="216">
        <v>41003</v>
      </c>
      <c r="E1141" s="172" t="str">
        <f>IF(VLOOKUP($B:$B,'S24 Warehouse Sale Product List'!$A:$F,6,FALSE)="","",VLOOKUP($B:$B,'S24 Warehouse Sale Product List'!$A:$F,6,FALSE))</f>
        <v/>
      </c>
      <c r="F1141" s="214"/>
    </row>
    <row r="1142" spans="1:6" x14ac:dyDescent="0.25">
      <c r="A1142" s="194">
        <v>3320322</v>
      </c>
      <c r="B1142" s="243">
        <v>9781443169233</v>
      </c>
      <c r="C1142" s="195" t="s">
        <v>1380</v>
      </c>
      <c r="D1142" s="242">
        <v>41002</v>
      </c>
      <c r="E1142" s="172" t="str">
        <f>IF(VLOOKUP($B:$B,'S24 Warehouse Sale Product List'!$A:$F,6,FALSE)="","",VLOOKUP($B:$B,'S24 Warehouse Sale Product List'!$A:$F,6,FALSE))</f>
        <v/>
      </c>
      <c r="F1142" s="214"/>
    </row>
    <row r="1143" spans="1:6" x14ac:dyDescent="0.25">
      <c r="A1143" s="223">
        <v>35655043</v>
      </c>
      <c r="B1143" s="224">
        <v>9781039701571</v>
      </c>
      <c r="C1143" s="212" t="s">
        <v>1381</v>
      </c>
      <c r="D1143" s="216">
        <v>100401</v>
      </c>
      <c r="E1143" s="172" t="str">
        <f>IF(VLOOKUP($B:$B,'S24 Warehouse Sale Product List'!$A:$F,6,FALSE)="","",VLOOKUP($B:$B,'S24 Warehouse Sale Product List'!$A:$F,6,FALSE))</f>
        <v/>
      </c>
      <c r="F1143" s="214"/>
    </row>
    <row r="1144" spans="1:6" x14ac:dyDescent="0.25">
      <c r="A1144" s="223">
        <v>3605774</v>
      </c>
      <c r="B1144" s="224">
        <v>9781443186131</v>
      </c>
      <c r="C1144" s="212" t="s">
        <v>419</v>
      </c>
      <c r="D1144" s="216">
        <v>41002</v>
      </c>
      <c r="E1144" s="172" t="str">
        <f>IF(VLOOKUP($B:$B,'S24 Warehouse Sale Product List'!$A:$F,6,FALSE)="","",VLOOKUP($B:$B,'S24 Warehouse Sale Product List'!$A:$F,6,FALSE))</f>
        <v/>
      </c>
      <c r="F1144" s="214"/>
    </row>
    <row r="1145" spans="1:6" x14ac:dyDescent="0.25">
      <c r="A1145" s="223">
        <v>76173930</v>
      </c>
      <c r="B1145" s="224">
        <v>9781039701564</v>
      </c>
      <c r="C1145" s="212" t="s">
        <v>1382</v>
      </c>
      <c r="D1145" s="216">
        <v>100903</v>
      </c>
      <c r="E1145" s="172" t="str">
        <f>IF(VLOOKUP($B:$B,'S24 Warehouse Sale Product List'!$A:$F,6,FALSE)="","",VLOOKUP($B:$B,'S24 Warehouse Sale Product List'!$A:$F,6,FALSE))</f>
        <v/>
      </c>
      <c r="F1145" s="214"/>
    </row>
    <row r="1146" spans="1:6" x14ac:dyDescent="0.25">
      <c r="A1146" s="212">
        <v>95412184</v>
      </c>
      <c r="B1146" s="224">
        <v>9781039702677</v>
      </c>
      <c r="C1146" s="212" t="s">
        <v>1383</v>
      </c>
      <c r="D1146" s="242">
        <v>100101</v>
      </c>
      <c r="E1146" s="172" t="str">
        <f>IF(VLOOKUP($B:$B,'S24 Warehouse Sale Product List'!$A:$F,6,FALSE)="","",VLOOKUP($B:$B,'S24 Warehouse Sale Product List'!$A:$F,6,FALSE))</f>
        <v/>
      </c>
      <c r="F1146" s="210"/>
    </row>
    <row r="1147" spans="1:6" x14ac:dyDescent="0.25">
      <c r="A1147" s="212">
        <v>77980208</v>
      </c>
      <c r="B1147" s="224">
        <v>9781039701717</v>
      </c>
      <c r="C1147" s="212" t="s">
        <v>1798</v>
      </c>
      <c r="D1147" s="242">
        <v>50802</v>
      </c>
      <c r="E1147" s="172" t="str">
        <f>IF(VLOOKUP($B:$B,'S24 Warehouse Sale Product List'!$A:$F,6,FALSE)="","",VLOOKUP($B:$B,'S24 Warehouse Sale Product List'!$A:$F,6,FALSE))</f>
        <v/>
      </c>
      <c r="F1147" s="210"/>
    </row>
    <row r="1148" spans="1:6" x14ac:dyDescent="0.25">
      <c r="A1148" s="212">
        <v>3409150</v>
      </c>
      <c r="B1148" s="224">
        <v>9781443174343</v>
      </c>
      <c r="C1148" s="212" t="s">
        <v>1352</v>
      </c>
      <c r="D1148" s="216">
        <v>40302</v>
      </c>
      <c r="E1148" s="172" t="str">
        <f>IF(VLOOKUP($B:$B,'S24 Warehouse Sale Product List'!$A:$F,6,FALSE)="","",VLOOKUP($B:$B,'S24 Warehouse Sale Product List'!$A:$F,6,FALSE))</f>
        <v/>
      </c>
      <c r="F1148" s="210"/>
    </row>
    <row r="1149" spans="1:6" x14ac:dyDescent="0.25">
      <c r="A1149" s="194">
        <v>3548164</v>
      </c>
      <c r="B1149" s="243">
        <v>9781443181341</v>
      </c>
      <c r="C1149" s="195" t="s">
        <v>200</v>
      </c>
      <c r="D1149" s="242">
        <v>100902</v>
      </c>
      <c r="E1149" s="172" t="str">
        <f>IF(VLOOKUP($B:$B,'S24 Warehouse Sale Product List'!$A:$F,6,FALSE)="","",VLOOKUP($B:$B,'S24 Warehouse Sale Product List'!$A:$F,6,FALSE))</f>
        <v/>
      </c>
      <c r="F1149" s="210"/>
    </row>
    <row r="1150" spans="1:6" x14ac:dyDescent="0.25">
      <c r="A1150" s="194">
        <v>3441029</v>
      </c>
      <c r="B1150" s="243">
        <v>9781474962292</v>
      </c>
      <c r="C1150" s="195" t="s">
        <v>1384</v>
      </c>
      <c r="D1150" s="242">
        <v>100401</v>
      </c>
      <c r="E1150" s="172" t="str">
        <f>IF(VLOOKUP($B:$B,'S24 Warehouse Sale Product List'!$A:$F,6,FALSE)="","",VLOOKUP($B:$B,'S24 Warehouse Sale Product List'!$A:$F,6,FALSE))</f>
        <v/>
      </c>
      <c r="F1150" s="210"/>
    </row>
    <row r="1151" spans="1:6" x14ac:dyDescent="0.25">
      <c r="A1151" s="194">
        <v>13846034</v>
      </c>
      <c r="B1151" s="243">
        <v>9781805313410</v>
      </c>
      <c r="C1151" s="195" t="s">
        <v>1335</v>
      </c>
      <c r="D1151" s="242">
        <v>50302</v>
      </c>
      <c r="E1151" s="172" t="str">
        <f>IF(VLOOKUP($B:$B,'S24 Warehouse Sale Product List'!$A:$F,6,FALSE)="","",VLOOKUP($B:$B,'S24 Warehouse Sale Product List'!$A:$F,6,FALSE))</f>
        <v/>
      </c>
      <c r="F1151" s="210"/>
    </row>
    <row r="1152" spans="1:6" x14ac:dyDescent="0.25">
      <c r="A1152" s="194">
        <v>50177383</v>
      </c>
      <c r="B1152" s="243">
        <v>9781773883168</v>
      </c>
      <c r="C1152" s="195" t="s">
        <v>1336</v>
      </c>
      <c r="D1152" s="242">
        <v>50302</v>
      </c>
      <c r="E1152" s="172" t="str">
        <f>IF(VLOOKUP($B:$B,'S24 Warehouse Sale Product List'!$A:$F,6,FALSE)="","",VLOOKUP($B:$B,'S24 Warehouse Sale Product List'!$A:$F,6,FALSE))</f>
        <v/>
      </c>
      <c r="F1152" s="210"/>
    </row>
    <row r="1153" spans="1:6" x14ac:dyDescent="0.25">
      <c r="A1153" s="194">
        <v>46059029</v>
      </c>
      <c r="B1153" s="243">
        <v>9781443187572</v>
      </c>
      <c r="C1153" s="195" t="s">
        <v>202</v>
      </c>
      <c r="D1153" s="242">
        <v>100803</v>
      </c>
      <c r="E1153" s="172" t="str">
        <f>IF(VLOOKUP($B:$B,'S24 Warehouse Sale Product List'!$A:$F,6,FALSE)="","",VLOOKUP($B:$B,'S24 Warehouse Sale Product List'!$A:$F,6,FALSE))</f>
        <v/>
      </c>
      <c r="F1153" s="210"/>
    </row>
    <row r="1154" spans="1:6" x14ac:dyDescent="0.25">
      <c r="A1154" s="194">
        <v>54878640</v>
      </c>
      <c r="B1154" s="243">
        <v>9781443197168</v>
      </c>
      <c r="C1154" s="195" t="s">
        <v>493</v>
      </c>
      <c r="D1154" s="242">
        <v>101002</v>
      </c>
      <c r="E1154" s="172" t="str">
        <f>IF(VLOOKUP($B:$B,'S24 Warehouse Sale Product List'!$A:$F,6,FALSE)="","",VLOOKUP($B:$B,'S24 Warehouse Sale Product List'!$A:$F,6,FALSE))</f>
        <v/>
      </c>
      <c r="F1154" s="210"/>
    </row>
    <row r="1155" spans="1:6" x14ac:dyDescent="0.25">
      <c r="A1155" s="212">
        <v>97013010</v>
      </c>
      <c r="B1155" s="224">
        <v>9781443198790</v>
      </c>
      <c r="C1155" s="212" t="s">
        <v>1799</v>
      </c>
      <c r="D1155" s="216">
        <v>40902</v>
      </c>
      <c r="E1155" s="172" t="str">
        <f>IF(VLOOKUP($B:$B,'S24 Warehouse Sale Product List'!$A:$F,6,FALSE)="","",VLOOKUP($B:$B,'S24 Warehouse Sale Product List'!$A:$F,6,FALSE))</f>
        <v/>
      </c>
      <c r="F1155" s="210"/>
    </row>
    <row r="1156" spans="1:6" x14ac:dyDescent="0.25">
      <c r="A1156" s="194">
        <v>51340278</v>
      </c>
      <c r="B1156" s="243">
        <v>521733</v>
      </c>
      <c r="C1156" s="195" t="s">
        <v>1539</v>
      </c>
      <c r="D1156" s="242">
        <v>50203</v>
      </c>
      <c r="E1156" s="172" t="str">
        <f>IF(VLOOKUP($B:$B,'S24 Warehouse Sale Product List'!$A:$F,6,FALSE)="","",VLOOKUP($B:$B,'S24 Warehouse Sale Product List'!$A:$F,6,FALSE))</f>
        <v/>
      </c>
      <c r="F1156" s="210"/>
    </row>
    <row r="1157" spans="1:6" x14ac:dyDescent="0.25">
      <c r="A1157" s="194">
        <v>42808107</v>
      </c>
      <c r="B1157" s="243">
        <v>9782896547265</v>
      </c>
      <c r="C1157" s="195" t="s">
        <v>624</v>
      </c>
      <c r="D1157" s="242">
        <v>40303</v>
      </c>
      <c r="E1157" s="172" t="str">
        <f>IF(VLOOKUP($B:$B,'S24 Warehouse Sale Product List'!$A:$F,6,FALSE)="","",VLOOKUP($B:$B,'S24 Warehouse Sale Product List'!$A:$F,6,FALSE))</f>
        <v/>
      </c>
      <c r="F1157" s="210"/>
    </row>
    <row r="1158" spans="1:6" x14ac:dyDescent="0.25">
      <c r="A1158" s="223">
        <v>86566182</v>
      </c>
      <c r="B1158" s="224">
        <v>9781039702745</v>
      </c>
      <c r="C1158" s="212" t="s">
        <v>1527</v>
      </c>
      <c r="D1158" s="216">
        <v>40402</v>
      </c>
      <c r="E1158" s="172" t="str">
        <f>IF(VLOOKUP($B:$B,'S24 Warehouse Sale Product List'!$A:$F,6,FALSE)="","",VLOOKUP($B:$B,'S24 Warehouse Sale Product List'!$A:$F,6,FALSE))</f>
        <v/>
      </c>
      <c r="F1158" s="214"/>
    </row>
    <row r="1159" spans="1:6" x14ac:dyDescent="0.25">
      <c r="A1159" s="212">
        <v>75863751</v>
      </c>
      <c r="B1159" s="224">
        <v>9781801312721</v>
      </c>
      <c r="C1159" s="212" t="s">
        <v>518</v>
      </c>
      <c r="D1159" s="216">
        <v>40303</v>
      </c>
      <c r="E1159" s="172" t="str">
        <f>IF(VLOOKUP($B:$B,'S24 Warehouse Sale Product List'!$A:$F,6,FALSE)="","",VLOOKUP($B:$B,'S24 Warehouse Sale Product List'!$A:$F,6,FALSE))</f>
        <v/>
      </c>
      <c r="F1159" s="210"/>
    </row>
    <row r="1160" spans="1:6" x14ac:dyDescent="0.25">
      <c r="A1160" s="212">
        <v>3601384</v>
      </c>
      <c r="B1160" s="224">
        <v>9781474987523</v>
      </c>
      <c r="C1160" s="212" t="s">
        <v>203</v>
      </c>
      <c r="D1160" s="216">
        <v>40401</v>
      </c>
      <c r="E1160" s="172" t="str">
        <f>IF(VLOOKUP($B:$B,'S24 Warehouse Sale Product List'!$A:$F,6,FALSE)="","",VLOOKUP($B:$B,'S24 Warehouse Sale Product List'!$A:$F,6,FALSE))</f>
        <v/>
      </c>
      <c r="F1160" s="210"/>
    </row>
    <row r="1161" spans="1:6" x14ac:dyDescent="0.25">
      <c r="A1161" s="223">
        <v>3472503</v>
      </c>
      <c r="B1161" s="224">
        <v>9781443177450</v>
      </c>
      <c r="C1161" s="212" t="s">
        <v>1385</v>
      </c>
      <c r="D1161" s="216">
        <v>100101</v>
      </c>
      <c r="E1161" s="172" t="str">
        <f>IF(VLOOKUP($B:$B,'S24 Warehouse Sale Product List'!$A:$F,6,FALSE)="","",VLOOKUP($B:$B,'S24 Warehouse Sale Product List'!$A:$F,6,FALSE))</f>
        <v/>
      </c>
      <c r="F1161" s="214"/>
    </row>
    <row r="1162" spans="1:6" x14ac:dyDescent="0.25">
      <c r="A1162" s="223">
        <v>3601368</v>
      </c>
      <c r="B1162" s="224">
        <v>9781474987844</v>
      </c>
      <c r="C1162" s="212" t="s">
        <v>205</v>
      </c>
      <c r="D1162" s="216">
        <v>50101</v>
      </c>
      <c r="E1162" s="172" t="str">
        <f>IF(VLOOKUP($B:$B,'S24 Warehouse Sale Product List'!$A:$F,6,FALSE)="","",VLOOKUP($B:$B,'S24 Warehouse Sale Product List'!$A:$F,6,FALSE))</f>
        <v/>
      </c>
      <c r="F1162" s="214"/>
    </row>
    <row r="1163" spans="1:6" x14ac:dyDescent="0.25">
      <c r="A1163" s="194">
        <v>40219211</v>
      </c>
      <c r="B1163" s="243">
        <v>9781443189941</v>
      </c>
      <c r="C1163" s="195" t="s">
        <v>1386</v>
      </c>
      <c r="D1163" s="242">
        <v>50902</v>
      </c>
      <c r="E1163" s="172" t="str">
        <f>IF(VLOOKUP($B:$B,'S24 Warehouse Sale Product List'!$A:$F,6,FALSE)="","",VLOOKUP($B:$B,'S24 Warehouse Sale Product List'!$A:$F,6,FALSE))</f>
        <v/>
      </c>
      <c r="F1163" s="210"/>
    </row>
    <row r="1164" spans="1:6" x14ac:dyDescent="0.25">
      <c r="A1164" s="211">
        <v>3367829</v>
      </c>
      <c r="B1164" s="224">
        <v>9781443170192</v>
      </c>
      <c r="C1164" s="212" t="s">
        <v>206</v>
      </c>
      <c r="D1164" s="216">
        <v>50102</v>
      </c>
      <c r="E1164" s="172" t="str">
        <f>IF(VLOOKUP($B:$B,'S24 Warehouse Sale Product List'!$A:$F,6,FALSE)="","",VLOOKUP($B:$B,'S24 Warehouse Sale Product List'!$A:$F,6,FALSE))</f>
        <v/>
      </c>
      <c r="F1164" s="214"/>
    </row>
    <row r="1165" spans="1:6" x14ac:dyDescent="0.25">
      <c r="A1165" s="212">
        <v>59109138</v>
      </c>
      <c r="B1165" s="224">
        <v>9781443199100</v>
      </c>
      <c r="C1165" s="212" t="s">
        <v>1387</v>
      </c>
      <c r="D1165" s="216">
        <v>100302</v>
      </c>
      <c r="E1165" s="172" t="str">
        <f>IF(VLOOKUP($B:$B,'S24 Warehouse Sale Product List'!$A:$F,6,FALSE)="","",VLOOKUP($B:$B,'S24 Warehouse Sale Product List'!$A:$F,6,FALSE))</f>
        <v/>
      </c>
      <c r="F1165" s="210"/>
    </row>
    <row r="1166" spans="1:6" x14ac:dyDescent="0.25">
      <c r="A1166" s="194">
        <v>52013896</v>
      </c>
      <c r="B1166" s="243">
        <v>9782897624910</v>
      </c>
      <c r="C1166" s="195" t="s">
        <v>207</v>
      </c>
      <c r="D1166" s="242">
        <v>100802</v>
      </c>
      <c r="E1166" s="172" t="str">
        <f>IF(VLOOKUP($B:$B,'S24 Warehouse Sale Product List'!$A:$F,6,FALSE)="","",VLOOKUP($B:$B,'S24 Warehouse Sale Product List'!$A:$F,6,FALSE))</f>
        <v/>
      </c>
      <c r="F1166" s="210"/>
    </row>
    <row r="1167" spans="1:6" x14ac:dyDescent="0.25">
      <c r="A1167" s="194">
        <v>37927540</v>
      </c>
      <c r="B1167" s="243">
        <v>9781443191029</v>
      </c>
      <c r="C1167" s="195" t="s">
        <v>1358</v>
      </c>
      <c r="D1167" s="242">
        <v>100201</v>
      </c>
      <c r="E1167" s="172" t="str">
        <f>IF(VLOOKUP($B:$B,'S24 Warehouse Sale Product List'!$A:$F,6,FALSE)="","",VLOOKUP($B:$B,'S24 Warehouse Sale Product List'!$A:$F,6,FALSE))</f>
        <v/>
      </c>
      <c r="F1167" s="210"/>
    </row>
    <row r="1168" spans="1:6" x14ac:dyDescent="0.25">
      <c r="A1168" s="223">
        <v>3286384</v>
      </c>
      <c r="B1168" s="224">
        <v>9781443168564</v>
      </c>
      <c r="C1168" s="212" t="s">
        <v>1466</v>
      </c>
      <c r="D1168" s="216">
        <v>50703</v>
      </c>
      <c r="E1168" s="172" t="str">
        <f>IF(VLOOKUP($B:$B,'S24 Warehouse Sale Product List'!$A:$F,6,FALSE)="","",VLOOKUP($B:$B,'S24 Warehouse Sale Product List'!$A:$F,6,FALSE))</f>
        <v/>
      </c>
      <c r="F1168" s="214"/>
    </row>
    <row r="1169" spans="1:6" x14ac:dyDescent="0.25">
      <c r="A1169" s="223">
        <v>3319408</v>
      </c>
      <c r="B1169" s="224">
        <v>9781443168908</v>
      </c>
      <c r="C1169" s="212" t="s">
        <v>1467</v>
      </c>
      <c r="D1169" s="216">
        <v>50402</v>
      </c>
      <c r="E1169" s="172" t="str">
        <f>IF(VLOOKUP($B:$B,'S24 Warehouse Sale Product List'!$A:$F,6,FALSE)="","",VLOOKUP($B:$B,'S24 Warehouse Sale Product List'!$A:$F,6,FALSE))</f>
        <v/>
      </c>
      <c r="F1169" s="214"/>
    </row>
    <row r="1170" spans="1:6" x14ac:dyDescent="0.25">
      <c r="A1170" s="223">
        <v>37848568</v>
      </c>
      <c r="B1170" s="224">
        <v>9781443190756</v>
      </c>
      <c r="C1170" s="212" t="s">
        <v>208</v>
      </c>
      <c r="D1170" s="216">
        <v>50703</v>
      </c>
      <c r="E1170" s="172" t="str">
        <f>IF(VLOOKUP($B:$B,'S24 Warehouse Sale Product List'!$A:$F,6,FALSE)="","",VLOOKUP($B:$B,'S24 Warehouse Sale Product List'!$A:$F,6,FALSE))</f>
        <v/>
      </c>
      <c r="F1170" s="214"/>
    </row>
    <row r="1171" spans="1:6" x14ac:dyDescent="0.25">
      <c r="A1171" s="223">
        <v>34517509</v>
      </c>
      <c r="B1171" s="224">
        <v>9781443195782</v>
      </c>
      <c r="C1171" s="212" t="s">
        <v>729</v>
      </c>
      <c r="D1171" s="216">
        <v>50703</v>
      </c>
      <c r="E1171" s="172" t="str">
        <f>IF(VLOOKUP($B:$B,'S24 Warehouse Sale Product List'!$A:$F,6,FALSE)="","",VLOOKUP($B:$B,'S24 Warehouse Sale Product List'!$A:$F,6,FALSE))</f>
        <v/>
      </c>
      <c r="F1171" s="214"/>
    </row>
    <row r="1172" spans="1:6" x14ac:dyDescent="0.25">
      <c r="A1172" s="194">
        <v>60472184</v>
      </c>
      <c r="B1172" s="243">
        <v>9781039702905</v>
      </c>
      <c r="C1172" s="195" t="s">
        <v>1468</v>
      </c>
      <c r="D1172" s="242">
        <v>50702</v>
      </c>
      <c r="E1172" s="172" t="str">
        <f>IF(VLOOKUP($B:$B,'S24 Warehouse Sale Product List'!$A:$F,6,FALSE)="","",VLOOKUP($B:$B,'S24 Warehouse Sale Product List'!$A:$F,6,FALSE))</f>
        <v/>
      </c>
      <c r="F1172" s="214"/>
    </row>
    <row r="1173" spans="1:6" x14ac:dyDescent="0.25">
      <c r="A1173" s="223">
        <v>3189679</v>
      </c>
      <c r="B1173" s="224">
        <v>9781443160827</v>
      </c>
      <c r="C1173" s="212" t="s">
        <v>1388</v>
      </c>
      <c r="D1173" s="216">
        <v>50901</v>
      </c>
      <c r="E1173" s="172" t="str">
        <f>IF(VLOOKUP($B:$B,'S24 Warehouse Sale Product List'!$A:$F,6,FALSE)="","",VLOOKUP($B:$B,'S24 Warehouse Sale Product List'!$A:$F,6,FALSE))</f>
        <v/>
      </c>
      <c r="F1173" s="214"/>
    </row>
    <row r="1174" spans="1:6" x14ac:dyDescent="0.25">
      <c r="A1174" s="194">
        <v>3374113</v>
      </c>
      <c r="B1174" s="243">
        <v>9781443173490</v>
      </c>
      <c r="C1174" s="195" t="s">
        <v>209</v>
      </c>
      <c r="D1174" s="242">
        <v>40901</v>
      </c>
      <c r="E1174" s="172" t="str">
        <f>IF(VLOOKUP($B:$B,'S24 Warehouse Sale Product List'!$A:$F,6,FALSE)="","",VLOOKUP($B:$B,'S24 Warehouse Sale Product List'!$A:$F,6,FALSE))</f>
        <v/>
      </c>
      <c r="F1174" s="210"/>
    </row>
    <row r="1175" spans="1:6" x14ac:dyDescent="0.25">
      <c r="A1175" s="223">
        <v>70153023</v>
      </c>
      <c r="B1175" s="224">
        <v>9781443191272</v>
      </c>
      <c r="C1175" s="212" t="s">
        <v>211</v>
      </c>
      <c r="D1175" s="216">
        <v>40903</v>
      </c>
      <c r="E1175" s="172" t="str">
        <f>IF(VLOOKUP($B:$B,'S24 Warehouse Sale Product List'!$A:$F,6,FALSE)="","",VLOOKUP($B:$B,'S24 Warehouse Sale Product List'!$A:$F,6,FALSE))</f>
        <v/>
      </c>
      <c r="F1175" s="214"/>
    </row>
    <row r="1176" spans="1:6" x14ac:dyDescent="0.25">
      <c r="A1176" s="223">
        <v>62325452</v>
      </c>
      <c r="B1176" s="224">
        <v>9781443198264</v>
      </c>
      <c r="C1176" s="212" t="s">
        <v>420</v>
      </c>
      <c r="D1176" s="216">
        <v>40903</v>
      </c>
      <c r="E1176" s="172" t="str">
        <f>IF(VLOOKUP($B:$B,'S24 Warehouse Sale Product List'!$A:$F,6,FALSE)="","",VLOOKUP($B:$B,'S24 Warehouse Sale Product List'!$A:$F,6,FALSE))</f>
        <v/>
      </c>
      <c r="F1176" s="214"/>
    </row>
    <row r="1177" spans="1:6" x14ac:dyDescent="0.25">
      <c r="A1177" s="194">
        <v>3203536</v>
      </c>
      <c r="B1177" s="243">
        <v>9781443164085</v>
      </c>
      <c r="C1177" s="195" t="s">
        <v>1800</v>
      </c>
      <c r="D1177" s="242">
        <v>40901</v>
      </c>
      <c r="E1177" s="172" t="str">
        <f>IF(VLOOKUP($B:$B,'S24 Warehouse Sale Product List'!$A:$F,6,FALSE)="","",VLOOKUP($B:$B,'S24 Warehouse Sale Product List'!$A:$F,6,FALSE))</f>
        <v/>
      </c>
      <c r="F1177" s="210"/>
    </row>
    <row r="1178" spans="1:6" x14ac:dyDescent="0.25">
      <c r="A1178" s="194">
        <v>3203544</v>
      </c>
      <c r="B1178" s="243">
        <v>9781443164092</v>
      </c>
      <c r="C1178" s="195" t="s">
        <v>1389</v>
      </c>
      <c r="D1178" s="242">
        <v>40901</v>
      </c>
      <c r="E1178" s="172" t="str">
        <f>IF(VLOOKUP($B:$B,'S24 Warehouse Sale Product List'!$A:$F,6,FALSE)="","",VLOOKUP($B:$B,'S24 Warehouse Sale Product List'!$A:$F,6,FALSE))</f>
        <v/>
      </c>
      <c r="F1178" s="210"/>
    </row>
    <row r="1179" spans="1:6" x14ac:dyDescent="0.25">
      <c r="A1179" s="223">
        <v>3423746</v>
      </c>
      <c r="B1179" s="224">
        <v>9781443174930</v>
      </c>
      <c r="C1179" s="212" t="s">
        <v>212</v>
      </c>
      <c r="D1179" s="216">
        <v>40901</v>
      </c>
      <c r="E1179" s="172" t="str">
        <f>IF(VLOOKUP($B:$B,'S24 Warehouse Sale Product List'!$A:$F,6,FALSE)="","",VLOOKUP($B:$B,'S24 Warehouse Sale Product List'!$A:$F,6,FALSE))</f>
        <v/>
      </c>
      <c r="F1179" s="214"/>
    </row>
    <row r="1180" spans="1:6" x14ac:dyDescent="0.25">
      <c r="A1180" s="212">
        <v>3548156</v>
      </c>
      <c r="B1180" s="224">
        <v>9781443181297</v>
      </c>
      <c r="C1180" s="212" t="s">
        <v>213</v>
      </c>
      <c r="D1180" s="216">
        <v>40901</v>
      </c>
      <c r="E1180" s="172" t="str">
        <f>IF(VLOOKUP($B:$B,'S24 Warehouse Sale Product List'!$A:$F,6,FALSE)="","",VLOOKUP($B:$B,'S24 Warehouse Sale Product List'!$A:$F,6,FALSE))</f>
        <v/>
      </c>
      <c r="F1180" s="210"/>
    </row>
    <row r="1181" spans="1:6" x14ac:dyDescent="0.25">
      <c r="A1181" s="223">
        <v>3423738</v>
      </c>
      <c r="B1181" s="224">
        <v>9781443174923</v>
      </c>
      <c r="C1181" s="212" t="s">
        <v>1390</v>
      </c>
      <c r="D1181" s="216">
        <v>40901</v>
      </c>
      <c r="E1181" s="172" t="str">
        <f>IF(VLOOKUP($B:$B,'S24 Warehouse Sale Product List'!$A:$F,6,FALSE)="","",VLOOKUP($B:$B,'S24 Warehouse Sale Product List'!$A:$F,6,FALSE))</f>
        <v/>
      </c>
      <c r="F1181" s="214"/>
    </row>
    <row r="1182" spans="1:6" x14ac:dyDescent="0.25">
      <c r="A1182" s="223">
        <v>3202398</v>
      </c>
      <c r="B1182" s="224">
        <v>9781443164047</v>
      </c>
      <c r="C1182" s="212" t="s">
        <v>1391</v>
      </c>
      <c r="D1182" s="216">
        <v>40901</v>
      </c>
      <c r="E1182" s="172" t="str">
        <f>IF(VLOOKUP($B:$B,'S24 Warehouse Sale Product List'!$A:$F,6,FALSE)="","",VLOOKUP($B:$B,'S24 Warehouse Sale Product List'!$A:$F,6,FALSE))</f>
        <v/>
      </c>
      <c r="F1182" s="214"/>
    </row>
    <row r="1183" spans="1:6" x14ac:dyDescent="0.25">
      <c r="A1183" s="194">
        <v>85707243</v>
      </c>
      <c r="B1183" s="243">
        <v>9781443195393</v>
      </c>
      <c r="C1183" s="195" t="s">
        <v>421</v>
      </c>
      <c r="D1183" s="242">
        <v>100902</v>
      </c>
      <c r="E1183" s="172" t="str">
        <f>IF(VLOOKUP($B:$B,'S24 Warehouse Sale Product List'!$A:$F,6,FALSE)="","",VLOOKUP($B:$B,'S24 Warehouse Sale Product List'!$A:$F,6,FALSE))</f>
        <v/>
      </c>
      <c r="F1183" s="210"/>
    </row>
    <row r="1184" spans="1:6" x14ac:dyDescent="0.25">
      <c r="A1184" s="194">
        <v>29913054</v>
      </c>
      <c r="B1184" s="243">
        <v>9781039702998</v>
      </c>
      <c r="C1184" s="195" t="s">
        <v>1801</v>
      </c>
      <c r="D1184" s="242">
        <v>40702</v>
      </c>
      <c r="E1184" s="172" t="str">
        <f>IF(VLOOKUP($B:$B,'S24 Warehouse Sale Product List'!$A:$F,6,FALSE)="","",VLOOKUP($B:$B,'S24 Warehouse Sale Product List'!$A:$F,6,FALSE))</f>
        <v/>
      </c>
      <c r="F1184" s="210"/>
    </row>
    <row r="1185" spans="1:6" x14ac:dyDescent="0.25">
      <c r="A1185" s="223">
        <v>25802382</v>
      </c>
      <c r="B1185" s="224">
        <v>9781443189712</v>
      </c>
      <c r="C1185" s="212" t="s">
        <v>1515</v>
      </c>
      <c r="D1185" s="216">
        <v>40402</v>
      </c>
      <c r="E1185" s="172" t="str">
        <f>IF(VLOOKUP($B:$B,'S24 Warehouse Sale Product List'!$A:$F,6,FALSE)="","",VLOOKUP($B:$B,'S24 Warehouse Sale Product List'!$A:$F,6,FALSE))</f>
        <v/>
      </c>
      <c r="F1185" s="214"/>
    </row>
    <row r="1186" spans="1:6" x14ac:dyDescent="0.25">
      <c r="A1186" s="194">
        <v>3447473</v>
      </c>
      <c r="B1186" s="243">
        <v>9781443176552</v>
      </c>
      <c r="C1186" s="195" t="s">
        <v>214</v>
      </c>
      <c r="D1186" s="242">
        <v>100303</v>
      </c>
      <c r="E1186" s="172" t="str">
        <f>IF(VLOOKUP($B:$B,'S24 Warehouse Sale Product List'!$A:$F,6,FALSE)="","",VLOOKUP($B:$B,'S24 Warehouse Sale Product List'!$A:$F,6,FALSE))</f>
        <v/>
      </c>
      <c r="F1186" s="210"/>
    </row>
    <row r="1187" spans="1:6" x14ac:dyDescent="0.25">
      <c r="A1187" s="223">
        <v>30308757</v>
      </c>
      <c r="B1187" s="224">
        <v>9781443189323</v>
      </c>
      <c r="C1187" s="212" t="s">
        <v>1453</v>
      </c>
      <c r="D1187" s="216">
        <v>40701</v>
      </c>
      <c r="E1187" s="172" t="str">
        <f>IF(VLOOKUP($B:$B,'S24 Warehouse Sale Product List'!$A:$F,6,FALSE)="","",VLOOKUP($B:$B,'S24 Warehouse Sale Product List'!$A:$F,6,FALSE))</f>
        <v/>
      </c>
      <c r="F1187" s="214"/>
    </row>
    <row r="1188" spans="1:6" x14ac:dyDescent="0.25">
      <c r="A1188" s="223">
        <v>61360780</v>
      </c>
      <c r="B1188" s="224">
        <v>9781039703353</v>
      </c>
      <c r="C1188" s="212" t="s">
        <v>1469</v>
      </c>
      <c r="D1188" s="216">
        <v>40701</v>
      </c>
      <c r="E1188" s="172" t="str">
        <f>IF(VLOOKUP($B:$B,'S24 Warehouse Sale Product List'!$A:$F,6,FALSE)="","",VLOOKUP($B:$B,'S24 Warehouse Sale Product List'!$A:$F,6,FALSE))</f>
        <v/>
      </c>
      <c r="F1188" s="214"/>
    </row>
    <row r="1189" spans="1:6" x14ac:dyDescent="0.25">
      <c r="A1189" s="223">
        <v>3447499</v>
      </c>
      <c r="B1189" s="224">
        <v>9781443176569</v>
      </c>
      <c r="C1189" s="212" t="s">
        <v>215</v>
      </c>
      <c r="D1189" s="216">
        <v>100401</v>
      </c>
      <c r="E1189" s="172" t="str">
        <f>IF(VLOOKUP($B:$B,'S24 Warehouse Sale Product List'!$A:$F,6,FALSE)="","",VLOOKUP($B:$B,'S24 Warehouse Sale Product List'!$A:$F,6,FALSE))</f>
        <v/>
      </c>
      <c r="F1189" s="214"/>
    </row>
    <row r="1190" spans="1:6" x14ac:dyDescent="0.25">
      <c r="A1190" s="223">
        <v>3447481</v>
      </c>
      <c r="B1190" s="224">
        <v>9781443176576</v>
      </c>
      <c r="C1190" s="212" t="s">
        <v>216</v>
      </c>
      <c r="D1190" s="216">
        <v>40701</v>
      </c>
      <c r="E1190" s="172" t="str">
        <f>IF(VLOOKUP($B:$B,'S24 Warehouse Sale Product List'!$A:$F,6,FALSE)="","",VLOOKUP($B:$B,'S24 Warehouse Sale Product List'!$A:$F,6,FALSE))</f>
        <v/>
      </c>
      <c r="F1190" s="214"/>
    </row>
    <row r="1191" spans="1:6" x14ac:dyDescent="0.25">
      <c r="A1191" s="223">
        <v>3447514</v>
      </c>
      <c r="B1191" s="224">
        <v>9781443176583</v>
      </c>
      <c r="C1191" s="212" t="s">
        <v>217</v>
      </c>
      <c r="D1191" s="216">
        <v>100303</v>
      </c>
      <c r="E1191" s="172" t="str">
        <f>IF(VLOOKUP($B:$B,'S24 Warehouse Sale Product List'!$A:$F,6,FALSE)="","",VLOOKUP($B:$B,'S24 Warehouse Sale Product List'!$A:$F,6,FALSE))</f>
        <v/>
      </c>
      <c r="F1191" s="214"/>
    </row>
    <row r="1192" spans="1:6" x14ac:dyDescent="0.25">
      <c r="A1192" s="223">
        <v>77718546</v>
      </c>
      <c r="B1192" s="224">
        <v>9781443199391</v>
      </c>
      <c r="C1192" s="212" t="s">
        <v>1392</v>
      </c>
      <c r="D1192" s="216">
        <v>100903</v>
      </c>
      <c r="E1192" s="172" t="str">
        <f>IF(VLOOKUP($B:$B,'S24 Warehouse Sale Product List'!$A:$F,6,FALSE)="","",VLOOKUP($B:$B,'S24 Warehouse Sale Product List'!$A:$F,6,FALSE))</f>
        <v/>
      </c>
      <c r="F1192" s="214"/>
    </row>
    <row r="1193" spans="1:6" x14ac:dyDescent="0.25">
      <c r="A1193" s="223">
        <v>88719356</v>
      </c>
      <c r="B1193" s="224">
        <v>9781039701656</v>
      </c>
      <c r="C1193" s="212" t="s">
        <v>1393</v>
      </c>
      <c r="D1193" s="216">
        <v>41002</v>
      </c>
      <c r="E1193" s="172" t="str">
        <f>IF(VLOOKUP($B:$B,'S24 Warehouse Sale Product List'!$A:$F,6,FALSE)="","",VLOOKUP($B:$B,'S24 Warehouse Sale Product List'!$A:$F,6,FALSE))</f>
        <v/>
      </c>
      <c r="F1193" s="214"/>
    </row>
    <row r="1194" spans="1:6" x14ac:dyDescent="0.25">
      <c r="A1194" s="223">
        <v>3134658</v>
      </c>
      <c r="B1194" s="224">
        <v>9781443157872</v>
      </c>
      <c r="C1194" s="212" t="s">
        <v>1516</v>
      </c>
      <c r="D1194" s="216">
        <v>50601</v>
      </c>
      <c r="E1194" s="172" t="str">
        <f>IF(VLOOKUP($B:$B,'S24 Warehouse Sale Product List'!$A:$F,6,FALSE)="","",VLOOKUP($B:$B,'S24 Warehouse Sale Product List'!$A:$F,6,FALSE))</f>
        <v/>
      </c>
      <c r="F1194" s="214"/>
    </row>
    <row r="1195" spans="1:6" x14ac:dyDescent="0.25">
      <c r="A1195" s="223">
        <v>19979064</v>
      </c>
      <c r="B1195" s="224">
        <v>9781039700802</v>
      </c>
      <c r="C1195" s="212" t="s">
        <v>1470</v>
      </c>
      <c r="D1195" s="216">
        <v>50701</v>
      </c>
      <c r="E1195" s="172" t="str">
        <f>IF(VLOOKUP($B:$B,'S24 Warehouse Sale Product List'!$A:$F,6,FALSE)="","",VLOOKUP($B:$B,'S24 Warehouse Sale Product List'!$A:$F,6,FALSE))</f>
        <v/>
      </c>
      <c r="F1195" s="214"/>
    </row>
    <row r="1196" spans="1:6" x14ac:dyDescent="0.25">
      <c r="A1196" s="223">
        <v>49315668</v>
      </c>
      <c r="B1196" s="224">
        <v>9781443195706</v>
      </c>
      <c r="C1196" s="212" t="s">
        <v>494</v>
      </c>
      <c r="D1196" s="216">
        <v>100902</v>
      </c>
      <c r="E1196" s="172" t="str">
        <f>IF(VLOOKUP($B:$B,'S24 Warehouse Sale Product List'!$A:$F,6,FALSE)="","",VLOOKUP($B:$B,'S24 Warehouse Sale Product List'!$A:$F,6,FALSE))</f>
        <v/>
      </c>
      <c r="F1196" s="214"/>
    </row>
    <row r="1197" spans="1:6" x14ac:dyDescent="0.25">
      <c r="A1197" s="223">
        <v>55721994</v>
      </c>
      <c r="B1197" s="224">
        <v>9782897518981</v>
      </c>
      <c r="C1197" s="212" t="s">
        <v>649</v>
      </c>
      <c r="D1197" s="216">
        <v>40703</v>
      </c>
      <c r="E1197" s="172" t="str">
        <f>IF(VLOOKUP($B:$B,'S24 Warehouse Sale Product List'!$A:$F,6,FALSE)="","",VLOOKUP($B:$B,'S24 Warehouse Sale Product List'!$A:$F,6,FALSE))</f>
        <v/>
      </c>
      <c r="F1197" s="214"/>
    </row>
    <row r="1198" spans="1:6" x14ac:dyDescent="0.25">
      <c r="A1198" s="194">
        <v>3483097</v>
      </c>
      <c r="B1198" s="243">
        <v>9781443177603</v>
      </c>
      <c r="C1198" s="195" t="s">
        <v>1394</v>
      </c>
      <c r="D1198" s="242">
        <v>100901</v>
      </c>
      <c r="E1198" s="172" t="str">
        <f>IF(VLOOKUP($B:$B,'S24 Warehouse Sale Product List'!$A:$F,6,FALSE)="","",VLOOKUP($B:$B,'S24 Warehouse Sale Product List'!$A:$F,6,FALSE))</f>
        <v/>
      </c>
      <c r="F1198" s="210"/>
    </row>
    <row r="1199" spans="1:6" x14ac:dyDescent="0.25">
      <c r="A1199" s="223">
        <v>52551745</v>
      </c>
      <c r="B1199" s="224">
        <v>9782898105722</v>
      </c>
      <c r="C1199" s="212" t="s">
        <v>422</v>
      </c>
      <c r="D1199" s="216">
        <v>40903</v>
      </c>
      <c r="E1199" s="172" t="str">
        <f>IF(VLOOKUP($B:$B,'S24 Warehouse Sale Product List'!$A:$F,6,FALSE)="","",VLOOKUP($B:$B,'S24 Warehouse Sale Product List'!$A:$F,6,FALSE))</f>
        <v/>
      </c>
      <c r="F1199" s="214"/>
    </row>
    <row r="1200" spans="1:6" x14ac:dyDescent="0.25">
      <c r="A1200" s="223">
        <v>3527613</v>
      </c>
      <c r="B1200" s="224">
        <v>9781443180658</v>
      </c>
      <c r="C1200" s="212" t="s">
        <v>1395</v>
      </c>
      <c r="D1200" s="216">
        <v>100301</v>
      </c>
      <c r="E1200" s="172" t="str">
        <f>IF(VLOOKUP($B:$B,'S24 Warehouse Sale Product List'!$A:$F,6,FALSE)="","",VLOOKUP($B:$B,'S24 Warehouse Sale Product List'!$A:$F,6,FALSE))</f>
        <v/>
      </c>
      <c r="F1200" s="214"/>
    </row>
    <row r="1201" spans="1:6" x14ac:dyDescent="0.25">
      <c r="A1201" s="223">
        <v>3075406</v>
      </c>
      <c r="B1201" s="224">
        <v>9781443154437</v>
      </c>
      <c r="C1201" s="212" t="s">
        <v>1507</v>
      </c>
      <c r="D1201" s="216">
        <v>40801</v>
      </c>
      <c r="E1201" s="172" t="str">
        <f>IF(VLOOKUP($B:$B,'S24 Warehouse Sale Product List'!$A:$F,6,FALSE)="","",VLOOKUP($B:$B,'S24 Warehouse Sale Product List'!$A:$F,6,FALSE))</f>
        <v/>
      </c>
      <c r="F1201" s="214"/>
    </row>
    <row r="1202" spans="1:6" x14ac:dyDescent="0.25">
      <c r="A1202" s="223">
        <v>29081226</v>
      </c>
      <c r="B1202" s="224">
        <v>9781773885001</v>
      </c>
      <c r="C1202" s="212" t="s">
        <v>1802</v>
      </c>
      <c r="D1202" s="216">
        <v>50701</v>
      </c>
      <c r="E1202" s="172" t="str">
        <f>IF(VLOOKUP($B:$B,'S24 Warehouse Sale Product List'!$A:$F,6,FALSE)="","",VLOOKUP($B:$B,'S24 Warehouse Sale Product List'!$A:$F,6,FALSE))</f>
        <v/>
      </c>
      <c r="F1202" s="214"/>
    </row>
    <row r="1203" spans="1:6" x14ac:dyDescent="0.25">
      <c r="A1203" s="223">
        <v>3406883</v>
      </c>
      <c r="B1203" s="224">
        <v>9781443174077</v>
      </c>
      <c r="C1203" s="212" t="s">
        <v>1471</v>
      </c>
      <c r="D1203" s="216">
        <v>100203</v>
      </c>
      <c r="E1203" s="172" t="str">
        <f>IF(VLOOKUP($B:$B,'S24 Warehouse Sale Product List'!$A:$F,6,FALSE)="","",VLOOKUP($B:$B,'S24 Warehouse Sale Product List'!$A:$F,6,FALSE))</f>
        <v/>
      </c>
      <c r="F1203" s="214"/>
    </row>
    <row r="1204" spans="1:6" x14ac:dyDescent="0.25">
      <c r="A1204" s="212">
        <v>3513505</v>
      </c>
      <c r="B1204" s="224">
        <v>9781443180313</v>
      </c>
      <c r="C1204" s="212" t="s">
        <v>1396</v>
      </c>
      <c r="D1204" s="216">
        <v>51002</v>
      </c>
      <c r="E1204" s="172" t="str">
        <f>IF(VLOOKUP($B:$B,'S24 Warehouse Sale Product List'!$A:$F,6,FALSE)="","",VLOOKUP($B:$B,'S24 Warehouse Sale Product List'!$A:$F,6,FALSE))</f>
        <v/>
      </c>
      <c r="F1204" s="210"/>
    </row>
    <row r="1205" spans="1:6" x14ac:dyDescent="0.25">
      <c r="A1205" s="223">
        <v>46410908</v>
      </c>
      <c r="B1205" s="224">
        <v>9782896076222</v>
      </c>
      <c r="C1205" s="212" t="s">
        <v>697</v>
      </c>
      <c r="D1205" s="216">
        <v>100803</v>
      </c>
      <c r="E1205" s="172" t="str">
        <f>IF(VLOOKUP($B:$B,'S24 Warehouse Sale Product List'!$A:$F,6,FALSE)="","",VLOOKUP($B:$B,'S24 Warehouse Sale Product List'!$A:$F,6,FALSE))</f>
        <v/>
      </c>
      <c r="F1205" s="214"/>
    </row>
    <row r="1206" spans="1:6" x14ac:dyDescent="0.25">
      <c r="A1206" s="223">
        <v>51264970</v>
      </c>
      <c r="B1206" s="224">
        <v>9781443193658</v>
      </c>
      <c r="C1206" s="212" t="s">
        <v>1530</v>
      </c>
      <c r="D1206" s="216">
        <v>50602</v>
      </c>
      <c r="E1206" s="172" t="str">
        <f>IF(VLOOKUP($B:$B,'S24 Warehouse Sale Product List'!$A:$F,6,FALSE)="","",VLOOKUP($B:$B,'S24 Warehouse Sale Product List'!$A:$F,6,FALSE))</f>
        <v/>
      </c>
      <c r="F1206" s="214"/>
    </row>
    <row r="1207" spans="1:6" x14ac:dyDescent="0.25">
      <c r="A1207" s="212">
        <v>19045218</v>
      </c>
      <c r="B1207" s="224">
        <v>9781443198769</v>
      </c>
      <c r="C1207" s="212" t="s">
        <v>1472</v>
      </c>
      <c r="D1207" s="216">
        <v>50801</v>
      </c>
      <c r="E1207" s="172" t="str">
        <f>IF(VLOOKUP($B:$B,'S24 Warehouse Sale Product List'!$A:$F,6,FALSE)="","",VLOOKUP($B:$B,'S24 Warehouse Sale Product List'!$A:$F,6,FALSE))</f>
        <v/>
      </c>
      <c r="F1207" s="210"/>
    </row>
    <row r="1208" spans="1:6" x14ac:dyDescent="0.25">
      <c r="A1208" s="194">
        <v>45298839</v>
      </c>
      <c r="B1208" s="243">
        <v>9781443192736</v>
      </c>
      <c r="C1208" s="195" t="s">
        <v>1499</v>
      </c>
      <c r="D1208" s="242">
        <v>50803</v>
      </c>
      <c r="E1208" s="172" t="str">
        <f>IF(VLOOKUP($B:$B,'S24 Warehouse Sale Product List'!$A:$F,6,FALSE)="","",VLOOKUP($B:$B,'S24 Warehouse Sale Product List'!$A:$F,6,FALSE))</f>
        <v/>
      </c>
      <c r="F1208" s="210"/>
    </row>
    <row r="1209" spans="1:6" x14ac:dyDescent="0.25">
      <c r="A1209" s="223">
        <v>52035446</v>
      </c>
      <c r="B1209" s="224">
        <v>9781039701632</v>
      </c>
      <c r="C1209" s="212" t="s">
        <v>1803</v>
      </c>
      <c r="D1209" s="216">
        <v>50801</v>
      </c>
      <c r="E1209" s="172" t="str">
        <f>IF(VLOOKUP($B:$B,'S24 Warehouse Sale Product List'!$A:$F,6,FALSE)="","",VLOOKUP($B:$B,'S24 Warehouse Sale Product List'!$A:$F,6,FALSE))</f>
        <v/>
      </c>
      <c r="F1209" s="214"/>
    </row>
    <row r="1210" spans="1:6" x14ac:dyDescent="0.25">
      <c r="A1210" s="223">
        <v>3602613</v>
      </c>
      <c r="B1210" s="224">
        <v>9781443185875</v>
      </c>
      <c r="C1210" s="212" t="s">
        <v>219</v>
      </c>
      <c r="D1210" s="216">
        <v>50303</v>
      </c>
      <c r="E1210" s="172" t="str">
        <f>IF(VLOOKUP($B:$B,'S24 Warehouse Sale Product List'!$A:$F,6,FALSE)="","",VLOOKUP($B:$B,'S24 Warehouse Sale Product List'!$A:$F,6,FALSE))</f>
        <v/>
      </c>
      <c r="F1210" s="214"/>
    </row>
    <row r="1211" spans="1:6" x14ac:dyDescent="0.25">
      <c r="A1211" s="223">
        <v>70989506</v>
      </c>
      <c r="B1211" s="224">
        <v>9781039702356</v>
      </c>
      <c r="C1211" s="212" t="s">
        <v>1804</v>
      </c>
      <c r="D1211" s="216">
        <v>100102</v>
      </c>
      <c r="E1211" s="172" t="str">
        <f>IF(VLOOKUP($B:$B,'S24 Warehouse Sale Product List'!$A:$F,6,FALSE)="","",VLOOKUP($B:$B,'S24 Warehouse Sale Product List'!$A:$F,6,FALSE))</f>
        <v/>
      </c>
      <c r="F1211" s="214"/>
    </row>
    <row r="1212" spans="1:6" x14ac:dyDescent="0.25">
      <c r="A1212" s="223">
        <v>11116636</v>
      </c>
      <c r="B1212" s="224">
        <v>9781443189842</v>
      </c>
      <c r="C1212" s="212" t="s">
        <v>220</v>
      </c>
      <c r="D1212" s="216">
        <v>100102</v>
      </c>
      <c r="E1212" s="172" t="str">
        <f>IF(VLOOKUP($B:$B,'S24 Warehouse Sale Product List'!$A:$F,6,FALSE)="","",VLOOKUP($B:$B,'S24 Warehouse Sale Product List'!$A:$F,6,FALSE))</f>
        <v/>
      </c>
      <c r="F1212" s="214"/>
    </row>
    <row r="1213" spans="1:6" x14ac:dyDescent="0.25">
      <c r="A1213" s="223">
        <v>60313945</v>
      </c>
      <c r="B1213" s="224">
        <v>9781443194358</v>
      </c>
      <c r="C1213" s="212" t="s">
        <v>1397</v>
      </c>
      <c r="D1213" s="216">
        <v>100303</v>
      </c>
      <c r="E1213" s="172" t="str">
        <f>IF(VLOOKUP($B:$B,'S24 Warehouse Sale Product List'!$A:$F,6,FALSE)="","",VLOOKUP($B:$B,'S24 Warehouse Sale Product List'!$A:$F,6,FALSE))</f>
        <v/>
      </c>
      <c r="F1213" s="214"/>
    </row>
    <row r="1214" spans="1:6" x14ac:dyDescent="0.25">
      <c r="A1214" s="223">
        <v>26019080</v>
      </c>
      <c r="B1214" s="224">
        <v>9781443196529</v>
      </c>
      <c r="C1214" s="212" t="s">
        <v>423</v>
      </c>
      <c r="D1214" s="216">
        <v>100902</v>
      </c>
      <c r="E1214" s="172" t="str">
        <f>IF(VLOOKUP($B:$B,'S24 Warehouse Sale Product List'!$A:$F,6,FALSE)="","",VLOOKUP($B:$B,'S24 Warehouse Sale Product List'!$A:$F,6,FALSE))</f>
        <v/>
      </c>
      <c r="F1214" s="214"/>
    </row>
    <row r="1215" spans="1:6" x14ac:dyDescent="0.25">
      <c r="A1215" s="212">
        <v>43591978</v>
      </c>
      <c r="B1215" s="224">
        <v>9781039701298</v>
      </c>
      <c r="C1215" s="212" t="s">
        <v>1805</v>
      </c>
      <c r="D1215" s="216">
        <v>51002</v>
      </c>
      <c r="E1215" s="172" t="str">
        <f>IF(VLOOKUP($B:$B,'S24 Warehouse Sale Product List'!$A:$F,6,FALSE)="","",VLOOKUP($B:$B,'S24 Warehouse Sale Product List'!$A:$F,6,FALSE))</f>
        <v/>
      </c>
      <c r="F1215" s="210"/>
    </row>
    <row r="1216" spans="1:6" x14ac:dyDescent="0.25">
      <c r="A1216" s="223">
        <v>3490539</v>
      </c>
      <c r="B1216" s="224">
        <v>9782896578658</v>
      </c>
      <c r="C1216" s="212" t="s">
        <v>221</v>
      </c>
      <c r="D1216" s="216">
        <v>50403</v>
      </c>
      <c r="E1216" s="172" t="str">
        <f>IF(VLOOKUP($B:$B,'S24 Warehouse Sale Product List'!$A:$F,6,FALSE)="","",VLOOKUP($B:$B,'S24 Warehouse Sale Product List'!$A:$F,6,FALSE))</f>
        <v/>
      </c>
      <c r="F1216" s="214"/>
    </row>
    <row r="1217" spans="1:6" x14ac:dyDescent="0.25">
      <c r="A1217" s="223">
        <v>3574705</v>
      </c>
      <c r="B1217" s="224">
        <v>9782898101175</v>
      </c>
      <c r="C1217" s="212" t="s">
        <v>1531</v>
      </c>
      <c r="D1217" s="216">
        <v>50401</v>
      </c>
      <c r="E1217" s="172" t="str">
        <f>IF(VLOOKUP($B:$B,'S24 Warehouse Sale Product List'!$A:$F,6,FALSE)="","",VLOOKUP($B:$B,'S24 Warehouse Sale Product List'!$A:$F,6,FALSE))</f>
        <v/>
      </c>
      <c r="F1217" s="214"/>
    </row>
    <row r="1218" spans="1:6" x14ac:dyDescent="0.25">
      <c r="A1218" s="223">
        <v>3578210</v>
      </c>
      <c r="B1218" s="224">
        <v>9782895914044</v>
      </c>
      <c r="C1218" s="212" t="s">
        <v>222</v>
      </c>
      <c r="D1218" s="216">
        <v>50603</v>
      </c>
      <c r="E1218" s="172" t="str">
        <f>IF(VLOOKUP($B:$B,'S24 Warehouse Sale Product List'!$A:$F,6,FALSE)="","",VLOOKUP($B:$B,'S24 Warehouse Sale Product List'!$A:$F,6,FALSE))</f>
        <v/>
      </c>
      <c r="F1218" s="214"/>
    </row>
    <row r="1219" spans="1:6" x14ac:dyDescent="0.25">
      <c r="A1219" s="223">
        <v>73606124</v>
      </c>
      <c r="B1219" s="224">
        <v>9782895914372</v>
      </c>
      <c r="C1219" s="212" t="s">
        <v>748</v>
      </c>
      <c r="D1219" s="216">
        <v>40402</v>
      </c>
      <c r="E1219" s="172" t="str">
        <f>IF(VLOOKUP($B:$B,'S24 Warehouse Sale Product List'!$A:$F,6,FALSE)="","",VLOOKUP($B:$B,'S24 Warehouse Sale Product List'!$A:$F,6,FALSE))</f>
        <v/>
      </c>
      <c r="F1219" s="214"/>
    </row>
    <row r="1220" spans="1:6" x14ac:dyDescent="0.25">
      <c r="A1220" s="223">
        <v>24505724</v>
      </c>
      <c r="B1220" s="224">
        <v>9782895915591</v>
      </c>
      <c r="C1220" s="212" t="s">
        <v>749</v>
      </c>
      <c r="D1220" s="216">
        <v>40403</v>
      </c>
      <c r="E1220" s="172" t="str">
        <f>IF(VLOOKUP($B:$B,'S24 Warehouse Sale Product List'!$A:$F,6,FALSE)="","",VLOOKUP($B:$B,'S24 Warehouse Sale Product List'!$A:$F,6,FALSE))</f>
        <v/>
      </c>
      <c r="F1220" s="214"/>
    </row>
    <row r="1221" spans="1:6" x14ac:dyDescent="0.25">
      <c r="A1221" s="223">
        <v>2690362</v>
      </c>
      <c r="B1221" s="224">
        <v>9782896607914</v>
      </c>
      <c r="C1221" s="212" t="s">
        <v>1512</v>
      </c>
      <c r="D1221" s="216">
        <v>40803</v>
      </c>
      <c r="E1221" s="172" t="str">
        <f>IF(VLOOKUP($B:$B,'S24 Warehouse Sale Product List'!$A:$F,6,FALSE)="","",VLOOKUP($B:$B,'S24 Warehouse Sale Product List'!$A:$F,6,FALSE))</f>
        <v/>
      </c>
      <c r="F1221" s="214"/>
    </row>
    <row r="1222" spans="1:6" x14ac:dyDescent="0.25">
      <c r="A1222" s="223">
        <v>36947019</v>
      </c>
      <c r="B1222" s="224">
        <v>9781039700826</v>
      </c>
      <c r="C1222" s="212" t="s">
        <v>1398</v>
      </c>
      <c r="D1222" s="216">
        <v>50901</v>
      </c>
      <c r="E1222" s="172" t="str">
        <f>IF(VLOOKUP($B:$B,'S24 Warehouse Sale Product List'!$A:$F,6,FALSE)="","",VLOOKUP($B:$B,'S24 Warehouse Sale Product List'!$A:$F,6,FALSE))</f>
        <v/>
      </c>
      <c r="F1222" s="214"/>
    </row>
    <row r="1223" spans="1:6" x14ac:dyDescent="0.25">
      <c r="A1223" s="194">
        <v>74990560</v>
      </c>
      <c r="B1223" s="243">
        <v>9781443190732</v>
      </c>
      <c r="C1223" s="195" t="s">
        <v>1473</v>
      </c>
      <c r="D1223" s="242">
        <v>100202</v>
      </c>
      <c r="E1223" s="172" t="str">
        <f>IF(VLOOKUP($B:$B,'S24 Warehouse Sale Product List'!$A:$F,6,FALSE)="","",VLOOKUP($B:$B,'S24 Warehouse Sale Product List'!$A:$F,6,FALSE))</f>
        <v/>
      </c>
      <c r="F1223" s="210"/>
    </row>
    <row r="1224" spans="1:6" x14ac:dyDescent="0.25">
      <c r="A1224" s="194">
        <v>28236929</v>
      </c>
      <c r="B1224" s="243">
        <v>9781443190749</v>
      </c>
      <c r="C1224" s="195" t="s">
        <v>651</v>
      </c>
      <c r="D1224" s="242">
        <v>40803</v>
      </c>
      <c r="E1224" s="172" t="str">
        <f>IF(VLOOKUP($B:$B,'S24 Warehouse Sale Product List'!$A:$F,6,FALSE)="","",VLOOKUP($B:$B,'S24 Warehouse Sale Product List'!$A:$F,6,FALSE))</f>
        <v/>
      </c>
      <c r="F1224" s="210"/>
    </row>
    <row r="1225" spans="1:6" x14ac:dyDescent="0.25">
      <c r="A1225" s="223">
        <v>53861042</v>
      </c>
      <c r="B1225" s="224">
        <v>9781803706313</v>
      </c>
      <c r="C1225" s="212" t="s">
        <v>1806</v>
      </c>
      <c r="D1225" s="216">
        <v>40401</v>
      </c>
      <c r="E1225" s="172" t="str">
        <f>IF(VLOOKUP($B:$B,'S24 Warehouse Sale Product List'!$A:$F,6,FALSE)="","",VLOOKUP($B:$B,'S24 Warehouse Sale Product List'!$A:$F,6,FALSE))</f>
        <v/>
      </c>
      <c r="F1225" s="214"/>
    </row>
    <row r="1226" spans="1:6" x14ac:dyDescent="0.25">
      <c r="A1226" s="223">
        <v>3545491</v>
      </c>
      <c r="B1226" s="224">
        <v>9781443181280</v>
      </c>
      <c r="C1226" s="212" t="s">
        <v>223</v>
      </c>
      <c r="D1226" s="216">
        <v>100403</v>
      </c>
      <c r="E1226" s="172" t="str">
        <f>IF(VLOOKUP($B:$B,'S24 Warehouse Sale Product List'!$A:$F,6,FALSE)="","",VLOOKUP($B:$B,'S24 Warehouse Sale Product List'!$A:$F,6,FALSE))</f>
        <v/>
      </c>
      <c r="F1226" s="214"/>
    </row>
    <row r="1227" spans="1:6" x14ac:dyDescent="0.25">
      <c r="A1227" s="223">
        <v>15018176</v>
      </c>
      <c r="B1227" s="224">
        <v>9782898105579</v>
      </c>
      <c r="C1227" s="212" t="s">
        <v>424</v>
      </c>
      <c r="D1227" s="216">
        <v>100203</v>
      </c>
      <c r="E1227" s="172" t="str">
        <f>IF(VLOOKUP($B:$B,'S24 Warehouse Sale Product List'!$A:$F,6,FALSE)="","",VLOOKUP($B:$B,'S24 Warehouse Sale Product List'!$A:$F,6,FALSE))</f>
        <v/>
      </c>
      <c r="F1227" s="214"/>
    </row>
    <row r="1228" spans="1:6" x14ac:dyDescent="0.25">
      <c r="A1228" s="223">
        <v>47322356</v>
      </c>
      <c r="B1228" s="224">
        <v>9781443191807</v>
      </c>
      <c r="C1228" s="212" t="s">
        <v>224</v>
      </c>
      <c r="D1228" s="216">
        <v>100103</v>
      </c>
      <c r="E1228" s="172" t="str">
        <f>IF(VLOOKUP($B:$B,'S24 Warehouse Sale Product List'!$A:$F,6,FALSE)="","",VLOOKUP($B:$B,'S24 Warehouse Sale Product List'!$A:$F,6,FALSE))</f>
        <v/>
      </c>
      <c r="F1228" s="214"/>
    </row>
    <row r="1229" spans="1:6" x14ac:dyDescent="0.25">
      <c r="A1229" s="223">
        <v>90777157</v>
      </c>
      <c r="B1229" s="224">
        <v>9781443195232</v>
      </c>
      <c r="C1229" s="212" t="s">
        <v>425</v>
      </c>
      <c r="D1229" s="216">
        <v>51001</v>
      </c>
      <c r="E1229" s="172" t="str">
        <f>IF(VLOOKUP($B:$B,'S24 Warehouse Sale Product List'!$A:$F,6,FALSE)="","",VLOOKUP($B:$B,'S24 Warehouse Sale Product List'!$A:$F,6,FALSE))</f>
        <v/>
      </c>
      <c r="F1229" s="214"/>
    </row>
    <row r="1230" spans="1:6" x14ac:dyDescent="0.25">
      <c r="A1230" s="223">
        <v>3605287</v>
      </c>
      <c r="B1230" s="224">
        <v>9781443185646</v>
      </c>
      <c r="C1230" s="212" t="s">
        <v>225</v>
      </c>
      <c r="D1230" s="216">
        <v>50102</v>
      </c>
      <c r="E1230" s="172" t="str">
        <f>IF(VLOOKUP($B:$B,'S24 Warehouse Sale Product List'!$A:$F,6,FALSE)="","",VLOOKUP($B:$B,'S24 Warehouse Sale Product List'!$A:$F,6,FALSE))</f>
        <v/>
      </c>
      <c r="F1230" s="214"/>
    </row>
    <row r="1231" spans="1:6" x14ac:dyDescent="0.25">
      <c r="A1231" s="194">
        <v>64631827</v>
      </c>
      <c r="B1231" s="243">
        <v>9781039701366</v>
      </c>
      <c r="C1231" s="195" t="s">
        <v>1399</v>
      </c>
      <c r="D1231" s="242">
        <v>51003</v>
      </c>
      <c r="E1231" s="172" t="str">
        <f>IF(VLOOKUP($B:$B,'S24 Warehouse Sale Product List'!$A:$F,6,FALSE)="","",VLOOKUP($B:$B,'S24 Warehouse Sale Product List'!$A:$F,6,FALSE))</f>
        <v/>
      </c>
      <c r="F1231" s="210"/>
    </row>
    <row r="1232" spans="1:6" x14ac:dyDescent="0.25">
      <c r="A1232" s="194">
        <v>14740386</v>
      </c>
      <c r="B1232" s="243">
        <v>9781443199575</v>
      </c>
      <c r="C1232" s="195" t="s">
        <v>625</v>
      </c>
      <c r="D1232" s="242">
        <v>40202</v>
      </c>
      <c r="E1232" s="172" t="str">
        <f>IF(VLOOKUP($B:$B,'S24 Warehouse Sale Product List'!$A:$F,6,FALSE)="","",VLOOKUP($B:$B,'S24 Warehouse Sale Product List'!$A:$F,6,FALSE))</f>
        <v/>
      </c>
      <c r="F1232" s="210"/>
    </row>
    <row r="1233" spans="1:6" x14ac:dyDescent="0.25">
      <c r="A1233" s="194">
        <v>30788649</v>
      </c>
      <c r="B1233" s="243">
        <v>9781039703933</v>
      </c>
      <c r="C1233" s="195" t="s">
        <v>1504</v>
      </c>
      <c r="D1233" s="242">
        <v>40202</v>
      </c>
      <c r="E1233" s="172" t="str">
        <f>IF(VLOOKUP($B:$B,'S24 Warehouse Sale Product List'!$A:$F,6,FALSE)="","",VLOOKUP($B:$B,'S24 Warehouse Sale Product List'!$A:$F,6,FALSE))</f>
        <v/>
      </c>
      <c r="F1233" s="210"/>
    </row>
    <row r="1234" spans="1:6" x14ac:dyDescent="0.25">
      <c r="A1234" s="194">
        <v>3586776</v>
      </c>
      <c r="B1234" s="243">
        <v>9781443185349</v>
      </c>
      <c r="C1234" s="195" t="s">
        <v>226</v>
      </c>
      <c r="D1234" s="242">
        <v>40403</v>
      </c>
      <c r="E1234" s="172" t="str">
        <f>IF(VLOOKUP($B:$B,'S24 Warehouse Sale Product List'!$A:$F,6,FALSE)="","",VLOOKUP($B:$B,'S24 Warehouse Sale Product List'!$A:$F,6,FALSE))</f>
        <v/>
      </c>
      <c r="F1234" s="210"/>
    </row>
    <row r="1235" spans="1:6" x14ac:dyDescent="0.25">
      <c r="A1235" s="194">
        <v>3461952</v>
      </c>
      <c r="B1235" s="243">
        <v>9782895913672</v>
      </c>
      <c r="C1235" s="195" t="s">
        <v>1517</v>
      </c>
      <c r="D1235" s="242">
        <v>40801</v>
      </c>
      <c r="E1235" s="172" t="str">
        <f>IF(VLOOKUP($B:$B,'S24 Warehouse Sale Product List'!$A:$F,6,FALSE)="","",VLOOKUP($B:$B,'S24 Warehouse Sale Product List'!$A:$F,6,FALSE))</f>
        <v/>
      </c>
      <c r="F1235" s="210"/>
    </row>
    <row r="1236" spans="1:6" x14ac:dyDescent="0.25">
      <c r="A1236" s="223">
        <v>3595884</v>
      </c>
      <c r="B1236" s="224">
        <v>9781443185974</v>
      </c>
      <c r="C1236" s="212" t="s">
        <v>227</v>
      </c>
      <c r="D1236" s="216">
        <v>100902</v>
      </c>
      <c r="E1236" s="172" t="str">
        <f>IF(VLOOKUP($B:$B,'S24 Warehouse Sale Product List'!$A:$F,6,FALSE)="","",VLOOKUP($B:$B,'S24 Warehouse Sale Product List'!$A:$F,6,FALSE))</f>
        <v/>
      </c>
      <c r="F1236" s="214"/>
    </row>
    <row r="1237" spans="1:6" x14ac:dyDescent="0.25">
      <c r="A1237" s="212">
        <v>67294449</v>
      </c>
      <c r="B1237" s="224">
        <v>9781443198776</v>
      </c>
      <c r="C1237" s="212" t="s">
        <v>1807</v>
      </c>
      <c r="D1237" s="216">
        <v>40902</v>
      </c>
      <c r="E1237" s="172" t="str">
        <f>IF(VLOOKUP($B:$B,'S24 Warehouse Sale Product List'!$A:$F,6,FALSE)="","",VLOOKUP($B:$B,'S24 Warehouse Sale Product List'!$A:$F,6,FALSE))</f>
        <v/>
      </c>
      <c r="F1237" s="210"/>
    </row>
    <row r="1238" spans="1:6" x14ac:dyDescent="0.25">
      <c r="A1238" s="212">
        <v>29300395</v>
      </c>
      <c r="B1238" s="224">
        <v>9781443192774</v>
      </c>
      <c r="C1238" s="212" t="s">
        <v>652</v>
      </c>
      <c r="D1238" s="216">
        <v>50803</v>
      </c>
      <c r="E1238" s="172" t="str">
        <f>IF(VLOOKUP($B:$B,'S24 Warehouse Sale Product List'!$A:$F,6,FALSE)="","",VLOOKUP($B:$B,'S24 Warehouse Sale Product List'!$A:$F,6,FALSE))</f>
        <v/>
      </c>
      <c r="F1238" s="210"/>
    </row>
    <row r="1239" spans="1:6" x14ac:dyDescent="0.25">
      <c r="A1239" s="223">
        <v>55947750</v>
      </c>
      <c r="B1239" s="224">
        <v>9781443194884</v>
      </c>
      <c r="C1239" s="212" t="s">
        <v>653</v>
      </c>
      <c r="D1239" s="216">
        <v>101001</v>
      </c>
      <c r="E1239" s="172" t="str">
        <f>IF(VLOOKUP($B:$B,'S24 Warehouse Sale Product List'!$A:$F,6,FALSE)="","",VLOOKUP($B:$B,'S24 Warehouse Sale Product List'!$A:$F,6,FALSE))</f>
        <v/>
      </c>
      <c r="F1239" s="214"/>
    </row>
    <row r="1240" spans="1:6" x14ac:dyDescent="0.25">
      <c r="A1240" s="212">
        <v>3376383</v>
      </c>
      <c r="B1240" s="224">
        <v>9781443173537</v>
      </c>
      <c r="C1240" s="212" t="s">
        <v>228</v>
      </c>
      <c r="D1240" s="216">
        <v>100802</v>
      </c>
      <c r="E1240" s="172" t="str">
        <f>IF(VLOOKUP($B:$B,'S24 Warehouse Sale Product List'!$A:$F,6,FALSE)="","",VLOOKUP($B:$B,'S24 Warehouse Sale Product List'!$A:$F,6,FALSE))</f>
        <v/>
      </c>
      <c r="F1240" s="210"/>
    </row>
    <row r="1241" spans="1:6" x14ac:dyDescent="0.25">
      <c r="A1241" s="223">
        <v>83721745</v>
      </c>
      <c r="B1241" s="224">
        <v>9781039700758</v>
      </c>
      <c r="C1241" s="212" t="s">
        <v>1808</v>
      </c>
      <c r="D1241" s="216">
        <v>50802</v>
      </c>
      <c r="E1241" s="172" t="str">
        <f>IF(VLOOKUP($B:$B,'S24 Warehouse Sale Product List'!$A:$F,6,FALSE)="","",VLOOKUP($B:$B,'S24 Warehouse Sale Product List'!$A:$F,6,FALSE))</f>
        <v/>
      </c>
      <c r="F1241" s="214"/>
    </row>
    <row r="1242" spans="1:6" x14ac:dyDescent="0.25">
      <c r="A1242" s="194">
        <v>3406875</v>
      </c>
      <c r="B1242" s="243">
        <v>9781443173957</v>
      </c>
      <c r="C1242" s="195" t="s">
        <v>611</v>
      </c>
      <c r="D1242" s="242">
        <v>50702</v>
      </c>
      <c r="E1242" s="172" t="str">
        <f>IF(VLOOKUP($B:$B,'S24 Warehouse Sale Product List'!$A:$F,6,FALSE)="","",VLOOKUP($B:$B,'S24 Warehouse Sale Product List'!$A:$F,6,FALSE))</f>
        <v/>
      </c>
      <c r="F1242" s="210"/>
    </row>
    <row r="1243" spans="1:6" x14ac:dyDescent="0.25">
      <c r="A1243" s="212">
        <v>3444081</v>
      </c>
      <c r="B1243" s="224">
        <v>9781443176101</v>
      </c>
      <c r="C1243" s="212" t="s">
        <v>612</v>
      </c>
      <c r="D1243" s="216">
        <v>100802</v>
      </c>
      <c r="E1243" s="172" t="str">
        <f>IF(VLOOKUP($B:$B,'S24 Warehouse Sale Product List'!$A:$F,6,FALSE)="","",VLOOKUP($B:$B,'S24 Warehouse Sale Product List'!$A:$F,6,FALSE))</f>
        <v/>
      </c>
      <c r="F1243" s="210"/>
    </row>
    <row r="1244" spans="1:6" x14ac:dyDescent="0.25">
      <c r="A1244" s="223">
        <v>3483112</v>
      </c>
      <c r="B1244" s="224">
        <v>9781443177955</v>
      </c>
      <c r="C1244" s="212" t="s">
        <v>613</v>
      </c>
      <c r="D1244" s="216">
        <v>50702</v>
      </c>
      <c r="E1244" s="172" t="str">
        <f>IF(VLOOKUP($B:$B,'S24 Warehouse Sale Product List'!$A:$F,6,FALSE)="","",VLOOKUP($B:$B,'S24 Warehouse Sale Product List'!$A:$F,6,FALSE))</f>
        <v/>
      </c>
      <c r="F1244" s="214"/>
    </row>
    <row r="1245" spans="1:6" x14ac:dyDescent="0.25">
      <c r="A1245" s="223">
        <v>64302076</v>
      </c>
      <c r="B1245" s="224">
        <v>9781443197694</v>
      </c>
      <c r="C1245" s="212" t="s">
        <v>820</v>
      </c>
      <c r="D1245" s="216">
        <v>50401</v>
      </c>
      <c r="E1245" s="172" t="str">
        <f>IF(VLOOKUP($B:$B,'S24 Warehouse Sale Product List'!$A:$F,6,FALSE)="","",VLOOKUP($B:$B,'S24 Warehouse Sale Product List'!$A:$F,6,FALSE))</f>
        <v/>
      </c>
      <c r="F1245" s="214"/>
    </row>
    <row r="1246" spans="1:6" x14ac:dyDescent="0.25">
      <c r="A1246" s="223">
        <v>3310331</v>
      </c>
      <c r="B1246" s="224">
        <v>9782897514754</v>
      </c>
      <c r="C1246" s="212" t="s">
        <v>229</v>
      </c>
      <c r="D1246" s="216">
        <v>50102</v>
      </c>
      <c r="E1246" s="172" t="str">
        <f>IF(VLOOKUP($B:$B,'S24 Warehouse Sale Product List'!$A:$F,6,FALSE)="","",VLOOKUP($B:$B,'S24 Warehouse Sale Product List'!$A:$F,6,FALSE))</f>
        <v/>
      </c>
      <c r="F1246" s="214"/>
    </row>
    <row r="1247" spans="1:6" x14ac:dyDescent="0.25">
      <c r="A1247" s="223">
        <v>76928628</v>
      </c>
      <c r="B1247" s="224">
        <v>9782897519568</v>
      </c>
      <c r="C1247" s="212" t="s">
        <v>1809</v>
      </c>
      <c r="D1247" s="216">
        <v>40902</v>
      </c>
      <c r="E1247" s="172" t="str">
        <f>IF(VLOOKUP($B:$B,'S24 Warehouse Sale Product List'!$A:$F,6,FALSE)="","",VLOOKUP($B:$B,'S24 Warehouse Sale Product List'!$A:$F,6,FALSE))</f>
        <v/>
      </c>
      <c r="F1247" s="214"/>
    </row>
    <row r="1248" spans="1:6" x14ac:dyDescent="0.25">
      <c r="A1248" s="223">
        <v>3229285</v>
      </c>
      <c r="B1248" s="224">
        <v>9781443128902</v>
      </c>
      <c r="C1248" s="212" t="s">
        <v>230</v>
      </c>
      <c r="D1248" s="216">
        <v>50102</v>
      </c>
      <c r="E1248" s="172" t="str">
        <f>IF(VLOOKUP($B:$B,'S24 Warehouse Sale Product List'!$A:$F,6,FALSE)="","",VLOOKUP($B:$B,'S24 Warehouse Sale Product List'!$A:$F,6,FALSE))</f>
        <v/>
      </c>
      <c r="F1248" s="214"/>
    </row>
    <row r="1249" spans="1:6" x14ac:dyDescent="0.25">
      <c r="A1249" s="223">
        <v>2180454</v>
      </c>
      <c r="B1249" s="224">
        <v>9781443106382</v>
      </c>
      <c r="C1249" s="212" t="s">
        <v>1474</v>
      </c>
      <c r="D1249" s="216">
        <v>50702</v>
      </c>
      <c r="E1249" s="172" t="str">
        <f>IF(VLOOKUP($B:$B,'S24 Warehouse Sale Product List'!$A:$F,6,FALSE)="","",VLOOKUP($B:$B,'S24 Warehouse Sale Product List'!$A:$F,6,FALSE))</f>
        <v/>
      </c>
      <c r="F1249" s="214"/>
    </row>
    <row r="1250" spans="1:6" x14ac:dyDescent="0.25">
      <c r="A1250" s="223">
        <v>2938382</v>
      </c>
      <c r="B1250" s="224">
        <v>9781443149051</v>
      </c>
      <c r="C1250" s="212" t="s">
        <v>1475</v>
      </c>
      <c r="D1250" s="216">
        <v>50702</v>
      </c>
      <c r="E1250" s="172" t="str">
        <f>IF(VLOOKUP($B:$B,'S24 Warehouse Sale Product List'!$A:$F,6,FALSE)="","",VLOOKUP($B:$B,'S24 Warehouse Sale Product List'!$A:$F,6,FALSE))</f>
        <v/>
      </c>
      <c r="F1250" s="214"/>
    </row>
    <row r="1251" spans="1:6" x14ac:dyDescent="0.25">
      <c r="A1251" s="223">
        <v>18524128</v>
      </c>
      <c r="B1251" s="224">
        <v>9781039702172</v>
      </c>
      <c r="C1251" s="212" t="s">
        <v>1810</v>
      </c>
      <c r="D1251" s="216">
        <v>40401</v>
      </c>
      <c r="E1251" s="172" t="str">
        <f>IF(VLOOKUP($B:$B,'S24 Warehouse Sale Product List'!$A:$F,6,FALSE)="","",VLOOKUP($B:$B,'S24 Warehouse Sale Product List'!$A:$F,6,FALSE))</f>
        <v/>
      </c>
      <c r="F1251" s="214"/>
    </row>
    <row r="1252" spans="1:6" x14ac:dyDescent="0.25">
      <c r="A1252" s="223">
        <v>3460277</v>
      </c>
      <c r="B1252" s="224">
        <v>9781474965378</v>
      </c>
      <c r="C1252" s="212" t="s">
        <v>231</v>
      </c>
      <c r="D1252" s="216">
        <v>40301</v>
      </c>
      <c r="E1252" s="172" t="str">
        <f>IF(VLOOKUP($B:$B,'S24 Warehouse Sale Product List'!$A:$F,6,FALSE)="","",VLOOKUP($B:$B,'S24 Warehouse Sale Product List'!$A:$F,6,FALSE))</f>
        <v/>
      </c>
      <c r="F1252" s="214"/>
    </row>
    <row r="1253" spans="1:6" x14ac:dyDescent="0.25">
      <c r="A1253" s="223">
        <v>93499971</v>
      </c>
      <c r="B1253" s="224">
        <v>9781039700048</v>
      </c>
      <c r="C1253" s="212" t="s">
        <v>1337</v>
      </c>
      <c r="D1253" s="216">
        <v>40302</v>
      </c>
      <c r="E1253" s="172" t="str">
        <f>IF(VLOOKUP($B:$B,'S24 Warehouse Sale Product List'!$A:$F,6,FALSE)="","",VLOOKUP($B:$B,'S24 Warehouse Sale Product List'!$A:$F,6,FALSE))</f>
        <v/>
      </c>
      <c r="F1253" s="214"/>
    </row>
    <row r="1254" spans="1:6" x14ac:dyDescent="0.25">
      <c r="A1254" s="223">
        <v>14256158</v>
      </c>
      <c r="B1254" s="224">
        <v>9781443194457</v>
      </c>
      <c r="C1254" s="212" t="s">
        <v>1532</v>
      </c>
      <c r="D1254" s="216">
        <v>50401</v>
      </c>
      <c r="E1254" s="172" t="str">
        <f>IF(VLOOKUP($B:$B,'S24 Warehouse Sale Product List'!$A:$F,6,FALSE)="","",VLOOKUP($B:$B,'S24 Warehouse Sale Product List'!$A:$F,6,FALSE))</f>
        <v/>
      </c>
      <c r="F1254" s="214"/>
    </row>
    <row r="1255" spans="1:6" x14ac:dyDescent="0.25">
      <c r="A1255" s="223">
        <v>3611705</v>
      </c>
      <c r="B1255" s="224">
        <v>9781443186254</v>
      </c>
      <c r="C1255" s="212" t="s">
        <v>232</v>
      </c>
      <c r="D1255" s="216">
        <v>100301</v>
      </c>
      <c r="E1255" s="172" t="str">
        <f>IF(VLOOKUP($B:$B,'S24 Warehouse Sale Product List'!$A:$F,6,FALSE)="","",VLOOKUP($B:$B,'S24 Warehouse Sale Product List'!$A:$F,6,FALSE))</f>
        <v/>
      </c>
      <c r="F1255" s="214"/>
    </row>
    <row r="1256" spans="1:6" x14ac:dyDescent="0.25">
      <c r="A1256" s="223">
        <v>3465996</v>
      </c>
      <c r="B1256" s="224">
        <v>9782896074396</v>
      </c>
      <c r="C1256" s="212" t="s">
        <v>233</v>
      </c>
      <c r="D1256" s="216">
        <v>50602</v>
      </c>
      <c r="E1256" s="172" t="str">
        <f>IF(VLOOKUP($B:$B,'S24 Warehouse Sale Product List'!$A:$F,6,FALSE)="","",VLOOKUP($B:$B,'S24 Warehouse Sale Product List'!$A:$F,6,FALSE))</f>
        <v/>
      </c>
      <c r="F1256" s="214"/>
    </row>
    <row r="1257" spans="1:6" x14ac:dyDescent="0.25">
      <c r="A1257" s="223">
        <v>89496999</v>
      </c>
      <c r="B1257" s="224">
        <v>9781039702363</v>
      </c>
      <c r="C1257" s="212" t="s">
        <v>1400</v>
      </c>
      <c r="D1257" s="216">
        <v>100202</v>
      </c>
      <c r="E1257" s="172" t="str">
        <f>IF(VLOOKUP($B:$B,'S24 Warehouse Sale Product List'!$A:$F,6,FALSE)="","",VLOOKUP($B:$B,'S24 Warehouse Sale Product List'!$A:$F,6,FALSE))</f>
        <v/>
      </c>
      <c r="F1257" s="214"/>
    </row>
    <row r="1258" spans="1:6" x14ac:dyDescent="0.25">
      <c r="A1258" s="223">
        <v>95957419</v>
      </c>
      <c r="B1258" s="224">
        <v>9781039701595</v>
      </c>
      <c r="C1258" s="212" t="s">
        <v>1401</v>
      </c>
      <c r="D1258" s="216">
        <v>41003</v>
      </c>
      <c r="E1258" s="172" t="str">
        <f>IF(VLOOKUP($B:$B,'S24 Warehouse Sale Product List'!$A:$F,6,FALSE)="","",VLOOKUP($B:$B,'S24 Warehouse Sale Product List'!$A:$F,6,FALSE))</f>
        <v/>
      </c>
      <c r="F1258" s="214"/>
    </row>
    <row r="1259" spans="1:6" x14ac:dyDescent="0.25">
      <c r="A1259" s="212">
        <v>22530639</v>
      </c>
      <c r="B1259" s="224">
        <v>9781443189453</v>
      </c>
      <c r="C1259" s="212" t="s">
        <v>1402</v>
      </c>
      <c r="D1259" s="216">
        <v>50903</v>
      </c>
      <c r="E1259" s="172" t="str">
        <f>IF(VLOOKUP($B:$B,'S24 Warehouse Sale Product List'!$A:$F,6,FALSE)="","",VLOOKUP($B:$B,'S24 Warehouse Sale Product List'!$A:$F,6,FALSE))</f>
        <v/>
      </c>
      <c r="F1259" s="210"/>
    </row>
    <row r="1260" spans="1:6" x14ac:dyDescent="0.25">
      <c r="A1260" s="223">
        <v>56650082</v>
      </c>
      <c r="B1260" s="224">
        <v>9781443199414</v>
      </c>
      <c r="C1260" s="212" t="s">
        <v>391</v>
      </c>
      <c r="D1260" s="216">
        <v>101002</v>
      </c>
      <c r="E1260" s="172" t="str">
        <f>IF(VLOOKUP($B:$B,'S24 Warehouse Sale Product List'!$A:$F,6,FALSE)="","",VLOOKUP($B:$B,'S24 Warehouse Sale Product List'!$A:$F,6,FALSE))</f>
        <v/>
      </c>
      <c r="F1260" s="214"/>
    </row>
    <row r="1261" spans="1:6" x14ac:dyDescent="0.25">
      <c r="A1261" s="194">
        <v>3281748</v>
      </c>
      <c r="B1261" s="243">
        <v>9781443168205</v>
      </c>
      <c r="C1261" s="195" t="s">
        <v>1811</v>
      </c>
      <c r="D1261" s="242">
        <v>40901</v>
      </c>
      <c r="E1261" s="172" t="str">
        <f>IF(VLOOKUP($B:$B,'S24 Warehouse Sale Product List'!$A:$F,6,FALSE)="","",VLOOKUP($B:$B,'S24 Warehouse Sale Product List'!$A:$F,6,FALSE))</f>
        <v/>
      </c>
      <c r="F1261" s="210"/>
    </row>
    <row r="1262" spans="1:6" x14ac:dyDescent="0.25">
      <c r="A1262" s="223">
        <v>72771231</v>
      </c>
      <c r="B1262" s="224">
        <v>9781039702141</v>
      </c>
      <c r="C1262" s="212" t="s">
        <v>1403</v>
      </c>
      <c r="D1262" s="216">
        <v>100302</v>
      </c>
      <c r="E1262" s="172" t="str">
        <f>IF(VLOOKUP($B:$B,'S24 Warehouse Sale Product List'!$A:$F,6,FALSE)="","",VLOOKUP($B:$B,'S24 Warehouse Sale Product List'!$A:$F,6,FALSE))</f>
        <v/>
      </c>
      <c r="F1262" s="214"/>
    </row>
    <row r="1263" spans="1:6" x14ac:dyDescent="0.25">
      <c r="A1263" s="223">
        <v>3134442</v>
      </c>
      <c r="B1263" s="224">
        <v>9781443155700</v>
      </c>
      <c r="C1263" s="212" t="s">
        <v>1476</v>
      </c>
      <c r="D1263" s="216">
        <v>100402</v>
      </c>
      <c r="E1263" s="172" t="str">
        <f>IF(VLOOKUP($B:$B,'S24 Warehouse Sale Product List'!$A:$F,6,FALSE)="","",VLOOKUP($B:$B,'S24 Warehouse Sale Product List'!$A:$F,6,FALSE))</f>
        <v/>
      </c>
      <c r="F1263" s="214"/>
    </row>
    <row r="1264" spans="1:6" x14ac:dyDescent="0.25">
      <c r="A1264" s="223">
        <v>3526847</v>
      </c>
      <c r="B1264" s="224">
        <v>9782896578887</v>
      </c>
      <c r="C1264" s="212" t="s">
        <v>235</v>
      </c>
      <c r="D1264" s="216">
        <v>100401</v>
      </c>
      <c r="E1264" s="172" t="str">
        <f>IF(VLOOKUP($B:$B,'S24 Warehouse Sale Product List'!$A:$F,6,FALSE)="","",VLOOKUP($B:$B,'S24 Warehouse Sale Product List'!$A:$F,6,FALSE))</f>
        <v/>
      </c>
      <c r="F1264" s="214"/>
    </row>
    <row r="1265" spans="1:6" x14ac:dyDescent="0.25">
      <c r="A1265" s="223">
        <v>53942562</v>
      </c>
      <c r="B1265" s="224">
        <v>9781443193177</v>
      </c>
      <c r="C1265" s="212" t="s">
        <v>495</v>
      </c>
      <c r="D1265" s="216">
        <v>100103</v>
      </c>
      <c r="E1265" s="172" t="str">
        <f>IF(VLOOKUP($B:$B,'S24 Warehouse Sale Product List'!$A:$F,6,FALSE)="","",VLOOKUP($B:$B,'S24 Warehouse Sale Product List'!$A:$F,6,FALSE))</f>
        <v/>
      </c>
      <c r="F1265" s="214"/>
    </row>
    <row r="1266" spans="1:6" x14ac:dyDescent="0.25">
      <c r="A1266" s="194">
        <v>28802377</v>
      </c>
      <c r="B1266" s="243">
        <v>9781039701328</v>
      </c>
      <c r="C1266" s="195" t="s">
        <v>1404</v>
      </c>
      <c r="D1266" s="242">
        <v>100102</v>
      </c>
      <c r="E1266" s="172" t="str">
        <f>IF(VLOOKUP($B:$B,'S24 Warehouse Sale Product List'!$A:$F,6,FALSE)="","",VLOOKUP($B:$B,'S24 Warehouse Sale Product List'!$A:$F,6,FALSE))</f>
        <v/>
      </c>
      <c r="F1266" s="214"/>
    </row>
    <row r="1267" spans="1:6" x14ac:dyDescent="0.25">
      <c r="A1267" s="194">
        <v>3606194</v>
      </c>
      <c r="B1267" s="243">
        <v>9781443186186</v>
      </c>
      <c r="C1267" s="195" t="s">
        <v>236</v>
      </c>
      <c r="D1267" s="242">
        <v>100103</v>
      </c>
      <c r="E1267" s="172" t="str">
        <f>IF(VLOOKUP($B:$B,'S24 Warehouse Sale Product List'!$A:$F,6,FALSE)="","",VLOOKUP($B:$B,'S24 Warehouse Sale Product List'!$A:$F,6,FALSE))</f>
        <v/>
      </c>
      <c r="F1267" s="214"/>
    </row>
    <row r="1268" spans="1:6" x14ac:dyDescent="0.25">
      <c r="A1268" s="223">
        <v>83808802</v>
      </c>
      <c r="B1268" s="224">
        <v>9781039700819</v>
      </c>
      <c r="C1268" s="212" t="s">
        <v>1405</v>
      </c>
      <c r="D1268" s="216">
        <v>50902</v>
      </c>
      <c r="E1268" s="172" t="str">
        <f>IF(VLOOKUP($B:$B,'S24 Warehouse Sale Product List'!$A:$F,6,FALSE)="","",VLOOKUP($B:$B,'S24 Warehouse Sale Product List'!$A:$F,6,FALSE))</f>
        <v/>
      </c>
      <c r="F1268" s="214"/>
    </row>
    <row r="1269" spans="1:6" x14ac:dyDescent="0.25">
      <c r="A1269" s="194">
        <v>2078675</v>
      </c>
      <c r="B1269" s="243">
        <v>9780545982030</v>
      </c>
      <c r="C1269" s="195" t="s">
        <v>1338</v>
      </c>
      <c r="D1269" s="242">
        <v>40301</v>
      </c>
      <c r="E1269" s="172" t="str">
        <f>IF(VLOOKUP($B:$B,'S24 Warehouse Sale Product List'!$A:$F,6,FALSE)="","",VLOOKUP($B:$B,'S24 Warehouse Sale Product List'!$A:$F,6,FALSE))</f>
        <v/>
      </c>
      <c r="F1269" s="214"/>
    </row>
    <row r="1270" spans="1:6" x14ac:dyDescent="0.25">
      <c r="A1270" s="194">
        <v>67778158</v>
      </c>
      <c r="B1270" s="243">
        <v>9781443192255</v>
      </c>
      <c r="C1270" s="195" t="s">
        <v>654</v>
      </c>
      <c r="D1270" s="242">
        <v>100401</v>
      </c>
      <c r="E1270" s="172" t="str">
        <f>IF(VLOOKUP($B:$B,'S24 Warehouse Sale Product List'!$A:$F,6,FALSE)="","",VLOOKUP($B:$B,'S24 Warehouse Sale Product List'!$A:$F,6,FALSE))</f>
        <v/>
      </c>
      <c r="F1270" s="214"/>
    </row>
    <row r="1271" spans="1:6" x14ac:dyDescent="0.25">
      <c r="A1271" s="194">
        <v>27430020</v>
      </c>
      <c r="B1271" s="243">
        <v>9781443199117</v>
      </c>
      <c r="C1271" s="195" t="s">
        <v>1406</v>
      </c>
      <c r="D1271" s="242">
        <v>41002</v>
      </c>
      <c r="E1271" s="172" t="str">
        <f>IF(VLOOKUP($B:$B,'S24 Warehouse Sale Product List'!$A:$F,6,FALSE)="","",VLOOKUP($B:$B,'S24 Warehouse Sale Product List'!$A:$F,6,FALSE))</f>
        <v/>
      </c>
      <c r="F1271" s="214"/>
    </row>
    <row r="1272" spans="1:6" x14ac:dyDescent="0.25">
      <c r="A1272" s="194">
        <v>41077603</v>
      </c>
      <c r="B1272" s="243">
        <v>9781443195416</v>
      </c>
      <c r="C1272" s="195" t="s">
        <v>426</v>
      </c>
      <c r="D1272" s="242">
        <v>101003</v>
      </c>
      <c r="E1272" s="172" t="str">
        <f>IF(VLOOKUP($B:$B,'S24 Warehouse Sale Product List'!$A:$F,6,FALSE)="","",VLOOKUP($B:$B,'S24 Warehouse Sale Product List'!$A:$F,6,FALSE))</f>
        <v/>
      </c>
      <c r="F1272" s="214"/>
    </row>
    <row r="1273" spans="1:6" x14ac:dyDescent="0.25">
      <c r="A1273" s="194">
        <v>33059782</v>
      </c>
      <c r="B1273" s="243">
        <v>9781805311676</v>
      </c>
      <c r="C1273" s="195" t="s">
        <v>496</v>
      </c>
      <c r="D1273" s="242">
        <v>50201</v>
      </c>
      <c r="E1273" s="172" t="str">
        <f>IF(VLOOKUP($B:$B,'S24 Warehouse Sale Product List'!$A:$F,6,FALSE)="","",VLOOKUP($B:$B,'S24 Warehouse Sale Product List'!$A:$F,6,FALSE))</f>
        <v/>
      </c>
      <c r="F1273" s="214"/>
    </row>
    <row r="1274" spans="1:6" x14ac:dyDescent="0.25">
      <c r="A1274" s="194">
        <v>2719443</v>
      </c>
      <c r="B1274" s="243">
        <v>9781443138673</v>
      </c>
      <c r="C1274" s="195" t="s">
        <v>1513</v>
      </c>
      <c r="D1274" s="242">
        <v>40702</v>
      </c>
      <c r="E1274" s="172" t="str">
        <f>IF(VLOOKUP($B:$B,'S24 Warehouse Sale Product List'!$A:$F,6,FALSE)="","",VLOOKUP($B:$B,'S24 Warehouse Sale Product List'!$A:$F,6,FALSE))</f>
        <v/>
      </c>
      <c r="F1274" s="210"/>
    </row>
    <row r="1275" spans="1:6" x14ac:dyDescent="0.25">
      <c r="A1275" s="194">
        <v>3602423</v>
      </c>
      <c r="B1275" s="243" t="s">
        <v>237</v>
      </c>
      <c r="C1275" s="195" t="s">
        <v>238</v>
      </c>
      <c r="D1275" s="242">
        <v>100602</v>
      </c>
      <c r="E1275" s="172" t="str">
        <f>IF(VLOOKUP($B:$B,'S24 Warehouse Sale Product List'!$A:$F,6,FALSE)="","",VLOOKUP($B:$B,'S24 Warehouse Sale Product List'!$A:$F,6,FALSE))</f>
        <v/>
      </c>
      <c r="F1275" s="210"/>
    </row>
    <row r="1276" spans="1:6" x14ac:dyDescent="0.25">
      <c r="A1276" s="194">
        <v>95670094</v>
      </c>
      <c r="B1276" s="243">
        <v>9781773883267</v>
      </c>
      <c r="C1276" s="195" t="s">
        <v>1407</v>
      </c>
      <c r="D1276" s="242">
        <v>50201</v>
      </c>
      <c r="E1276" s="172" t="str">
        <f>IF(VLOOKUP($B:$B,'S24 Warehouse Sale Product List'!$A:$F,6,FALSE)="","",VLOOKUP($B:$B,'S24 Warehouse Sale Product List'!$A:$F,6,FALSE))</f>
        <v/>
      </c>
      <c r="F1276" s="210"/>
    </row>
    <row r="1277" spans="1:6" x14ac:dyDescent="0.25">
      <c r="A1277" s="223">
        <v>23744802</v>
      </c>
      <c r="B1277" s="224">
        <v>9781773883502</v>
      </c>
      <c r="C1277" s="212" t="s">
        <v>1408</v>
      </c>
      <c r="D1277" s="216">
        <v>50202</v>
      </c>
      <c r="E1277" s="172" t="str">
        <f>IF(VLOOKUP($B:$B,'S24 Warehouse Sale Product List'!$A:$F,6,FALSE)="","",VLOOKUP($B:$B,'S24 Warehouse Sale Product List'!$A:$F,6,FALSE))</f>
        <v/>
      </c>
      <c r="F1277" s="214"/>
    </row>
    <row r="1278" spans="1:6" x14ac:dyDescent="0.25">
      <c r="A1278" s="211">
        <v>3580306</v>
      </c>
      <c r="B1278" s="224">
        <v>9781443185073</v>
      </c>
      <c r="C1278" s="212" t="s">
        <v>239</v>
      </c>
      <c r="D1278" s="216">
        <v>101001</v>
      </c>
      <c r="E1278" s="172" t="str">
        <f>IF(VLOOKUP($B:$B,'S24 Warehouse Sale Product List'!$A:$F,6,FALSE)="","",VLOOKUP($B:$B,'S24 Warehouse Sale Product List'!$A:$F,6,FALSE))</f>
        <v/>
      </c>
      <c r="F1278" s="210"/>
    </row>
    <row r="1279" spans="1:6" x14ac:dyDescent="0.25">
      <c r="A1279" s="194">
        <v>86185390</v>
      </c>
      <c r="B1279" s="243">
        <v>9781443187343</v>
      </c>
      <c r="C1279" s="195" t="s">
        <v>240</v>
      </c>
      <c r="D1279" s="242">
        <v>100802</v>
      </c>
      <c r="E1279" s="172" t="str">
        <f>IF(VLOOKUP($B:$B,'S24 Warehouse Sale Product List'!$A:$F,6,FALSE)="","",VLOOKUP($B:$B,'S24 Warehouse Sale Product List'!$A:$F,6,FALSE))</f>
        <v/>
      </c>
      <c r="F1279" s="210"/>
    </row>
    <row r="1280" spans="1:6" x14ac:dyDescent="0.25">
      <c r="A1280" s="223">
        <v>99402218</v>
      </c>
      <c r="B1280" s="224">
        <v>9781443192767</v>
      </c>
      <c r="C1280" s="212" t="s">
        <v>1477</v>
      </c>
      <c r="D1280" s="216">
        <v>101003</v>
      </c>
      <c r="E1280" s="172" t="str">
        <f>IF(VLOOKUP($B:$B,'S24 Warehouse Sale Product List'!$A:$F,6,FALSE)="","",VLOOKUP($B:$B,'S24 Warehouse Sale Product List'!$A:$F,6,FALSE))</f>
        <v/>
      </c>
      <c r="F1280" s="214"/>
    </row>
    <row r="1281" spans="1:6" x14ac:dyDescent="0.25">
      <c r="A1281" s="194">
        <v>23326247</v>
      </c>
      <c r="B1281" s="243">
        <v>9781443197816</v>
      </c>
      <c r="C1281" s="195" t="s">
        <v>626</v>
      </c>
      <c r="D1281" s="242">
        <v>50803</v>
      </c>
      <c r="E1281" s="172" t="str">
        <f>IF(VLOOKUP($B:$B,'S24 Warehouse Sale Product List'!$A:$F,6,FALSE)="","",VLOOKUP($B:$B,'S24 Warehouse Sale Product List'!$A:$F,6,FALSE))</f>
        <v/>
      </c>
      <c r="F1281" s="210"/>
    </row>
    <row r="1282" spans="1:6" x14ac:dyDescent="0.25">
      <c r="A1282" s="223">
        <v>3583996</v>
      </c>
      <c r="B1282" s="224">
        <v>9781443185233</v>
      </c>
      <c r="C1282" s="212" t="s">
        <v>241</v>
      </c>
      <c r="D1282" s="216">
        <v>50803</v>
      </c>
      <c r="E1282" s="172" t="str">
        <f>IF(VLOOKUP($B:$B,'S24 Warehouse Sale Product List'!$A:$F,6,FALSE)="","",VLOOKUP($B:$B,'S24 Warehouse Sale Product List'!$A:$F,6,FALSE))</f>
        <v/>
      </c>
      <c r="F1282" s="214"/>
    </row>
    <row r="1283" spans="1:6" x14ac:dyDescent="0.25">
      <c r="A1283" s="223">
        <v>28541280</v>
      </c>
      <c r="B1283" s="224">
        <v>9781443194891</v>
      </c>
      <c r="C1283" s="212" t="s">
        <v>1478</v>
      </c>
      <c r="D1283" s="216">
        <v>100801</v>
      </c>
      <c r="E1283" s="172" t="str">
        <f>IF(VLOOKUP($B:$B,'S24 Warehouse Sale Product List'!$A:$F,6,FALSE)="","",VLOOKUP($B:$B,'S24 Warehouse Sale Product List'!$A:$F,6,FALSE))</f>
        <v/>
      </c>
      <c r="F1283" s="214"/>
    </row>
    <row r="1284" spans="1:6" x14ac:dyDescent="0.25">
      <c r="A1284" s="194">
        <v>43560177</v>
      </c>
      <c r="B1284" s="243">
        <v>9781039700765</v>
      </c>
      <c r="C1284" s="195" t="s">
        <v>1812</v>
      </c>
      <c r="D1284" s="242">
        <v>50802</v>
      </c>
      <c r="E1284" s="172" t="str">
        <f>IF(VLOOKUP($B:$B,'S24 Warehouse Sale Product List'!$A:$F,6,FALSE)="","",VLOOKUP($B:$B,'S24 Warehouse Sale Product List'!$A:$F,6,FALSE))</f>
        <v/>
      </c>
      <c r="F1284" s="214"/>
    </row>
    <row r="1285" spans="1:6" x14ac:dyDescent="0.25">
      <c r="A1285" s="211">
        <v>15398168</v>
      </c>
      <c r="B1285" s="224">
        <v>9791023512328</v>
      </c>
      <c r="C1285" s="212" t="s">
        <v>242</v>
      </c>
      <c r="D1285" s="216">
        <v>50402</v>
      </c>
      <c r="E1285" s="172" t="str">
        <f>IF(VLOOKUP($B:$B,'S24 Warehouse Sale Product List'!$A:$F,6,FALSE)="","",VLOOKUP($B:$B,'S24 Warehouse Sale Product List'!$A:$F,6,FALSE))</f>
        <v/>
      </c>
      <c r="F1285" s="210"/>
    </row>
    <row r="1286" spans="1:6" x14ac:dyDescent="0.25">
      <c r="A1286" s="223">
        <v>21876555</v>
      </c>
      <c r="B1286" s="224">
        <v>9791023512359</v>
      </c>
      <c r="C1286" s="212" t="s">
        <v>750</v>
      </c>
      <c r="D1286" s="216">
        <v>50403</v>
      </c>
      <c r="E1286" s="172" t="str">
        <f>IF(VLOOKUP($B:$B,'S24 Warehouse Sale Product List'!$A:$F,6,FALSE)="","",VLOOKUP($B:$B,'S24 Warehouse Sale Product List'!$A:$F,6,FALSE))</f>
        <v/>
      </c>
      <c r="F1286" s="214"/>
    </row>
    <row r="1287" spans="1:6" x14ac:dyDescent="0.25">
      <c r="A1287" s="223">
        <v>10463214</v>
      </c>
      <c r="B1287" s="224">
        <v>9791023512380</v>
      </c>
      <c r="C1287" s="212" t="s">
        <v>751</v>
      </c>
      <c r="D1287" s="216">
        <v>50402</v>
      </c>
      <c r="E1287" s="172" t="str">
        <f>IF(VLOOKUP($B:$B,'S24 Warehouse Sale Product List'!$A:$F,6,FALSE)="","",VLOOKUP($B:$B,'S24 Warehouse Sale Product List'!$A:$F,6,FALSE))</f>
        <v/>
      </c>
      <c r="F1287" s="214"/>
    </row>
    <row r="1288" spans="1:6" x14ac:dyDescent="0.25">
      <c r="A1288" s="194">
        <v>3585554</v>
      </c>
      <c r="B1288" s="243">
        <v>9782897814533</v>
      </c>
      <c r="C1288" s="195" t="s">
        <v>243</v>
      </c>
      <c r="D1288" s="242">
        <v>100401</v>
      </c>
      <c r="E1288" s="172" t="str">
        <f>IF(VLOOKUP($B:$B,'S24 Warehouse Sale Product List'!$A:$F,6,FALSE)="","",VLOOKUP($B:$B,'S24 Warehouse Sale Product List'!$A:$F,6,FALSE))</f>
        <v/>
      </c>
      <c r="F1288" s="213"/>
    </row>
    <row r="1289" spans="1:6" x14ac:dyDescent="0.25">
      <c r="A1289" s="223">
        <v>71476629</v>
      </c>
      <c r="B1289" s="224">
        <v>9782897816919</v>
      </c>
      <c r="C1289" s="212" t="s">
        <v>752</v>
      </c>
      <c r="D1289" s="216">
        <v>40603</v>
      </c>
      <c r="E1289" s="172" t="str">
        <f>IF(VLOOKUP($B:$B,'S24 Warehouse Sale Product List'!$A:$F,6,FALSE)="","",VLOOKUP($B:$B,'S24 Warehouse Sale Product List'!$A:$F,6,FALSE))</f>
        <v/>
      </c>
      <c r="F1289" s="214"/>
    </row>
    <row r="1290" spans="1:6" x14ac:dyDescent="0.25">
      <c r="A1290" s="194">
        <v>42993416</v>
      </c>
      <c r="B1290" s="243">
        <v>9782897817664</v>
      </c>
      <c r="C1290" s="195" t="s">
        <v>775</v>
      </c>
      <c r="D1290" s="242">
        <v>50603</v>
      </c>
      <c r="E1290" s="172" t="str">
        <f>IF(VLOOKUP($B:$B,'S24 Warehouse Sale Product List'!$A:$F,6,FALSE)="","",VLOOKUP($B:$B,'S24 Warehouse Sale Product List'!$A:$F,6,FALSE))</f>
        <v/>
      </c>
      <c r="F1290" s="213"/>
    </row>
    <row r="1291" spans="1:6" x14ac:dyDescent="0.25">
      <c r="A1291" s="223">
        <v>3521938</v>
      </c>
      <c r="B1291" s="224">
        <v>9781443182362</v>
      </c>
      <c r="C1291" s="212" t="s">
        <v>244</v>
      </c>
      <c r="D1291" s="216">
        <v>101002</v>
      </c>
      <c r="E1291" s="172" t="str">
        <f>IF(VLOOKUP($B:$B,'S24 Warehouse Sale Product List'!$A:$F,6,FALSE)="","",VLOOKUP($B:$B,'S24 Warehouse Sale Product List'!$A:$F,6,FALSE))</f>
        <v/>
      </c>
      <c r="F1291" s="214"/>
    </row>
    <row r="1292" spans="1:6" x14ac:dyDescent="0.25">
      <c r="A1292" s="223">
        <v>2357277</v>
      </c>
      <c r="B1292" s="224">
        <v>9781443116466</v>
      </c>
      <c r="C1292" s="212" t="s">
        <v>1479</v>
      </c>
      <c r="D1292" s="216">
        <v>40201</v>
      </c>
      <c r="E1292" s="172" t="str">
        <f>IF(VLOOKUP($B:$B,'S24 Warehouse Sale Product List'!$A:$F,6,FALSE)="","",VLOOKUP($B:$B,'S24 Warehouse Sale Product List'!$A:$F,6,FALSE))</f>
        <v/>
      </c>
      <c r="F1292" s="214"/>
    </row>
    <row r="1293" spans="1:6" x14ac:dyDescent="0.25">
      <c r="A1293" s="211">
        <v>3479830</v>
      </c>
      <c r="B1293" s="224">
        <v>9781443177696</v>
      </c>
      <c r="C1293" s="212" t="s">
        <v>1480</v>
      </c>
      <c r="D1293" s="216">
        <v>40201</v>
      </c>
      <c r="E1293" s="172" t="str">
        <f>IF(VLOOKUP($B:$B,'S24 Warehouse Sale Product List'!$A:$F,6,FALSE)="","",VLOOKUP($B:$B,'S24 Warehouse Sale Product List'!$A:$F,6,FALSE))</f>
        <v/>
      </c>
      <c r="F1293" s="210"/>
    </row>
    <row r="1294" spans="1:6" x14ac:dyDescent="0.25">
      <c r="A1294" s="194">
        <v>79374544</v>
      </c>
      <c r="B1294" s="243">
        <v>9781443197625</v>
      </c>
      <c r="C1294" s="195" t="s">
        <v>627</v>
      </c>
      <c r="D1294" s="242">
        <v>50202</v>
      </c>
      <c r="E1294" s="172" t="str">
        <f>IF(VLOOKUP($B:$B,'S24 Warehouse Sale Product List'!$A:$F,6,FALSE)="","",VLOOKUP($B:$B,'S24 Warehouse Sale Product List'!$A:$F,6,FALSE))</f>
        <v/>
      </c>
      <c r="F1294" s="210"/>
    </row>
    <row r="1295" spans="1:6" x14ac:dyDescent="0.25">
      <c r="A1295" s="223">
        <v>3147495</v>
      </c>
      <c r="B1295" s="224">
        <v>9781443159708</v>
      </c>
      <c r="C1295" s="212" t="s">
        <v>1518</v>
      </c>
      <c r="D1295" s="216">
        <v>40201</v>
      </c>
      <c r="E1295" s="172" t="str">
        <f>IF(VLOOKUP($B:$B,'S24 Warehouse Sale Product List'!$A:$F,6,FALSE)="","",VLOOKUP($B:$B,'S24 Warehouse Sale Product List'!$A:$F,6,FALSE))</f>
        <v/>
      </c>
      <c r="F1295" s="214"/>
    </row>
    <row r="1296" spans="1:6" x14ac:dyDescent="0.25">
      <c r="A1296" s="194">
        <v>3464831</v>
      </c>
      <c r="B1296" s="243">
        <v>9781443177313</v>
      </c>
      <c r="C1296" s="195" t="s">
        <v>245</v>
      </c>
      <c r="D1296" s="242">
        <v>40603</v>
      </c>
      <c r="E1296" s="172" t="str">
        <f>IF(VLOOKUP($B:$B,'S24 Warehouse Sale Product List'!$A:$F,6,FALSE)="","",VLOOKUP($B:$B,'S24 Warehouse Sale Product List'!$A:$F,6,FALSE))</f>
        <v/>
      </c>
      <c r="F1296" s="214"/>
    </row>
    <row r="1297" spans="1:6" x14ac:dyDescent="0.25">
      <c r="A1297" s="194">
        <v>36522449</v>
      </c>
      <c r="B1297" s="243">
        <v>9781443194099</v>
      </c>
      <c r="C1297" s="195" t="s">
        <v>1409</v>
      </c>
      <c r="D1297" s="242">
        <v>100103</v>
      </c>
      <c r="E1297" s="172" t="str">
        <f>IF(VLOOKUP($B:$B,'S24 Warehouse Sale Product List'!$A:$F,6,FALSE)="","",VLOOKUP($B:$B,'S24 Warehouse Sale Product List'!$A:$F,6,FALSE))</f>
        <v/>
      </c>
      <c r="F1297" s="214"/>
    </row>
    <row r="1298" spans="1:6" x14ac:dyDescent="0.25">
      <c r="A1298" s="194">
        <v>67632027</v>
      </c>
      <c r="B1298" s="243">
        <v>9782898103124</v>
      </c>
      <c r="C1298" s="195" t="s">
        <v>776</v>
      </c>
      <c r="D1298" s="242">
        <v>50602</v>
      </c>
      <c r="E1298" s="172" t="str">
        <f>IF(VLOOKUP($B:$B,'S24 Warehouse Sale Product List'!$A:$F,6,FALSE)="","",VLOOKUP($B:$B,'S24 Warehouse Sale Product List'!$A:$F,6,FALSE))</f>
        <v/>
      </c>
      <c r="F1298" s="214"/>
    </row>
    <row r="1299" spans="1:6" x14ac:dyDescent="0.25">
      <c r="A1299" s="223">
        <v>3599365</v>
      </c>
      <c r="B1299" s="224">
        <v>9781443186018</v>
      </c>
      <c r="C1299" s="212" t="s">
        <v>246</v>
      </c>
      <c r="D1299" s="216">
        <v>40303</v>
      </c>
      <c r="E1299" s="172" t="str">
        <f>IF(VLOOKUP($B:$B,'S24 Warehouse Sale Product List'!$A:$F,6,FALSE)="","",VLOOKUP($B:$B,'S24 Warehouse Sale Product List'!$A:$F,6,FALSE))</f>
        <v/>
      </c>
      <c r="F1299" s="214"/>
    </row>
    <row r="1300" spans="1:6" x14ac:dyDescent="0.25">
      <c r="A1300" s="223">
        <v>73687291</v>
      </c>
      <c r="B1300" s="224">
        <v>9781039700772</v>
      </c>
      <c r="C1300" s="212" t="s">
        <v>1813</v>
      </c>
      <c r="D1300" s="216">
        <v>40902</v>
      </c>
      <c r="E1300" s="172" t="str">
        <f>IF(VLOOKUP($B:$B,'S24 Warehouse Sale Product List'!$A:$F,6,FALSE)="","",VLOOKUP($B:$B,'S24 Warehouse Sale Product List'!$A:$F,6,FALSE))</f>
        <v/>
      </c>
      <c r="F1300" s="214"/>
    </row>
    <row r="1301" spans="1:6" x14ac:dyDescent="0.25">
      <c r="A1301" s="194">
        <v>62101566</v>
      </c>
      <c r="B1301" s="243">
        <v>9781039701724</v>
      </c>
      <c r="C1301" s="195" t="s">
        <v>1410</v>
      </c>
      <c r="D1301" s="242">
        <v>101002</v>
      </c>
      <c r="E1301" s="172" t="str">
        <f>IF(VLOOKUP($B:$B,'S24 Warehouse Sale Product List'!$A:$F,6,FALSE)="","",VLOOKUP($B:$B,'S24 Warehouse Sale Product List'!$A:$F,6,FALSE))</f>
        <v/>
      </c>
      <c r="F1301" s="210"/>
    </row>
    <row r="1302" spans="1:6" x14ac:dyDescent="0.25">
      <c r="A1302" s="194">
        <v>60912540</v>
      </c>
      <c r="B1302" s="243">
        <v>9781443196482</v>
      </c>
      <c r="C1302" s="195" t="s">
        <v>1814</v>
      </c>
      <c r="D1302" s="242">
        <v>50601</v>
      </c>
      <c r="E1302" s="172" t="str">
        <f>IF(VLOOKUP($B:$B,'S24 Warehouse Sale Product List'!$A:$F,6,FALSE)="","",VLOOKUP($B:$B,'S24 Warehouse Sale Product List'!$A:$F,6,FALSE))</f>
        <v/>
      </c>
      <c r="F1302" s="210"/>
    </row>
    <row r="1303" spans="1:6" x14ac:dyDescent="0.25">
      <c r="A1303" s="212">
        <v>3418218</v>
      </c>
      <c r="B1303" s="224">
        <v>9781443174824</v>
      </c>
      <c r="C1303" s="212" t="s">
        <v>1411</v>
      </c>
      <c r="D1303" s="216">
        <v>50903</v>
      </c>
      <c r="E1303" s="172" t="str">
        <f>IF(VLOOKUP($B:$B,'S24 Warehouse Sale Product List'!$A:$F,6,FALSE)="","",VLOOKUP($B:$B,'S24 Warehouse Sale Product List'!$A:$F,6,FALSE))</f>
        <v/>
      </c>
      <c r="F1303" s="210"/>
    </row>
    <row r="1304" spans="1:6" x14ac:dyDescent="0.25">
      <c r="A1304" s="212">
        <v>2577015</v>
      </c>
      <c r="B1304" s="224">
        <v>9781443129435</v>
      </c>
      <c r="C1304" s="212" t="s">
        <v>1412</v>
      </c>
      <c r="D1304" s="216">
        <v>100103</v>
      </c>
      <c r="E1304" s="172" t="str">
        <f>IF(VLOOKUP($B:$B,'S24 Warehouse Sale Product List'!$A:$F,6,FALSE)="","",VLOOKUP($B:$B,'S24 Warehouse Sale Product List'!$A:$F,6,FALSE))</f>
        <v/>
      </c>
      <c r="F1304" s="210"/>
    </row>
    <row r="1305" spans="1:6" x14ac:dyDescent="0.25">
      <c r="A1305" s="194">
        <v>79334351</v>
      </c>
      <c r="B1305" s="243">
        <v>9781773883540</v>
      </c>
      <c r="C1305" s="195" t="s">
        <v>1413</v>
      </c>
      <c r="D1305" s="242">
        <v>50301</v>
      </c>
      <c r="E1305" s="172" t="str">
        <f>IF(VLOOKUP($B:$B,'S24 Warehouse Sale Product List'!$A:$F,6,FALSE)="","",VLOOKUP($B:$B,'S24 Warehouse Sale Product List'!$A:$F,6,FALSE))</f>
        <v/>
      </c>
      <c r="F1305" s="210"/>
    </row>
    <row r="1306" spans="1:6" x14ac:dyDescent="0.25">
      <c r="A1306" s="212">
        <v>96901773</v>
      </c>
      <c r="B1306" s="224">
        <v>9781443196598</v>
      </c>
      <c r="C1306" s="212" t="s">
        <v>1414</v>
      </c>
      <c r="D1306" s="216">
        <v>101003</v>
      </c>
      <c r="E1306" s="172" t="str">
        <f>IF(VLOOKUP($B:$B,'S24 Warehouse Sale Product List'!$A:$F,6,FALSE)="","",VLOOKUP($B:$B,'S24 Warehouse Sale Product List'!$A:$F,6,FALSE))</f>
        <v/>
      </c>
      <c r="F1306" s="210"/>
    </row>
    <row r="1307" spans="1:6" x14ac:dyDescent="0.25">
      <c r="A1307" s="223">
        <v>3554872</v>
      </c>
      <c r="B1307" s="224">
        <v>9781443181563</v>
      </c>
      <c r="C1307" s="212" t="s">
        <v>247</v>
      </c>
      <c r="D1307" s="216">
        <v>40803</v>
      </c>
      <c r="E1307" s="172" t="str">
        <f>IF(VLOOKUP($B:$B,'S24 Warehouse Sale Product List'!$A:$F,6,FALSE)="","",VLOOKUP($B:$B,'S24 Warehouse Sale Product List'!$A:$F,6,FALSE))</f>
        <v/>
      </c>
      <c r="F1307" s="214"/>
    </row>
    <row r="1308" spans="1:6" x14ac:dyDescent="0.25">
      <c r="A1308" s="212">
        <v>19834861</v>
      </c>
      <c r="B1308" s="224">
        <v>9781443190435</v>
      </c>
      <c r="C1308" s="212" t="s">
        <v>655</v>
      </c>
      <c r="D1308" s="242">
        <v>101001</v>
      </c>
      <c r="E1308" s="172" t="str">
        <f>IF(VLOOKUP($B:$B,'S24 Warehouse Sale Product List'!$A:$F,6,FALSE)="","",VLOOKUP($B:$B,'S24 Warehouse Sale Product List'!$A:$F,6,FALSE))</f>
        <v/>
      </c>
      <c r="F1308" s="210"/>
    </row>
    <row r="1309" spans="1:6" x14ac:dyDescent="0.25">
      <c r="A1309" s="194">
        <v>3555656</v>
      </c>
      <c r="B1309" s="243">
        <v>9781443181471</v>
      </c>
      <c r="C1309" s="195" t="s">
        <v>248</v>
      </c>
      <c r="D1309" s="242">
        <v>50102</v>
      </c>
      <c r="E1309" s="172" t="str">
        <f>IF(VLOOKUP($B:$B,'S24 Warehouse Sale Product List'!$A:$F,6,FALSE)="","",VLOOKUP($B:$B,'S24 Warehouse Sale Product List'!$A:$F,6,FALSE))</f>
        <v/>
      </c>
      <c r="F1309" s="210"/>
    </row>
    <row r="1310" spans="1:6" x14ac:dyDescent="0.25">
      <c r="A1310" s="194">
        <v>13877464</v>
      </c>
      <c r="B1310" s="243">
        <v>9781443199742</v>
      </c>
      <c r="C1310" s="195" t="s">
        <v>427</v>
      </c>
      <c r="D1310" s="242">
        <v>100901</v>
      </c>
      <c r="E1310" s="172" t="str">
        <f>IF(VLOOKUP($B:$B,'S24 Warehouse Sale Product List'!$A:$F,6,FALSE)="","",VLOOKUP($B:$B,'S24 Warehouse Sale Product List'!$A:$F,6,FALSE))</f>
        <v/>
      </c>
      <c r="F1310" s="210"/>
    </row>
    <row r="1311" spans="1:6" x14ac:dyDescent="0.25">
      <c r="A1311" s="194">
        <v>3532935</v>
      </c>
      <c r="B1311" s="243">
        <v>9781443180764</v>
      </c>
      <c r="C1311" s="195" t="s">
        <v>249</v>
      </c>
      <c r="D1311" s="242">
        <v>100203</v>
      </c>
      <c r="E1311" s="172" t="str">
        <f>IF(VLOOKUP($B:$B,'S24 Warehouse Sale Product List'!$A:$F,6,FALSE)="","",VLOOKUP($B:$B,'S24 Warehouse Sale Product List'!$A:$F,6,FALSE))</f>
        <v/>
      </c>
      <c r="F1311" s="210"/>
    </row>
    <row r="1312" spans="1:6" x14ac:dyDescent="0.25">
      <c r="A1312" s="223">
        <v>3550333</v>
      </c>
      <c r="B1312" s="224">
        <v>9781443181457</v>
      </c>
      <c r="C1312" s="212" t="s">
        <v>250</v>
      </c>
      <c r="D1312" s="216">
        <v>100801</v>
      </c>
      <c r="E1312" s="172" t="str">
        <f>IF(VLOOKUP($B:$B,'S24 Warehouse Sale Product List'!$A:$F,6,FALSE)="","",VLOOKUP($B:$B,'S24 Warehouse Sale Product List'!$A:$F,6,FALSE))</f>
        <v/>
      </c>
      <c r="F1312" s="214"/>
    </row>
    <row r="1313" spans="1:6" x14ac:dyDescent="0.25">
      <c r="A1313" s="223">
        <v>93124906</v>
      </c>
      <c r="B1313" s="224">
        <v>9781443187329</v>
      </c>
      <c r="C1313" s="212" t="s">
        <v>251</v>
      </c>
      <c r="D1313" s="216">
        <v>100803</v>
      </c>
      <c r="E1313" s="172" t="str">
        <f>IF(VLOOKUP($B:$B,'S24 Warehouse Sale Product List'!$A:$F,6,FALSE)="","",VLOOKUP($B:$B,'S24 Warehouse Sale Product List'!$A:$F,6,FALSE))</f>
        <v/>
      </c>
      <c r="F1313" s="214"/>
    </row>
    <row r="1314" spans="1:6" x14ac:dyDescent="0.25">
      <c r="A1314" s="223">
        <v>22956399</v>
      </c>
      <c r="B1314" s="224">
        <v>9781443194853</v>
      </c>
      <c r="C1314" s="212" t="s">
        <v>698</v>
      </c>
      <c r="D1314" s="216">
        <v>100801</v>
      </c>
      <c r="E1314" s="172" t="str">
        <f>IF(VLOOKUP($B:$B,'S24 Warehouse Sale Product List'!$A:$F,6,FALSE)="","",VLOOKUP($B:$B,'S24 Warehouse Sale Product List'!$A:$F,6,FALSE))</f>
        <v/>
      </c>
      <c r="F1314" s="214"/>
    </row>
    <row r="1315" spans="1:6" x14ac:dyDescent="0.25">
      <c r="A1315" s="194">
        <v>93314508</v>
      </c>
      <c r="B1315" s="243">
        <v>9781443197823</v>
      </c>
      <c r="C1315" s="195" t="s">
        <v>628</v>
      </c>
      <c r="D1315" s="242">
        <v>100802</v>
      </c>
      <c r="E1315" s="172" t="str">
        <f>IF(VLOOKUP($B:$B,'S24 Warehouse Sale Product List'!$A:$F,6,FALSE)="","",VLOOKUP($B:$B,'S24 Warehouse Sale Product List'!$A:$F,6,FALSE))</f>
        <v/>
      </c>
      <c r="F1315" s="210"/>
    </row>
    <row r="1316" spans="1:6" x14ac:dyDescent="0.25">
      <c r="A1316" s="223">
        <v>16870686</v>
      </c>
      <c r="B1316" s="224">
        <v>9781039700734</v>
      </c>
      <c r="C1316" s="212" t="s">
        <v>1815</v>
      </c>
      <c r="D1316" s="216">
        <v>50802</v>
      </c>
      <c r="E1316" s="172" t="str">
        <f>IF(VLOOKUP($B:$B,'S24 Warehouse Sale Product List'!$A:$F,6,FALSE)="","",VLOOKUP($B:$B,'S24 Warehouse Sale Product List'!$A:$F,6,FALSE))</f>
        <v/>
      </c>
      <c r="F1316" s="214"/>
    </row>
    <row r="1317" spans="1:6" x14ac:dyDescent="0.25">
      <c r="A1317" s="194">
        <v>21228975</v>
      </c>
      <c r="B1317" s="243">
        <v>9781443197465</v>
      </c>
      <c r="C1317" s="195" t="s">
        <v>428</v>
      </c>
      <c r="D1317" s="242">
        <v>100901</v>
      </c>
      <c r="E1317" s="172" t="str">
        <f>IF(VLOOKUP($B:$B,'S24 Warehouse Sale Product List'!$A:$F,6,FALSE)="","",VLOOKUP($B:$B,'S24 Warehouse Sale Product List'!$A:$F,6,FALSE))</f>
        <v/>
      </c>
      <c r="F1317" s="210"/>
    </row>
    <row r="1318" spans="1:6" x14ac:dyDescent="0.25">
      <c r="A1318" s="223">
        <v>81584977</v>
      </c>
      <c r="B1318" s="224">
        <v>9781443197632</v>
      </c>
      <c r="C1318" s="212" t="s">
        <v>1533</v>
      </c>
      <c r="D1318" s="216">
        <v>50602</v>
      </c>
      <c r="E1318" s="172" t="str">
        <f>IF(VLOOKUP($B:$B,'S24 Warehouse Sale Product List'!$A:$F,6,FALSE)="","",VLOOKUP($B:$B,'S24 Warehouse Sale Product List'!$A:$F,6,FALSE))</f>
        <v/>
      </c>
      <c r="F1318" s="214"/>
    </row>
    <row r="1319" spans="1:6" x14ac:dyDescent="0.25">
      <c r="A1319" s="223">
        <v>41476000</v>
      </c>
      <c r="B1319" s="224">
        <v>9781443199582</v>
      </c>
      <c r="C1319" s="212" t="s">
        <v>1500</v>
      </c>
      <c r="D1319" s="216">
        <v>50602</v>
      </c>
      <c r="E1319" s="172" t="str">
        <f>IF(VLOOKUP($B:$B,'S24 Warehouse Sale Product List'!$A:$F,6,FALSE)="","",VLOOKUP($B:$B,'S24 Warehouse Sale Product List'!$A:$F,6,FALSE))</f>
        <v/>
      </c>
      <c r="F1319" s="214"/>
    </row>
    <row r="1320" spans="1:6" x14ac:dyDescent="0.25">
      <c r="A1320" s="223">
        <v>82613210</v>
      </c>
      <c r="B1320" s="224">
        <v>9781443194686</v>
      </c>
      <c r="C1320" s="212" t="s">
        <v>1415</v>
      </c>
      <c r="D1320" s="216">
        <v>101003</v>
      </c>
      <c r="E1320" s="172" t="str">
        <f>IF(VLOOKUP($B:$B,'S24 Warehouse Sale Product List'!$A:$F,6,FALSE)="","",VLOOKUP($B:$B,'S24 Warehouse Sale Product List'!$A:$F,6,FALSE))</f>
        <v/>
      </c>
      <c r="F1320" s="214"/>
    </row>
    <row r="1321" spans="1:6" x14ac:dyDescent="0.25">
      <c r="A1321" s="194">
        <v>89655597</v>
      </c>
      <c r="B1321" s="243">
        <v>9781443187596</v>
      </c>
      <c r="C1321" s="195" t="s">
        <v>1353</v>
      </c>
      <c r="D1321" s="242">
        <v>51001</v>
      </c>
      <c r="E1321" s="172" t="str">
        <f>IF(VLOOKUP($B:$B,'S24 Warehouse Sale Product List'!$A:$F,6,FALSE)="","",VLOOKUP($B:$B,'S24 Warehouse Sale Product List'!$A:$F,6,FALSE))</f>
        <v/>
      </c>
      <c r="F1321" s="210"/>
    </row>
    <row r="1322" spans="1:6" x14ac:dyDescent="0.25">
      <c r="A1322" s="212">
        <v>3437028</v>
      </c>
      <c r="B1322" s="224">
        <v>9781443176422</v>
      </c>
      <c r="C1322" s="212" t="s">
        <v>1519</v>
      </c>
      <c r="D1322" s="216">
        <v>50402</v>
      </c>
      <c r="E1322" s="172" t="str">
        <f>IF(VLOOKUP($B:$B,'S24 Warehouse Sale Product List'!$A:$F,6,FALSE)="","",VLOOKUP($B:$B,'S24 Warehouse Sale Product List'!$A:$F,6,FALSE))</f>
        <v/>
      </c>
      <c r="F1322" s="210"/>
    </row>
    <row r="1323" spans="1:6" x14ac:dyDescent="0.25">
      <c r="A1323" s="194">
        <v>43527503</v>
      </c>
      <c r="B1323" s="243">
        <v>9781443197014</v>
      </c>
      <c r="C1323" s="195" t="s">
        <v>1816</v>
      </c>
      <c r="D1323" s="242">
        <v>40702</v>
      </c>
      <c r="E1323" s="172" t="str">
        <f>IF(VLOOKUP($B:$B,'S24 Warehouse Sale Product List'!$A:$F,6,FALSE)="","",VLOOKUP($B:$B,'S24 Warehouse Sale Product List'!$A:$F,6,FALSE))</f>
        <v/>
      </c>
      <c r="F1323" s="210"/>
    </row>
    <row r="1324" spans="1:6" x14ac:dyDescent="0.25">
      <c r="A1324" s="194">
        <v>11791389</v>
      </c>
      <c r="B1324" s="243">
        <v>9781443194693</v>
      </c>
      <c r="C1324" s="195" t="s">
        <v>692</v>
      </c>
      <c r="D1324" s="242">
        <v>40703</v>
      </c>
      <c r="E1324" s="172" t="str">
        <f>IF(VLOOKUP($B:$B,'S24 Warehouse Sale Product List'!$A:$F,6,FALSE)="","",VLOOKUP($B:$B,'S24 Warehouse Sale Product List'!$A:$F,6,FALSE))</f>
        <v/>
      </c>
      <c r="F1324" s="210"/>
    </row>
    <row r="1325" spans="1:6" x14ac:dyDescent="0.25">
      <c r="A1325" s="194">
        <v>92529020</v>
      </c>
      <c r="B1325" s="243">
        <v>9781443195300</v>
      </c>
      <c r="C1325" s="195" t="s">
        <v>629</v>
      </c>
      <c r="D1325" s="242">
        <v>40703</v>
      </c>
      <c r="E1325" s="172" t="str">
        <f>IF(VLOOKUP($B:$B,'S24 Warehouse Sale Product List'!$A:$F,6,FALSE)="","",VLOOKUP($B:$B,'S24 Warehouse Sale Product List'!$A:$F,6,FALSE))</f>
        <v/>
      </c>
      <c r="F1325" s="210"/>
    </row>
    <row r="1326" spans="1:6" x14ac:dyDescent="0.25">
      <c r="A1326" s="194">
        <v>19432860</v>
      </c>
      <c r="B1326" s="243">
        <v>9781443189408</v>
      </c>
      <c r="C1326" s="195" t="s">
        <v>252</v>
      </c>
      <c r="D1326" s="242">
        <v>100802</v>
      </c>
      <c r="E1326" s="172" t="str">
        <f>IF(VLOOKUP($B:$B,'S24 Warehouse Sale Product List'!$A:$F,6,FALSE)="","",VLOOKUP($B:$B,'S24 Warehouse Sale Product List'!$A:$F,6,FALSE))</f>
        <v/>
      </c>
      <c r="F1326" s="210"/>
    </row>
    <row r="1327" spans="1:6" x14ac:dyDescent="0.25">
      <c r="A1327" s="194">
        <v>53599405</v>
      </c>
      <c r="B1327" s="243">
        <v>9781443194488</v>
      </c>
      <c r="C1327" s="195" t="s">
        <v>1481</v>
      </c>
      <c r="D1327" s="242">
        <v>40703</v>
      </c>
      <c r="E1327" s="172" t="str">
        <f>IF(VLOOKUP($B:$B,'S24 Warehouse Sale Product List'!$A:$F,6,FALSE)="","",VLOOKUP($B:$B,'S24 Warehouse Sale Product List'!$A:$F,6,FALSE))</f>
        <v/>
      </c>
      <c r="F1327" s="210"/>
    </row>
    <row r="1328" spans="1:6" x14ac:dyDescent="0.25">
      <c r="A1328" s="223">
        <v>3548106</v>
      </c>
      <c r="B1328" s="224">
        <v>9781443181303</v>
      </c>
      <c r="C1328" s="212" t="s">
        <v>253</v>
      </c>
      <c r="D1328" s="216">
        <v>50102</v>
      </c>
      <c r="E1328" s="172" t="str">
        <f>IF(VLOOKUP($B:$B,'S24 Warehouse Sale Product List'!$A:$F,6,FALSE)="","",VLOOKUP($B:$B,'S24 Warehouse Sale Product List'!$A:$F,6,FALSE))</f>
        <v/>
      </c>
      <c r="F1328" s="214"/>
    </row>
    <row r="1329" spans="1:6" x14ac:dyDescent="0.25">
      <c r="A1329" s="194">
        <v>3602548</v>
      </c>
      <c r="B1329" s="243">
        <v>9781443185790</v>
      </c>
      <c r="C1329" s="195" t="s">
        <v>254</v>
      </c>
      <c r="D1329" s="242">
        <v>100801</v>
      </c>
      <c r="E1329" s="172" t="str">
        <f>IF(VLOOKUP($B:$B,'S24 Warehouse Sale Product List'!$A:$F,6,FALSE)="","",VLOOKUP($B:$B,'S24 Warehouse Sale Product List'!$A:$F,6,FALSE))</f>
        <v/>
      </c>
      <c r="F1329" s="210"/>
    </row>
    <row r="1330" spans="1:6" x14ac:dyDescent="0.25">
      <c r="A1330" s="223">
        <v>55374296</v>
      </c>
      <c r="B1330" s="224">
        <v>9781443187206</v>
      </c>
      <c r="C1330" s="212" t="s">
        <v>255</v>
      </c>
      <c r="D1330" s="216">
        <v>100801</v>
      </c>
      <c r="E1330" s="172" t="str">
        <f>IF(VLOOKUP($B:$B,'S24 Warehouse Sale Product List'!$A:$F,6,FALSE)="","",VLOOKUP($B:$B,'S24 Warehouse Sale Product List'!$A:$F,6,FALSE))</f>
        <v/>
      </c>
      <c r="F1330" s="214"/>
    </row>
    <row r="1331" spans="1:6" x14ac:dyDescent="0.25">
      <c r="A1331" s="223">
        <v>27531668</v>
      </c>
      <c r="B1331" s="224">
        <v>9781443191227</v>
      </c>
      <c r="C1331" s="212" t="s">
        <v>656</v>
      </c>
      <c r="D1331" s="216">
        <v>101001</v>
      </c>
      <c r="E1331" s="172" t="str">
        <f>IF(VLOOKUP($B:$B,'S24 Warehouse Sale Product List'!$A:$F,6,FALSE)="","",VLOOKUP($B:$B,'S24 Warehouse Sale Product List'!$A:$F,6,FALSE))</f>
        <v/>
      </c>
      <c r="F1331" s="214"/>
    </row>
    <row r="1332" spans="1:6" x14ac:dyDescent="0.25">
      <c r="A1332" s="212">
        <v>22060716</v>
      </c>
      <c r="B1332" s="224">
        <v>9781443193580</v>
      </c>
      <c r="C1332" s="212" t="s">
        <v>657</v>
      </c>
      <c r="D1332" s="216">
        <v>50803</v>
      </c>
      <c r="E1332" s="172" t="str">
        <f>IF(VLOOKUP($B:$B,'S24 Warehouse Sale Product List'!$A:$F,6,FALSE)="","",VLOOKUP($B:$B,'S24 Warehouse Sale Product List'!$A:$F,6,FALSE))</f>
        <v/>
      </c>
      <c r="F1332" s="210"/>
    </row>
    <row r="1333" spans="1:6" x14ac:dyDescent="0.25">
      <c r="A1333" s="212">
        <v>13377984</v>
      </c>
      <c r="B1333" s="224">
        <v>9781443197601</v>
      </c>
      <c r="C1333" s="212" t="s">
        <v>630</v>
      </c>
      <c r="D1333" s="216">
        <v>101001</v>
      </c>
      <c r="E1333" s="172" t="str">
        <f>IF(VLOOKUP($B:$B,'S24 Warehouse Sale Product List'!$A:$F,6,FALSE)="","",VLOOKUP($B:$B,'S24 Warehouse Sale Product List'!$A:$F,6,FALSE))</f>
        <v/>
      </c>
      <c r="F1333" s="210"/>
    </row>
    <row r="1334" spans="1:6" x14ac:dyDescent="0.25">
      <c r="A1334" s="223">
        <v>52561891</v>
      </c>
      <c r="B1334" s="224">
        <v>9781443199445</v>
      </c>
      <c r="C1334" s="212" t="s">
        <v>1817</v>
      </c>
      <c r="D1334" s="216">
        <v>50801</v>
      </c>
      <c r="E1334" s="172" t="str">
        <f>IF(VLOOKUP($B:$B,'S24 Warehouse Sale Product List'!$A:$F,6,FALSE)="","",VLOOKUP($B:$B,'S24 Warehouse Sale Product List'!$A:$F,6,FALSE))</f>
        <v/>
      </c>
      <c r="F1334" s="214"/>
    </row>
    <row r="1335" spans="1:6" x14ac:dyDescent="0.25">
      <c r="A1335" s="194">
        <v>68927874</v>
      </c>
      <c r="B1335" s="243">
        <v>9781039703520</v>
      </c>
      <c r="C1335" s="195" t="s">
        <v>1501</v>
      </c>
      <c r="D1335" s="242">
        <v>50801</v>
      </c>
      <c r="E1335" s="172" t="str">
        <f>IF(VLOOKUP($B:$B,'S24 Warehouse Sale Product List'!$A:$F,6,FALSE)="","",VLOOKUP($B:$B,'S24 Warehouse Sale Product List'!$A:$F,6,FALSE))</f>
        <v/>
      </c>
      <c r="F1335" s="210"/>
    </row>
    <row r="1336" spans="1:6" x14ac:dyDescent="0.25">
      <c r="A1336" s="194">
        <v>3086495</v>
      </c>
      <c r="B1336" s="243">
        <v>9781443157247</v>
      </c>
      <c r="C1336" s="195" t="s">
        <v>1334</v>
      </c>
      <c r="D1336" s="242">
        <v>100901</v>
      </c>
      <c r="E1336" s="172" t="str">
        <f>IF(VLOOKUP($B:$B,'S24 Warehouse Sale Product List'!$A:$F,6,FALSE)="","",VLOOKUP($B:$B,'S24 Warehouse Sale Product List'!$A:$F,6,FALSE))</f>
        <v/>
      </c>
      <c r="F1336" s="210"/>
    </row>
    <row r="1337" spans="1:6" x14ac:dyDescent="0.25">
      <c r="A1337" s="223">
        <v>33058559</v>
      </c>
      <c r="B1337" s="224">
        <v>9781443193856</v>
      </c>
      <c r="C1337" s="212" t="s">
        <v>497</v>
      </c>
      <c r="D1337" s="216">
        <v>50903</v>
      </c>
      <c r="E1337" s="172" t="str">
        <f>IF(VLOOKUP($B:$B,'S24 Warehouse Sale Product List'!$A:$F,6,FALSE)="","",VLOOKUP($B:$B,'S24 Warehouse Sale Product List'!$A:$F,6,FALSE))</f>
        <v/>
      </c>
      <c r="F1337" s="214"/>
    </row>
    <row r="1338" spans="1:6" x14ac:dyDescent="0.25">
      <c r="A1338" s="223">
        <v>3217777</v>
      </c>
      <c r="B1338" s="224">
        <v>9781443128575</v>
      </c>
      <c r="C1338" s="212" t="s">
        <v>1818</v>
      </c>
      <c r="D1338" s="216">
        <v>40301</v>
      </c>
      <c r="E1338" s="172" t="str">
        <f>IF(VLOOKUP($B:$B,'S24 Warehouse Sale Product List'!$A:$F,6,FALSE)="","",VLOOKUP($B:$B,'S24 Warehouse Sale Product List'!$A:$F,6,FALSE))</f>
        <v/>
      </c>
      <c r="F1338" s="214"/>
    </row>
    <row r="1339" spans="1:6" x14ac:dyDescent="0.25">
      <c r="A1339" s="194">
        <v>57239382</v>
      </c>
      <c r="B1339" s="243">
        <v>9781805319566</v>
      </c>
      <c r="C1339" s="195" t="s">
        <v>1416</v>
      </c>
      <c r="D1339" s="242">
        <v>40203</v>
      </c>
      <c r="E1339" s="172" t="str">
        <f>IF(VLOOKUP($B:$B,'S24 Warehouse Sale Product List'!$A:$F,6,FALSE)="","",VLOOKUP($B:$B,'S24 Warehouse Sale Product List'!$A:$F,6,FALSE))</f>
        <v/>
      </c>
      <c r="F1339" s="210"/>
    </row>
    <row r="1340" spans="1:6" x14ac:dyDescent="0.25">
      <c r="A1340" s="194">
        <v>3594745</v>
      </c>
      <c r="B1340" s="243">
        <v>9781988142883</v>
      </c>
      <c r="C1340" s="195" t="s">
        <v>256</v>
      </c>
      <c r="D1340" s="242">
        <v>50303</v>
      </c>
      <c r="E1340" s="172" t="str">
        <f>IF(VLOOKUP($B:$B,'S24 Warehouse Sale Product List'!$A:$F,6,FALSE)="","",VLOOKUP($B:$B,'S24 Warehouse Sale Product List'!$A:$F,6,FALSE))</f>
        <v/>
      </c>
      <c r="F1340" s="210"/>
    </row>
    <row r="1341" spans="1:6" x14ac:dyDescent="0.25">
      <c r="A1341" s="194">
        <v>80053724</v>
      </c>
      <c r="B1341" s="243">
        <v>9781773883236</v>
      </c>
      <c r="C1341" s="195" t="s">
        <v>392</v>
      </c>
      <c r="D1341" s="242">
        <v>50301</v>
      </c>
      <c r="E1341" s="172" t="str">
        <f>IF(VLOOKUP($B:$B,'S24 Warehouse Sale Product List'!$A:$F,6,FALSE)="","",VLOOKUP($B:$B,'S24 Warehouse Sale Product List'!$A:$F,6,FALSE))</f>
        <v/>
      </c>
      <c r="F1341" s="210"/>
    </row>
    <row r="1342" spans="1:6" x14ac:dyDescent="0.25">
      <c r="A1342" s="194">
        <v>78236235</v>
      </c>
      <c r="B1342" s="243">
        <v>9781443199179</v>
      </c>
      <c r="C1342" s="195" t="s">
        <v>1417</v>
      </c>
      <c r="D1342" s="242">
        <v>41002</v>
      </c>
      <c r="E1342" s="172" t="str">
        <f>IF(VLOOKUP($B:$B,'S24 Warehouse Sale Product List'!$A:$F,6,FALSE)="","",VLOOKUP($B:$B,'S24 Warehouse Sale Product List'!$A:$F,6,FALSE))</f>
        <v/>
      </c>
      <c r="F1342" s="210"/>
    </row>
    <row r="1343" spans="1:6" x14ac:dyDescent="0.25">
      <c r="A1343" s="194">
        <v>81074678</v>
      </c>
      <c r="B1343" s="243">
        <v>9781443193672</v>
      </c>
      <c r="C1343" s="195" t="s">
        <v>1502</v>
      </c>
      <c r="D1343" s="242">
        <v>40802</v>
      </c>
      <c r="E1343" s="172" t="str">
        <f>IF(VLOOKUP($B:$B,'S24 Warehouse Sale Product List'!$A:$F,6,FALSE)="","",VLOOKUP($B:$B,'S24 Warehouse Sale Product List'!$A:$F,6,FALSE))</f>
        <v/>
      </c>
      <c r="F1343" s="210"/>
    </row>
    <row r="1344" spans="1:6" x14ac:dyDescent="0.25">
      <c r="A1344" s="194">
        <v>12517212</v>
      </c>
      <c r="B1344" s="243">
        <v>9781443187367</v>
      </c>
      <c r="C1344" s="195" t="s">
        <v>257</v>
      </c>
      <c r="D1344" s="242">
        <v>40802</v>
      </c>
      <c r="E1344" s="172" t="str">
        <f>IF(VLOOKUP($B:$B,'S24 Warehouse Sale Product List'!$A:$F,6,FALSE)="","",VLOOKUP($B:$B,'S24 Warehouse Sale Product List'!$A:$F,6,FALSE))</f>
        <v/>
      </c>
      <c r="F1344" s="210"/>
    </row>
    <row r="1345" spans="1:6" x14ac:dyDescent="0.25">
      <c r="A1345" s="223">
        <v>62290951</v>
      </c>
      <c r="B1345" s="224">
        <v>9781039701052</v>
      </c>
      <c r="C1345" s="212" t="s">
        <v>1819</v>
      </c>
      <c r="D1345" s="216">
        <v>40802</v>
      </c>
      <c r="E1345" s="172" t="str">
        <f>IF(VLOOKUP($B:$B,'S24 Warehouse Sale Product List'!$A:$F,6,FALSE)="","",VLOOKUP($B:$B,'S24 Warehouse Sale Product List'!$A:$F,6,FALSE))</f>
        <v/>
      </c>
      <c r="F1345" s="214"/>
    </row>
    <row r="1346" spans="1:6" x14ac:dyDescent="0.25">
      <c r="A1346" s="223">
        <v>71148193</v>
      </c>
      <c r="B1346" s="224">
        <v>9781443190077</v>
      </c>
      <c r="C1346" s="212" t="s">
        <v>429</v>
      </c>
      <c r="D1346" s="216">
        <v>100902</v>
      </c>
      <c r="E1346" s="172" t="str">
        <f>IF(VLOOKUP($B:$B,'S24 Warehouse Sale Product List'!$A:$F,6,FALSE)="","",VLOOKUP($B:$B,'S24 Warehouse Sale Product List'!$A:$F,6,FALSE))</f>
        <v/>
      </c>
      <c r="F1346" s="214"/>
    </row>
    <row r="1347" spans="1:6" x14ac:dyDescent="0.25">
      <c r="A1347" s="223">
        <v>88009309</v>
      </c>
      <c r="B1347" s="224">
        <v>9781443190640</v>
      </c>
      <c r="C1347" s="212" t="s">
        <v>1482</v>
      </c>
      <c r="D1347" s="216">
        <v>50701</v>
      </c>
      <c r="E1347" s="172" t="str">
        <f>IF(VLOOKUP($B:$B,'S24 Warehouse Sale Product List'!$A:$F,6,FALSE)="","",VLOOKUP($B:$B,'S24 Warehouse Sale Product List'!$A:$F,6,FALSE))</f>
        <v/>
      </c>
      <c r="F1347" s="214"/>
    </row>
    <row r="1348" spans="1:6" x14ac:dyDescent="0.25">
      <c r="A1348" s="223">
        <v>3334539</v>
      </c>
      <c r="B1348" s="224">
        <v>9781443169493</v>
      </c>
      <c r="C1348" s="212" t="s">
        <v>1483</v>
      </c>
      <c r="D1348" s="216">
        <v>50701</v>
      </c>
      <c r="E1348" s="172" t="str">
        <f>IF(VLOOKUP($B:$B,'S24 Warehouse Sale Product List'!$A:$F,6,FALSE)="","",VLOOKUP($B:$B,'S24 Warehouse Sale Product List'!$A:$F,6,FALSE))</f>
        <v/>
      </c>
      <c r="F1348" s="214"/>
    </row>
    <row r="1349" spans="1:6" x14ac:dyDescent="0.25">
      <c r="A1349" s="194">
        <v>29686483</v>
      </c>
      <c r="B1349" s="243">
        <v>9781039701588</v>
      </c>
      <c r="C1349" s="195" t="s">
        <v>1820</v>
      </c>
      <c r="D1349" s="242">
        <v>50701</v>
      </c>
      <c r="E1349" s="172" t="str">
        <f>IF(VLOOKUP($B:$B,'S24 Warehouse Sale Product List'!$A:$F,6,FALSE)="","",VLOOKUP($B:$B,'S24 Warehouse Sale Product List'!$A:$F,6,FALSE))</f>
        <v/>
      </c>
      <c r="F1349" s="210"/>
    </row>
    <row r="1350" spans="1:6" x14ac:dyDescent="0.25">
      <c r="A1350" s="194">
        <v>34314813</v>
      </c>
      <c r="B1350" s="243">
        <v>9781443193634</v>
      </c>
      <c r="C1350" s="195" t="s">
        <v>1418</v>
      </c>
      <c r="D1350" s="242">
        <v>100902</v>
      </c>
      <c r="E1350" s="172" t="str">
        <f>IF(VLOOKUP($B:$B,'S24 Warehouse Sale Product List'!$A:$F,6,FALSE)="","",VLOOKUP($B:$B,'S24 Warehouse Sale Product List'!$A:$F,6,FALSE))</f>
        <v/>
      </c>
      <c r="F1350" s="210"/>
    </row>
    <row r="1351" spans="1:6" x14ac:dyDescent="0.25">
      <c r="A1351" s="223">
        <v>58689493</v>
      </c>
      <c r="B1351" s="224">
        <v>9781773883618</v>
      </c>
      <c r="C1351" s="212" t="s">
        <v>1484</v>
      </c>
      <c r="D1351" s="216">
        <v>40401</v>
      </c>
      <c r="E1351" s="172" t="str">
        <f>IF(VLOOKUP($B:$B,'S24 Warehouse Sale Product List'!$A:$F,6,FALSE)="","",VLOOKUP($B:$B,'S24 Warehouse Sale Product List'!$A:$F,6,FALSE))</f>
        <v/>
      </c>
      <c r="F1351" s="214"/>
    </row>
    <row r="1352" spans="1:6" x14ac:dyDescent="0.25">
      <c r="A1352" s="223">
        <v>3555630</v>
      </c>
      <c r="B1352" s="224">
        <v>9781443181617</v>
      </c>
      <c r="C1352" s="212" t="s">
        <v>258</v>
      </c>
      <c r="D1352" s="216">
        <v>100802</v>
      </c>
      <c r="E1352" s="172" t="str">
        <f>IF(VLOOKUP($B:$B,'S24 Warehouse Sale Product List'!$A:$F,6,FALSE)="","",VLOOKUP($B:$B,'S24 Warehouse Sale Product List'!$A:$F,6,FALSE))</f>
        <v/>
      </c>
      <c r="F1352" s="214"/>
    </row>
    <row r="1353" spans="1:6" x14ac:dyDescent="0.25">
      <c r="A1353" s="223">
        <v>11271980</v>
      </c>
      <c r="B1353" s="224">
        <v>9781443189378</v>
      </c>
      <c r="C1353" s="212" t="s">
        <v>1485</v>
      </c>
      <c r="D1353" s="216">
        <v>100801</v>
      </c>
      <c r="E1353" s="172" t="str">
        <f>IF(VLOOKUP($B:$B,'S24 Warehouse Sale Product List'!$A:$F,6,FALSE)="","",VLOOKUP($B:$B,'S24 Warehouse Sale Product List'!$A:$F,6,FALSE))</f>
        <v/>
      </c>
      <c r="F1353" s="214"/>
    </row>
    <row r="1354" spans="1:6" x14ac:dyDescent="0.25">
      <c r="A1354" s="223">
        <v>27317134</v>
      </c>
      <c r="B1354" s="224">
        <v>9781803706993</v>
      </c>
      <c r="C1354" s="212" t="s">
        <v>658</v>
      </c>
      <c r="D1354" s="216">
        <v>40403</v>
      </c>
      <c r="E1354" s="172" t="str">
        <f>IF(VLOOKUP($B:$B,'S24 Warehouse Sale Product List'!$A:$F,6,FALSE)="","",VLOOKUP($B:$B,'S24 Warehouse Sale Product List'!$A:$F,6,FALSE))</f>
        <v/>
      </c>
      <c r="F1354" s="214"/>
    </row>
    <row r="1355" spans="1:6" x14ac:dyDescent="0.25">
      <c r="A1355" s="223">
        <v>15662357</v>
      </c>
      <c r="B1355" s="224">
        <v>9781443194082</v>
      </c>
      <c r="C1355" s="212" t="s">
        <v>1821</v>
      </c>
      <c r="D1355" s="216">
        <v>41002</v>
      </c>
      <c r="E1355" s="172" t="str">
        <f>IF(VLOOKUP($B:$B,'S24 Warehouse Sale Product List'!$A:$F,6,FALSE)="","",VLOOKUP($B:$B,'S24 Warehouse Sale Product List'!$A:$F,6,FALSE))</f>
        <v/>
      </c>
      <c r="F1355" s="214"/>
    </row>
    <row r="1356" spans="1:6" x14ac:dyDescent="0.25">
      <c r="A1356" s="194">
        <v>3601350</v>
      </c>
      <c r="B1356" s="243">
        <v>9781474987103</v>
      </c>
      <c r="C1356" s="195" t="s">
        <v>1486</v>
      </c>
      <c r="D1356" s="242">
        <v>50302</v>
      </c>
      <c r="E1356" s="172" t="str">
        <f>IF(VLOOKUP($B:$B,'S24 Warehouse Sale Product List'!$A:$F,6,FALSE)="","",VLOOKUP($B:$B,'S24 Warehouse Sale Product List'!$A:$F,6,FALSE))</f>
        <v/>
      </c>
      <c r="F1356" s="210"/>
    </row>
    <row r="1357" spans="1:6" x14ac:dyDescent="0.25">
      <c r="A1357" s="223">
        <v>3547471</v>
      </c>
      <c r="B1357" s="224">
        <v>9781443182492</v>
      </c>
      <c r="C1357" s="212" t="s">
        <v>1339</v>
      </c>
      <c r="D1357" s="216">
        <v>40303</v>
      </c>
      <c r="E1357" s="172" t="str">
        <f>IF(VLOOKUP($B:$B,'S24 Warehouse Sale Product List'!$A:$F,6,FALSE)="","",VLOOKUP($B:$B,'S24 Warehouse Sale Product List'!$A:$F,6,FALSE))</f>
        <v/>
      </c>
      <c r="F1357" s="214"/>
    </row>
    <row r="1358" spans="1:6" x14ac:dyDescent="0.25">
      <c r="A1358" s="223">
        <v>35686963</v>
      </c>
      <c r="B1358" s="224">
        <v>9781443189156</v>
      </c>
      <c r="C1358" s="212" t="s">
        <v>378</v>
      </c>
      <c r="D1358" s="216">
        <v>50301</v>
      </c>
      <c r="E1358" s="172" t="str">
        <f>IF(VLOOKUP($B:$B,'S24 Warehouse Sale Product List'!$A:$F,6,FALSE)="","",VLOOKUP($B:$B,'S24 Warehouse Sale Product List'!$A:$F,6,FALSE))</f>
        <v/>
      </c>
      <c r="F1358" s="214"/>
    </row>
    <row r="1359" spans="1:6" x14ac:dyDescent="0.25">
      <c r="A1359" s="223">
        <v>61765978</v>
      </c>
      <c r="B1359" s="224">
        <v>9781443197182</v>
      </c>
      <c r="C1359" s="212" t="s">
        <v>1487</v>
      </c>
      <c r="D1359" s="216">
        <v>50703</v>
      </c>
      <c r="E1359" s="172" t="str">
        <f>IF(VLOOKUP($B:$B,'S24 Warehouse Sale Product List'!$A:$F,6,FALSE)="","",VLOOKUP($B:$B,'S24 Warehouse Sale Product List'!$A:$F,6,FALSE))</f>
        <v/>
      </c>
      <c r="F1359" s="214"/>
    </row>
    <row r="1360" spans="1:6" x14ac:dyDescent="0.25">
      <c r="A1360" s="223">
        <v>14221097</v>
      </c>
      <c r="B1360" s="224">
        <v>9781443198066</v>
      </c>
      <c r="C1360" s="212" t="s">
        <v>1514</v>
      </c>
      <c r="D1360" s="216">
        <v>50702</v>
      </c>
      <c r="E1360" s="172" t="str">
        <f>IF(VLOOKUP($B:$B,'S24 Warehouse Sale Product List'!$A:$F,6,FALSE)="","",VLOOKUP($B:$B,'S24 Warehouse Sale Product List'!$A:$F,6,FALSE))</f>
        <v/>
      </c>
      <c r="F1360" s="214"/>
    </row>
    <row r="1361" spans="1:6" x14ac:dyDescent="0.25">
      <c r="A1361" s="223">
        <v>21952042</v>
      </c>
      <c r="B1361" s="224">
        <v>9781443197649</v>
      </c>
      <c r="C1361" s="212" t="s">
        <v>1419</v>
      </c>
      <c r="D1361" s="216">
        <v>100301</v>
      </c>
      <c r="E1361" s="172" t="str">
        <f>IF(VLOOKUP($B:$B,'S24 Warehouse Sale Product List'!$A:$F,6,FALSE)="","",VLOOKUP($B:$B,'S24 Warehouse Sale Product List'!$A:$F,6,FALSE))</f>
        <v/>
      </c>
      <c r="F1361" s="214"/>
    </row>
    <row r="1362" spans="1:6" x14ac:dyDescent="0.25">
      <c r="A1362" s="194">
        <v>75207483</v>
      </c>
      <c r="B1362" s="243">
        <v>9781773884271</v>
      </c>
      <c r="C1362" s="195" t="s">
        <v>1340</v>
      </c>
      <c r="D1362" s="242">
        <v>50302</v>
      </c>
      <c r="E1362" s="172" t="str">
        <f>IF(VLOOKUP($B:$B,'S24 Warehouse Sale Product List'!$A:$F,6,FALSE)="","",VLOOKUP($B:$B,'S24 Warehouse Sale Product List'!$A:$F,6,FALSE))</f>
        <v/>
      </c>
      <c r="F1362" s="210"/>
    </row>
    <row r="1363" spans="1:6" x14ac:dyDescent="0.25">
      <c r="A1363" s="194">
        <v>97248948</v>
      </c>
      <c r="B1363" s="243">
        <v>9781443196703</v>
      </c>
      <c r="C1363" s="195" t="s">
        <v>1420</v>
      </c>
      <c r="D1363" s="242">
        <v>100902</v>
      </c>
      <c r="E1363" s="172" t="str">
        <f>IF(VLOOKUP($B:$B,'S24 Warehouse Sale Product List'!$A:$F,6,FALSE)="","",VLOOKUP($B:$B,'S24 Warehouse Sale Product List'!$A:$F,6,FALSE))</f>
        <v/>
      </c>
      <c r="F1363" s="210"/>
    </row>
    <row r="1364" spans="1:6" x14ac:dyDescent="0.25">
      <c r="A1364" s="194">
        <v>37210119</v>
      </c>
      <c r="B1364" s="243">
        <v>9781443199520</v>
      </c>
      <c r="C1364" s="195" t="s">
        <v>827</v>
      </c>
      <c r="D1364" s="242">
        <v>50401</v>
      </c>
      <c r="E1364" s="172" t="str">
        <f>IF(VLOOKUP($B:$B,'S24 Warehouse Sale Product List'!$A:$F,6,FALSE)="","",VLOOKUP($B:$B,'S24 Warehouse Sale Product List'!$A:$F,6,FALSE))</f>
        <v/>
      </c>
      <c r="F1364" s="210"/>
    </row>
    <row r="1365" spans="1:6" x14ac:dyDescent="0.25">
      <c r="A1365" s="211">
        <v>43252486</v>
      </c>
      <c r="B1365" s="224">
        <v>9781039701267</v>
      </c>
      <c r="C1365" s="212" t="s">
        <v>1822</v>
      </c>
      <c r="D1365" s="216">
        <v>50401</v>
      </c>
      <c r="E1365" s="172" t="str">
        <f>IF(VLOOKUP($B:$B,'S24 Warehouse Sale Product List'!$A:$F,6,FALSE)="","",VLOOKUP($B:$B,'S24 Warehouse Sale Product List'!$A:$F,6,FALSE))</f>
        <v/>
      </c>
      <c r="F1365" s="210"/>
    </row>
    <row r="1366" spans="1:6" x14ac:dyDescent="0.25">
      <c r="A1366" s="223">
        <v>34012870</v>
      </c>
      <c r="B1366" s="224">
        <v>9781443195409</v>
      </c>
      <c r="C1366" s="212" t="s">
        <v>1528</v>
      </c>
      <c r="D1366" s="216">
        <v>50401</v>
      </c>
      <c r="E1366" s="172" t="str">
        <f>IF(VLOOKUP($B:$B,'S24 Warehouse Sale Product List'!$A:$F,6,FALSE)="","",VLOOKUP($B:$B,'S24 Warehouse Sale Product List'!$A:$F,6,FALSE))</f>
        <v/>
      </c>
      <c r="F1366" s="214"/>
    </row>
    <row r="1367" spans="1:6" x14ac:dyDescent="0.25">
      <c r="A1367" s="223">
        <v>2638809</v>
      </c>
      <c r="B1367" s="224">
        <v>9781443134224</v>
      </c>
      <c r="C1367" s="212" t="s">
        <v>1488</v>
      </c>
      <c r="D1367" s="216">
        <v>50203</v>
      </c>
      <c r="E1367" s="172" t="str">
        <f>IF(VLOOKUP($B:$B,'S24 Warehouse Sale Product List'!$A:$F,6,FALSE)="","",VLOOKUP($B:$B,'S24 Warehouse Sale Product List'!$A:$F,6,FALSE))</f>
        <v/>
      </c>
      <c r="F1367" s="214"/>
    </row>
    <row r="1368" spans="1:6" x14ac:dyDescent="0.25">
      <c r="A1368" s="211">
        <v>12573156</v>
      </c>
      <c r="B1368" s="224">
        <v>9781039701403</v>
      </c>
      <c r="C1368" s="212" t="s">
        <v>1823</v>
      </c>
      <c r="D1368" s="216">
        <v>50202</v>
      </c>
      <c r="E1368" s="172" t="str">
        <f>IF(VLOOKUP($B:$B,'S24 Warehouse Sale Product List'!$A:$F,6,FALSE)="","",VLOOKUP($B:$B,'S24 Warehouse Sale Product List'!$A:$F,6,FALSE))</f>
        <v/>
      </c>
      <c r="F1368" s="214"/>
    </row>
    <row r="1369" spans="1:6" x14ac:dyDescent="0.25">
      <c r="A1369" s="194">
        <v>56111450</v>
      </c>
      <c r="B1369" s="243">
        <v>9781443193771</v>
      </c>
      <c r="C1369" s="195" t="s">
        <v>1508</v>
      </c>
      <c r="D1369" s="242">
        <v>40703</v>
      </c>
      <c r="E1369" s="172" t="str">
        <f>IF(VLOOKUP($B:$B,'S24 Warehouse Sale Product List'!$A:$F,6,FALSE)="","",VLOOKUP($B:$B,'S24 Warehouse Sale Product List'!$A:$F,6,FALSE))</f>
        <v/>
      </c>
      <c r="F1369" s="214"/>
    </row>
    <row r="1370" spans="1:6" x14ac:dyDescent="0.25">
      <c r="A1370" s="223">
        <v>39127496</v>
      </c>
      <c r="B1370" s="224">
        <v>9781039701908</v>
      </c>
      <c r="C1370" s="212" t="s">
        <v>1451</v>
      </c>
      <c r="D1370" s="216">
        <v>100101</v>
      </c>
      <c r="E1370" s="172" t="str">
        <f>IF(VLOOKUP($B:$B,'S24 Warehouse Sale Product List'!$A:$F,6,FALSE)="","",VLOOKUP($B:$B,'S24 Warehouse Sale Product List'!$A:$F,6,FALSE))</f>
        <v/>
      </c>
      <c r="F1370" s="214"/>
    </row>
    <row r="1371" spans="1:6" x14ac:dyDescent="0.25">
      <c r="A1371" s="194">
        <v>3595818</v>
      </c>
      <c r="B1371" s="243">
        <v>9781443185950</v>
      </c>
      <c r="C1371" s="195" t="s">
        <v>259</v>
      </c>
      <c r="D1371" s="242">
        <v>100402</v>
      </c>
      <c r="E1371" s="172" t="str">
        <f>IF(VLOOKUP($B:$B,'S24 Warehouse Sale Product List'!$A:$F,6,FALSE)="","",VLOOKUP($B:$B,'S24 Warehouse Sale Product List'!$A:$F,6,FALSE))</f>
        <v/>
      </c>
      <c r="F1371" s="214"/>
    </row>
    <row r="1372" spans="1:6" x14ac:dyDescent="0.25">
      <c r="A1372" s="194">
        <v>65785134</v>
      </c>
      <c r="B1372" s="243">
        <v>9781443195362</v>
      </c>
      <c r="C1372" s="195" t="s">
        <v>1489</v>
      </c>
      <c r="D1372" s="242">
        <v>40803</v>
      </c>
      <c r="E1372" s="172" t="str">
        <f>IF(VLOOKUP($B:$B,'S24 Warehouse Sale Product List'!$A:$F,6,FALSE)="","",VLOOKUP($B:$B,'S24 Warehouse Sale Product List'!$A:$F,6,FALSE))</f>
        <v/>
      </c>
      <c r="F1372" s="214"/>
    </row>
    <row r="1373" spans="1:6" x14ac:dyDescent="0.25">
      <c r="A1373" s="194">
        <v>22114976</v>
      </c>
      <c r="B1373" s="243">
        <v>9781039701304</v>
      </c>
      <c r="C1373" s="195" t="s">
        <v>1421</v>
      </c>
      <c r="D1373" s="242">
        <v>41003</v>
      </c>
      <c r="E1373" s="172" t="str">
        <f>IF(VLOOKUP($B:$B,'S24 Warehouse Sale Product List'!$A:$F,6,FALSE)="","",VLOOKUP($B:$B,'S24 Warehouse Sale Product List'!$A:$F,6,FALSE))</f>
        <v/>
      </c>
      <c r="F1373" s="214"/>
    </row>
    <row r="1374" spans="1:6" x14ac:dyDescent="0.25">
      <c r="A1374" s="223">
        <v>3286368</v>
      </c>
      <c r="B1374" s="224">
        <v>9781443168557</v>
      </c>
      <c r="C1374" s="212" t="s">
        <v>659</v>
      </c>
      <c r="D1374" s="216">
        <v>40801</v>
      </c>
      <c r="E1374" s="172" t="str">
        <f>IF(VLOOKUP($B:$B,'S24 Warehouse Sale Product List'!$A:$F,6,FALSE)="","",VLOOKUP($B:$B,'S24 Warehouse Sale Product List'!$A:$F,6,FALSE))</f>
        <v/>
      </c>
      <c r="F1374" s="214"/>
    </row>
    <row r="1375" spans="1:6" x14ac:dyDescent="0.25">
      <c r="A1375" s="223">
        <v>3555945</v>
      </c>
      <c r="B1375" s="224">
        <v>9781443181488</v>
      </c>
      <c r="C1375" s="212" t="s">
        <v>1520</v>
      </c>
      <c r="D1375" s="216">
        <v>40601</v>
      </c>
      <c r="E1375" s="172" t="str">
        <f>IF(VLOOKUP($B:$B,'S24 Warehouse Sale Product List'!$A:$F,6,FALSE)="","",VLOOKUP($B:$B,'S24 Warehouse Sale Product List'!$A:$F,6,FALSE))</f>
        <v/>
      </c>
      <c r="F1375" s="214"/>
    </row>
    <row r="1376" spans="1:6" x14ac:dyDescent="0.25">
      <c r="A1376" s="223">
        <v>18540094</v>
      </c>
      <c r="B1376" s="224">
        <v>9781443193368</v>
      </c>
      <c r="C1376" s="212" t="s">
        <v>753</v>
      </c>
      <c r="D1376" s="216">
        <v>40601</v>
      </c>
      <c r="E1376" s="172" t="str">
        <f>IF(VLOOKUP($B:$B,'S24 Warehouse Sale Product List'!$A:$F,6,FALSE)="","",VLOOKUP($B:$B,'S24 Warehouse Sale Product List'!$A:$F,6,FALSE))</f>
        <v/>
      </c>
      <c r="F1376" s="214"/>
    </row>
    <row r="1377" spans="1:6" x14ac:dyDescent="0.25">
      <c r="A1377" s="194">
        <v>3555953</v>
      </c>
      <c r="B1377" s="243">
        <v>9781443181495</v>
      </c>
      <c r="C1377" s="195" t="s">
        <v>260</v>
      </c>
      <c r="D1377" s="242">
        <v>40603</v>
      </c>
      <c r="E1377" s="172" t="str">
        <f>IF(VLOOKUP($B:$B,'S24 Warehouse Sale Product List'!$A:$F,6,FALSE)="","",VLOOKUP($B:$B,'S24 Warehouse Sale Product List'!$A:$F,6,FALSE))</f>
        <v/>
      </c>
      <c r="F1377" s="214"/>
    </row>
    <row r="1378" spans="1:6" x14ac:dyDescent="0.25">
      <c r="A1378" s="211">
        <v>13190743</v>
      </c>
      <c r="B1378" s="224">
        <v>9781443199186</v>
      </c>
      <c r="C1378" s="212" t="s">
        <v>1521</v>
      </c>
      <c r="D1378" s="216">
        <v>40601</v>
      </c>
      <c r="E1378" s="172" t="str">
        <f>IF(VLOOKUP($B:$B,'S24 Warehouse Sale Product List'!$A:$F,6,FALSE)="","",VLOOKUP($B:$B,'S24 Warehouse Sale Product List'!$A:$F,6,FALSE))</f>
        <v/>
      </c>
      <c r="F1378" s="214"/>
    </row>
    <row r="1379" spans="1:6" x14ac:dyDescent="0.25">
      <c r="A1379" s="194">
        <v>34682283</v>
      </c>
      <c r="B1379" s="243">
        <v>9781443199735</v>
      </c>
      <c r="C1379" s="195" t="s">
        <v>1824</v>
      </c>
      <c r="D1379" s="242">
        <v>40701</v>
      </c>
      <c r="E1379" s="172" t="str">
        <f>IF(VLOOKUP($B:$B,'S24 Warehouse Sale Product List'!$A:$F,6,FALSE)="","",VLOOKUP($B:$B,'S24 Warehouse Sale Product List'!$A:$F,6,FALSE))</f>
        <v/>
      </c>
      <c r="F1379" s="214"/>
    </row>
    <row r="1380" spans="1:6" x14ac:dyDescent="0.25">
      <c r="A1380" s="194">
        <v>53916473</v>
      </c>
      <c r="B1380" s="243">
        <v>9781443195485</v>
      </c>
      <c r="C1380" s="195" t="s">
        <v>393</v>
      </c>
      <c r="D1380" s="242">
        <v>50201</v>
      </c>
      <c r="E1380" s="172" t="str">
        <f>IF(VLOOKUP($B:$B,'S24 Warehouse Sale Product List'!$A:$F,6,FALSE)="","",VLOOKUP($B:$B,'S24 Warehouse Sale Product List'!$A:$F,6,FALSE))</f>
        <v/>
      </c>
      <c r="F1380" s="214"/>
    </row>
    <row r="1381" spans="1:6" x14ac:dyDescent="0.25">
      <c r="A1381" s="194">
        <v>76209098</v>
      </c>
      <c r="B1381" s="243">
        <v>9781443195492</v>
      </c>
      <c r="C1381" s="195" t="s">
        <v>394</v>
      </c>
      <c r="D1381" s="242">
        <v>50201</v>
      </c>
      <c r="E1381" s="172" t="str">
        <f>IF(VLOOKUP($B:$B,'S24 Warehouse Sale Product List'!$A:$F,6,FALSE)="","",VLOOKUP($B:$B,'S24 Warehouse Sale Product List'!$A:$F,6,FALSE))</f>
        <v/>
      </c>
      <c r="F1381" s="214"/>
    </row>
    <row r="1382" spans="1:6" x14ac:dyDescent="0.25">
      <c r="A1382" s="194">
        <v>95077220</v>
      </c>
      <c r="B1382" s="243">
        <v>9781443192521</v>
      </c>
      <c r="C1382" s="195" t="s">
        <v>754</v>
      </c>
      <c r="D1382" s="242">
        <v>40401</v>
      </c>
      <c r="E1382" s="172" t="str">
        <f>IF(VLOOKUP($B:$B,'S24 Warehouse Sale Product List'!$A:$F,6,FALSE)="","",VLOOKUP($B:$B,'S24 Warehouse Sale Product List'!$A:$F,6,FALSE))</f>
        <v/>
      </c>
      <c r="F1382" s="214"/>
    </row>
    <row r="1383" spans="1:6" x14ac:dyDescent="0.25">
      <c r="A1383" s="194">
        <v>64591205</v>
      </c>
      <c r="B1383" s="243">
        <v>9781443197762</v>
      </c>
      <c r="C1383" s="195" t="s">
        <v>379</v>
      </c>
      <c r="D1383" s="242">
        <v>40301</v>
      </c>
      <c r="E1383" s="172" t="str">
        <f>IF(VLOOKUP($B:$B,'S24 Warehouse Sale Product List'!$A:$F,6,FALSE)="","",VLOOKUP($B:$B,'S24 Warehouse Sale Product List'!$A:$F,6,FALSE))</f>
        <v/>
      </c>
      <c r="F1383" s="214"/>
    </row>
    <row r="1384" spans="1:6" x14ac:dyDescent="0.25">
      <c r="A1384" s="194">
        <v>11628181</v>
      </c>
      <c r="B1384" s="243">
        <v>9781443197779</v>
      </c>
      <c r="C1384" s="195" t="s">
        <v>380</v>
      </c>
      <c r="D1384" s="242">
        <v>40301</v>
      </c>
      <c r="E1384" s="172" t="str">
        <f>IF(VLOOKUP($B:$B,'S24 Warehouse Sale Product List'!$A:$F,6,FALSE)="","",VLOOKUP($B:$B,'S24 Warehouse Sale Product List'!$A:$F,6,FALSE))</f>
        <v/>
      </c>
      <c r="F1384" s="214"/>
    </row>
    <row r="1385" spans="1:6" x14ac:dyDescent="0.25">
      <c r="A1385" s="223">
        <v>29744341</v>
      </c>
      <c r="B1385" s="224">
        <v>9781443197755</v>
      </c>
      <c r="C1385" s="212" t="s">
        <v>631</v>
      </c>
      <c r="D1385" s="216">
        <v>50703</v>
      </c>
      <c r="E1385" s="172" t="str">
        <f>IF(VLOOKUP($B:$B,'S24 Warehouse Sale Product List'!$A:$F,6,FALSE)="","",VLOOKUP($B:$B,'S24 Warehouse Sale Product List'!$A:$F,6,FALSE))</f>
        <v/>
      </c>
      <c r="F1385" s="214"/>
    </row>
    <row r="1386" spans="1:6" x14ac:dyDescent="0.25">
      <c r="A1386" s="223">
        <v>83138705</v>
      </c>
      <c r="B1386" s="224">
        <v>9781443190428</v>
      </c>
      <c r="C1386" s="212" t="s">
        <v>660</v>
      </c>
      <c r="D1386" s="216">
        <v>50201</v>
      </c>
      <c r="E1386" s="172" t="str">
        <f>IF(VLOOKUP($B:$B,'S24 Warehouse Sale Product List'!$A:$F,6,FALSE)="","",VLOOKUP($B:$B,'S24 Warehouse Sale Product List'!$A:$F,6,FALSE))</f>
        <v/>
      </c>
      <c r="F1386" s="214"/>
    </row>
    <row r="1387" spans="1:6" x14ac:dyDescent="0.25">
      <c r="A1387" s="223">
        <v>94737487</v>
      </c>
      <c r="B1387" s="224">
        <v>9781443197748</v>
      </c>
      <c r="C1387" s="212" t="s">
        <v>632</v>
      </c>
      <c r="D1387" s="216">
        <v>50703</v>
      </c>
      <c r="E1387" s="172" t="str">
        <f>IF(VLOOKUP($B:$B,'S24 Warehouse Sale Product List'!$A:$F,6,FALSE)="","",VLOOKUP($B:$B,'S24 Warehouse Sale Product List'!$A:$F,6,FALSE))</f>
        <v/>
      </c>
      <c r="F1387" s="214"/>
    </row>
    <row r="1388" spans="1:6" x14ac:dyDescent="0.25">
      <c r="A1388" s="194">
        <v>61344584</v>
      </c>
      <c r="B1388" s="243">
        <v>9781443199704</v>
      </c>
      <c r="C1388" s="195" t="s">
        <v>1490</v>
      </c>
      <c r="D1388" s="242">
        <v>40701</v>
      </c>
      <c r="E1388" s="172" t="str">
        <f>IF(VLOOKUP($B:$B,'S24 Warehouse Sale Product List'!$A:$F,6,FALSE)="","",VLOOKUP($B:$B,'S24 Warehouse Sale Product List'!$A:$F,6,FALSE))</f>
        <v/>
      </c>
      <c r="F1388" s="214"/>
    </row>
    <row r="1389" spans="1:6" x14ac:dyDescent="0.25">
      <c r="A1389" s="211">
        <v>54345310</v>
      </c>
      <c r="B1389" s="224">
        <v>9781773882574</v>
      </c>
      <c r="C1389" s="212" t="s">
        <v>755</v>
      </c>
      <c r="D1389" s="216">
        <v>40401</v>
      </c>
      <c r="E1389" s="172" t="str">
        <f>IF(VLOOKUP($B:$B,'S24 Warehouse Sale Product List'!$A:$F,6,FALSE)="","",VLOOKUP($B:$B,'S24 Warehouse Sale Product List'!$A:$F,6,FALSE))</f>
        <v/>
      </c>
      <c r="F1389" s="214"/>
    </row>
    <row r="1390" spans="1:6" x14ac:dyDescent="0.25">
      <c r="A1390" s="223">
        <v>3425560</v>
      </c>
      <c r="B1390" s="224">
        <v>9781443176040</v>
      </c>
      <c r="C1390" s="212" t="s">
        <v>261</v>
      </c>
      <c r="D1390" s="216">
        <v>50402</v>
      </c>
      <c r="E1390" s="172" t="str">
        <f>IF(VLOOKUP($B:$B,'S24 Warehouse Sale Product List'!$A:$F,6,FALSE)="","",VLOOKUP($B:$B,'S24 Warehouse Sale Product List'!$A:$F,6,FALSE))</f>
        <v/>
      </c>
      <c r="F1390" s="214"/>
    </row>
    <row r="1391" spans="1:6" x14ac:dyDescent="0.25">
      <c r="A1391" s="223">
        <v>20261090</v>
      </c>
      <c r="B1391" s="224">
        <v>9781773883151</v>
      </c>
      <c r="C1391" s="212" t="s">
        <v>1341</v>
      </c>
      <c r="D1391" s="216">
        <v>50302</v>
      </c>
      <c r="E1391" s="172" t="str">
        <f>IF(VLOOKUP($B:$B,'S24 Warehouse Sale Product List'!$A:$F,6,FALSE)="","",VLOOKUP($B:$B,'S24 Warehouse Sale Product List'!$A:$F,6,FALSE))</f>
        <v/>
      </c>
      <c r="F1391" s="214"/>
    </row>
    <row r="1392" spans="1:6" x14ac:dyDescent="0.25">
      <c r="A1392" s="223">
        <v>3530377</v>
      </c>
      <c r="B1392" s="224">
        <v>9782764434802</v>
      </c>
      <c r="C1392" s="212" t="s">
        <v>1534</v>
      </c>
      <c r="D1392" s="216">
        <v>50602</v>
      </c>
      <c r="E1392" s="172" t="str">
        <f>IF(VLOOKUP($B:$B,'S24 Warehouse Sale Product List'!$A:$F,6,FALSE)="","",VLOOKUP($B:$B,'S24 Warehouse Sale Product List'!$A:$F,6,FALSE))</f>
        <v/>
      </c>
      <c r="F1392" s="214"/>
    </row>
    <row r="1393" spans="1:6" x14ac:dyDescent="0.25">
      <c r="A1393" s="223">
        <v>3358795</v>
      </c>
      <c r="B1393" s="224">
        <v>9782897730635</v>
      </c>
      <c r="C1393" s="212" t="s">
        <v>263</v>
      </c>
      <c r="D1393" s="216">
        <v>50102</v>
      </c>
      <c r="E1393" s="172" t="str">
        <f>IF(VLOOKUP($B:$B,'S24 Warehouse Sale Product List'!$A:$F,6,FALSE)="","",VLOOKUP($B:$B,'S24 Warehouse Sale Product List'!$A:$F,6,FALSE))</f>
        <v/>
      </c>
      <c r="F1393" s="214"/>
    </row>
    <row r="1394" spans="1:6" x14ac:dyDescent="0.25">
      <c r="A1394" s="223">
        <v>3358810</v>
      </c>
      <c r="B1394" s="224">
        <v>9782897730574</v>
      </c>
      <c r="C1394" s="212" t="s">
        <v>1522</v>
      </c>
      <c r="D1394" s="216">
        <v>50102</v>
      </c>
      <c r="E1394" s="172" t="str">
        <f>IF(VLOOKUP($B:$B,'S24 Warehouse Sale Product List'!$A:$F,6,FALSE)="","",VLOOKUP($B:$B,'S24 Warehouse Sale Product List'!$A:$F,6,FALSE))</f>
        <v/>
      </c>
      <c r="F1394" s="214"/>
    </row>
    <row r="1395" spans="1:6" x14ac:dyDescent="0.25">
      <c r="A1395" s="223">
        <v>3229136</v>
      </c>
      <c r="B1395" s="224">
        <v>9781443107907</v>
      </c>
      <c r="C1395" s="212" t="s">
        <v>1422</v>
      </c>
      <c r="D1395" s="216">
        <v>100901</v>
      </c>
      <c r="E1395" s="172" t="str">
        <f>IF(VLOOKUP($B:$B,'S24 Warehouse Sale Product List'!$A:$F,6,FALSE)="","",VLOOKUP($B:$B,'S24 Warehouse Sale Product List'!$A:$F,6,FALSE))</f>
        <v/>
      </c>
      <c r="F1395" s="214"/>
    </row>
    <row r="1396" spans="1:6" x14ac:dyDescent="0.25">
      <c r="A1396" s="223">
        <v>91184283</v>
      </c>
      <c r="B1396" s="224">
        <v>9782898105326</v>
      </c>
      <c r="C1396" s="212" t="s">
        <v>828</v>
      </c>
      <c r="D1396" s="216">
        <v>40402</v>
      </c>
      <c r="E1396" s="172" t="str">
        <f>IF(VLOOKUP($B:$B,'S24 Warehouse Sale Product List'!$A:$F,6,FALSE)="","",VLOOKUP($B:$B,'S24 Warehouse Sale Product List'!$A:$F,6,FALSE))</f>
        <v/>
      </c>
      <c r="F1396" s="214"/>
    </row>
    <row r="1397" spans="1:6" x14ac:dyDescent="0.25">
      <c r="A1397" s="194">
        <v>30504111</v>
      </c>
      <c r="B1397" s="243">
        <v>9782898100949</v>
      </c>
      <c r="C1397" s="195" t="s">
        <v>1535</v>
      </c>
      <c r="D1397" s="242">
        <v>40402</v>
      </c>
      <c r="E1397" s="172" t="str">
        <f>IF(VLOOKUP($B:$B,'S24 Warehouse Sale Product List'!$A:$F,6,FALSE)="","",VLOOKUP($B:$B,'S24 Warehouse Sale Product List'!$A:$F,6,FALSE))</f>
        <v/>
      </c>
      <c r="F1397" s="214"/>
    </row>
    <row r="1398" spans="1:6" x14ac:dyDescent="0.25">
      <c r="A1398" s="194">
        <v>83532753</v>
      </c>
      <c r="B1398" s="243">
        <v>9782898109171</v>
      </c>
      <c r="C1398" s="195" t="s">
        <v>1825</v>
      </c>
      <c r="D1398" s="242">
        <v>40402</v>
      </c>
      <c r="E1398" s="172" t="str">
        <f>IF(VLOOKUP($B:$B,'S24 Warehouse Sale Product List'!$A:$F,6,FALSE)="","",VLOOKUP($B:$B,'S24 Warehouse Sale Product List'!$A:$F,6,FALSE))</f>
        <v/>
      </c>
      <c r="F1398" s="214"/>
    </row>
    <row r="1399" spans="1:6" x14ac:dyDescent="0.25">
      <c r="A1399" s="194">
        <v>86674852</v>
      </c>
      <c r="B1399" s="243">
        <v>9781443198271</v>
      </c>
      <c r="C1399" s="195" t="s">
        <v>527</v>
      </c>
      <c r="D1399" s="242">
        <v>101002</v>
      </c>
      <c r="E1399" s="172" t="str">
        <f>IF(VLOOKUP($B:$B,'S24 Warehouse Sale Product List'!$A:$F,6,FALSE)="","",VLOOKUP($B:$B,'S24 Warehouse Sale Product List'!$A:$F,6,FALSE))</f>
        <v/>
      </c>
      <c r="F1399" s="214"/>
    </row>
    <row r="1400" spans="1:6" x14ac:dyDescent="0.25">
      <c r="A1400" s="194">
        <v>70481563</v>
      </c>
      <c r="B1400" s="243">
        <v>9781039701250</v>
      </c>
      <c r="C1400" s="195" t="s">
        <v>1423</v>
      </c>
      <c r="D1400" s="242">
        <v>41003</v>
      </c>
      <c r="E1400" s="172" t="str">
        <f>IF(VLOOKUP($B:$B,'S24 Warehouse Sale Product List'!$A:$F,6,FALSE)="","",VLOOKUP($B:$B,'S24 Warehouse Sale Product List'!$A:$F,6,FALSE))</f>
        <v/>
      </c>
      <c r="F1400" s="214"/>
    </row>
    <row r="1401" spans="1:6" x14ac:dyDescent="0.25">
      <c r="A1401" s="194">
        <v>14283673</v>
      </c>
      <c r="B1401" s="243">
        <v>9781443199636</v>
      </c>
      <c r="C1401" s="195" t="s">
        <v>395</v>
      </c>
      <c r="D1401" s="242">
        <v>50903</v>
      </c>
      <c r="E1401" s="172" t="str">
        <f>IF(VLOOKUP($B:$B,'S24 Warehouse Sale Product List'!$A:$F,6,FALSE)="","",VLOOKUP($B:$B,'S24 Warehouse Sale Product List'!$A:$F,6,FALSE))</f>
        <v/>
      </c>
      <c r="F1401" s="214"/>
    </row>
    <row r="1402" spans="1:6" x14ac:dyDescent="0.25">
      <c r="A1402" s="194">
        <v>45156999</v>
      </c>
      <c r="B1402" s="243">
        <v>9781039701557</v>
      </c>
      <c r="C1402" s="195" t="s">
        <v>1826</v>
      </c>
      <c r="D1402" s="242">
        <v>50902</v>
      </c>
      <c r="E1402" s="172" t="str">
        <f>IF(VLOOKUP($B:$B,'S24 Warehouse Sale Product List'!$A:$F,6,FALSE)="","",VLOOKUP($B:$B,'S24 Warehouse Sale Product List'!$A:$F,6,FALSE))</f>
        <v/>
      </c>
      <c r="F1402" s="214"/>
    </row>
    <row r="1403" spans="1:6" x14ac:dyDescent="0.25">
      <c r="A1403" s="194">
        <v>53607670</v>
      </c>
      <c r="B1403" s="243">
        <v>9781443191906</v>
      </c>
      <c r="C1403" s="195" t="s">
        <v>264</v>
      </c>
      <c r="D1403" s="242">
        <v>40601</v>
      </c>
      <c r="E1403" s="172" t="str">
        <f>IF(VLOOKUP($B:$B,'S24 Warehouse Sale Product List'!$A:$F,6,FALSE)="","",VLOOKUP($B:$B,'S24 Warehouse Sale Product List'!$A:$F,6,FALSE))</f>
        <v/>
      </c>
      <c r="F1403" s="214"/>
    </row>
    <row r="1404" spans="1:6" x14ac:dyDescent="0.25">
      <c r="A1404" s="194">
        <v>3522639</v>
      </c>
      <c r="B1404" s="243">
        <v>9781443180566</v>
      </c>
      <c r="C1404" s="195" t="s">
        <v>265</v>
      </c>
      <c r="D1404" s="242">
        <v>100201</v>
      </c>
      <c r="E1404" s="172" t="str">
        <f>IF(VLOOKUP($B:$B,'S24 Warehouse Sale Product List'!$A:$F,6,FALSE)="","",VLOOKUP($B:$B,'S24 Warehouse Sale Product List'!$A:$F,6,FALSE))</f>
        <v/>
      </c>
      <c r="F1404" s="214"/>
    </row>
    <row r="1405" spans="1:6" x14ac:dyDescent="0.25">
      <c r="A1405" s="194">
        <v>92800177</v>
      </c>
      <c r="B1405" s="243">
        <v>9781443199087</v>
      </c>
      <c r="C1405" s="195" t="s">
        <v>430</v>
      </c>
      <c r="D1405" s="242">
        <v>51003</v>
      </c>
      <c r="E1405" s="172" t="str">
        <f>IF(VLOOKUP($B:$B,'S24 Warehouse Sale Product List'!$A:$F,6,FALSE)="","",VLOOKUP($B:$B,'S24 Warehouse Sale Product List'!$A:$F,6,FALSE))</f>
        <v/>
      </c>
      <c r="F1405" s="214"/>
    </row>
    <row r="1406" spans="1:6" x14ac:dyDescent="0.25">
      <c r="A1406" s="194">
        <v>57255715</v>
      </c>
      <c r="B1406" s="243">
        <v>9781443187459</v>
      </c>
      <c r="C1406" s="195" t="s">
        <v>266</v>
      </c>
      <c r="D1406" s="242">
        <v>100601</v>
      </c>
      <c r="E1406" s="172" t="str">
        <f>IF(VLOOKUP($B:$B,'S24 Warehouse Sale Product List'!$A:$F,6,FALSE)="","",VLOOKUP($B:$B,'S24 Warehouse Sale Product List'!$A:$F,6,FALSE))</f>
        <v/>
      </c>
      <c r="F1406" s="214"/>
    </row>
    <row r="1407" spans="1:6" x14ac:dyDescent="0.25">
      <c r="A1407" s="194">
        <v>80215447</v>
      </c>
      <c r="B1407" s="243">
        <v>9781443199070</v>
      </c>
      <c r="C1407" s="195" t="s">
        <v>396</v>
      </c>
      <c r="D1407" s="242">
        <v>40903</v>
      </c>
      <c r="E1407" s="172" t="str">
        <f>IF(VLOOKUP($B:$B,'S24 Warehouse Sale Product List'!$A:$F,6,FALSE)="","",VLOOKUP($B:$B,'S24 Warehouse Sale Product List'!$A:$F,6,FALSE))</f>
        <v/>
      </c>
      <c r="F1407" s="214"/>
    </row>
    <row r="1408" spans="1:6" x14ac:dyDescent="0.25">
      <c r="A1408" s="194">
        <v>3420255</v>
      </c>
      <c r="B1408" s="243">
        <v>9781443174879</v>
      </c>
      <c r="C1408" s="195" t="s">
        <v>498</v>
      </c>
      <c r="D1408" s="242">
        <v>100201</v>
      </c>
      <c r="E1408" s="172" t="str">
        <f>IF(VLOOKUP($B:$B,'S24 Warehouse Sale Product List'!$A:$F,6,FALSE)="","",VLOOKUP($B:$B,'S24 Warehouse Sale Product List'!$A:$F,6,FALSE))</f>
        <v/>
      </c>
      <c r="F1408" s="214"/>
    </row>
    <row r="1409" spans="1:6" x14ac:dyDescent="0.25">
      <c r="A1409" s="194">
        <v>44384674</v>
      </c>
      <c r="B1409" s="243">
        <v>9781443196567</v>
      </c>
      <c r="C1409" s="195" t="s">
        <v>520</v>
      </c>
      <c r="D1409" s="242">
        <v>101003</v>
      </c>
      <c r="E1409" s="172" t="str">
        <f>IF(VLOOKUP($B:$B,'S24 Warehouse Sale Product List'!$A:$F,6,FALSE)="","",VLOOKUP($B:$B,'S24 Warehouse Sale Product List'!$A:$F,6,FALSE))</f>
        <v/>
      </c>
      <c r="F1409" s="214"/>
    </row>
    <row r="1410" spans="1:6" x14ac:dyDescent="0.25">
      <c r="A1410" s="194">
        <v>91515558</v>
      </c>
      <c r="B1410" s="243">
        <v>9781443194938</v>
      </c>
      <c r="C1410" s="195" t="s">
        <v>1536</v>
      </c>
      <c r="D1410" s="242">
        <v>50602</v>
      </c>
      <c r="E1410" s="172" t="str">
        <f>IF(VLOOKUP($B:$B,'S24 Warehouse Sale Product List'!$A:$F,6,FALSE)="","",VLOOKUP($B:$B,'S24 Warehouse Sale Product List'!$A:$F,6,FALSE))</f>
        <v/>
      </c>
      <c r="F1410" s="210"/>
    </row>
    <row r="1411" spans="1:6" x14ac:dyDescent="0.25">
      <c r="A1411" s="194">
        <v>3464857</v>
      </c>
      <c r="B1411" s="243">
        <v>9781443177306</v>
      </c>
      <c r="C1411" s="195" t="s">
        <v>1424</v>
      </c>
      <c r="D1411" s="242">
        <v>100303</v>
      </c>
      <c r="E1411" s="172" t="str">
        <f>IF(VLOOKUP($B:$B,'S24 Warehouse Sale Product List'!$A:$F,6,FALSE)="","",VLOOKUP($B:$B,'S24 Warehouse Sale Product List'!$A:$F,6,FALSE))</f>
        <v/>
      </c>
      <c r="F1411" s="210"/>
    </row>
    <row r="1412" spans="1:6" x14ac:dyDescent="0.25">
      <c r="A1412" s="194">
        <v>3562495</v>
      </c>
      <c r="B1412" s="243">
        <v>9781443181730</v>
      </c>
      <c r="C1412" s="195" t="s">
        <v>267</v>
      </c>
      <c r="D1412" s="242">
        <v>100101</v>
      </c>
      <c r="E1412" s="172" t="str">
        <f>IF(VLOOKUP($B:$B,'S24 Warehouse Sale Product List'!$A:$F,6,FALSE)="","",VLOOKUP($B:$B,'S24 Warehouse Sale Product List'!$A:$F,6,FALSE))</f>
        <v/>
      </c>
      <c r="F1412" s="210"/>
    </row>
    <row r="1413" spans="1:6" x14ac:dyDescent="0.25">
      <c r="A1413" s="212">
        <v>3074440</v>
      </c>
      <c r="B1413" s="224">
        <v>9781443154840</v>
      </c>
      <c r="C1413" s="212" t="s">
        <v>1425</v>
      </c>
      <c r="D1413" s="216">
        <v>100202</v>
      </c>
      <c r="E1413" s="172" t="str">
        <f>IF(VLOOKUP($B:$B,'S24 Warehouse Sale Product List'!$A:$F,6,FALSE)="","",VLOOKUP($B:$B,'S24 Warehouse Sale Product List'!$A:$F,6,FALSE))</f>
        <v/>
      </c>
      <c r="F1413" s="210"/>
    </row>
    <row r="1414" spans="1:6" x14ac:dyDescent="0.25">
      <c r="A1414" s="212">
        <v>3514462</v>
      </c>
      <c r="B1414" s="224">
        <v>9781443180320</v>
      </c>
      <c r="C1414" s="212" t="s">
        <v>499</v>
      </c>
      <c r="D1414" s="216">
        <v>50903</v>
      </c>
      <c r="E1414" s="172" t="str">
        <f>IF(VLOOKUP($B:$B,'S24 Warehouse Sale Product List'!$A:$F,6,FALSE)="","",VLOOKUP($B:$B,'S24 Warehouse Sale Product List'!$A:$F,6,FALSE))</f>
        <v/>
      </c>
      <c r="F1414" s="210"/>
    </row>
    <row r="1415" spans="1:6" x14ac:dyDescent="0.25">
      <c r="A1415" s="194">
        <v>3440401</v>
      </c>
      <c r="B1415" s="243">
        <v>9781443176477</v>
      </c>
      <c r="C1415" s="195" t="s">
        <v>1827</v>
      </c>
      <c r="D1415" s="242">
        <v>41001</v>
      </c>
      <c r="E1415" s="172" t="str">
        <f>IF(VLOOKUP($B:$B,'S24 Warehouse Sale Product List'!$A:$F,6,FALSE)="","",VLOOKUP($B:$B,'S24 Warehouse Sale Product List'!$A:$F,6,FALSE))</f>
        <v/>
      </c>
      <c r="F1415" s="210"/>
    </row>
    <row r="1416" spans="1:6" x14ac:dyDescent="0.25">
      <c r="A1416" s="194">
        <v>64890463</v>
      </c>
      <c r="B1416" s="243">
        <v>9781443194679</v>
      </c>
      <c r="C1416" s="195" t="s">
        <v>1828</v>
      </c>
      <c r="D1416" s="242">
        <v>51001</v>
      </c>
      <c r="E1416" s="172" t="str">
        <f>IF(VLOOKUP($B:$B,'S24 Warehouse Sale Product List'!$A:$F,6,FALSE)="","",VLOOKUP($B:$B,'S24 Warehouse Sale Product List'!$A:$F,6,FALSE))</f>
        <v/>
      </c>
      <c r="F1416" s="210"/>
    </row>
    <row r="1417" spans="1:6" x14ac:dyDescent="0.25">
      <c r="A1417" s="194">
        <v>3358290</v>
      </c>
      <c r="B1417" s="243">
        <v>9781443173032</v>
      </c>
      <c r="C1417" s="195" t="s">
        <v>1354</v>
      </c>
      <c r="D1417" s="242">
        <v>100202</v>
      </c>
      <c r="E1417" s="172" t="str">
        <f>IF(VLOOKUP($B:$B,'S24 Warehouse Sale Product List'!$A:$F,6,FALSE)="","",VLOOKUP($B:$B,'S24 Warehouse Sale Product List'!$A:$F,6,FALSE))</f>
        <v/>
      </c>
      <c r="F1417" s="210"/>
    </row>
    <row r="1418" spans="1:6" x14ac:dyDescent="0.25">
      <c r="A1418" s="194">
        <v>94009358</v>
      </c>
      <c r="B1418" s="243">
        <v>9781443193900</v>
      </c>
      <c r="C1418" s="195" t="s">
        <v>1426</v>
      </c>
      <c r="D1418" s="242">
        <v>50901</v>
      </c>
      <c r="E1418" s="172" t="str">
        <f>IF(VLOOKUP($B:$B,'S24 Warehouse Sale Product List'!$A:$F,6,FALSE)="","",VLOOKUP($B:$B,'S24 Warehouse Sale Product List'!$A:$F,6,FALSE))</f>
        <v/>
      </c>
      <c r="F1418" s="210"/>
    </row>
    <row r="1419" spans="1:6" x14ac:dyDescent="0.25">
      <c r="A1419" s="194">
        <v>18957842</v>
      </c>
      <c r="B1419" s="243">
        <v>9781039702400</v>
      </c>
      <c r="C1419" s="195" t="s">
        <v>1491</v>
      </c>
      <c r="D1419" s="242">
        <v>100903</v>
      </c>
      <c r="E1419" s="172" t="str">
        <f>IF(VLOOKUP($B:$B,'S24 Warehouse Sale Product List'!$A:$F,6,FALSE)="","",VLOOKUP($B:$B,'S24 Warehouse Sale Product List'!$A:$F,6,FALSE))</f>
        <v/>
      </c>
      <c r="F1419" s="210"/>
    </row>
    <row r="1420" spans="1:6" x14ac:dyDescent="0.25">
      <c r="A1420" s="212">
        <v>14264291</v>
      </c>
      <c r="B1420" s="224">
        <v>9781805313663</v>
      </c>
      <c r="C1420" s="212" t="s">
        <v>1427</v>
      </c>
      <c r="D1420" s="216">
        <v>50201</v>
      </c>
      <c r="E1420" s="172" t="str">
        <f>IF(VLOOKUP($B:$B,'S24 Warehouse Sale Product List'!$A:$F,6,FALSE)="","",VLOOKUP($B:$B,'S24 Warehouse Sale Product List'!$A:$F,6,FALSE))</f>
        <v/>
      </c>
      <c r="F1420" s="210"/>
    </row>
    <row r="1421" spans="1:6" x14ac:dyDescent="0.25">
      <c r="A1421" s="212">
        <v>86645859</v>
      </c>
      <c r="B1421" s="224">
        <v>9781443189644</v>
      </c>
      <c r="C1421" s="212" t="s">
        <v>388</v>
      </c>
      <c r="D1421" s="242">
        <v>100902</v>
      </c>
      <c r="E1421" s="172" t="str">
        <f>IF(VLOOKUP($B:$B,'S24 Warehouse Sale Product List'!$A:$F,6,FALSE)="","",VLOOKUP($B:$B,'S24 Warehouse Sale Product List'!$A:$F,6,FALSE))</f>
        <v/>
      </c>
      <c r="F1421" s="210"/>
    </row>
    <row r="1422" spans="1:6" x14ac:dyDescent="0.25">
      <c r="A1422" s="212">
        <v>42875867</v>
      </c>
      <c r="B1422" s="224">
        <v>9781443198301</v>
      </c>
      <c r="C1422" s="212" t="s">
        <v>1428</v>
      </c>
      <c r="D1422" s="216">
        <v>51002</v>
      </c>
      <c r="E1422" s="172" t="str">
        <f>IF(VLOOKUP($B:$B,'S24 Warehouse Sale Product List'!$A:$F,6,FALSE)="","",VLOOKUP($B:$B,'S24 Warehouse Sale Product List'!$A:$F,6,FALSE))</f>
        <v/>
      </c>
      <c r="F1422" s="210"/>
    </row>
    <row r="1423" spans="1:6" x14ac:dyDescent="0.25">
      <c r="A1423" s="223">
        <v>13751343</v>
      </c>
      <c r="B1423" s="224">
        <v>9781443199360</v>
      </c>
      <c r="C1423" s="212" t="s">
        <v>431</v>
      </c>
      <c r="D1423" s="216">
        <v>51003</v>
      </c>
      <c r="E1423" s="172" t="str">
        <f>IF(VLOOKUP($B:$B,'S24 Warehouse Sale Product List'!$A:$F,6,FALSE)="","",VLOOKUP($B:$B,'S24 Warehouse Sale Product List'!$A:$F,6,FALSE))</f>
        <v/>
      </c>
      <c r="F1423" s="214"/>
    </row>
    <row r="1424" spans="1:6" x14ac:dyDescent="0.25">
      <c r="A1424" s="212">
        <v>94574667</v>
      </c>
      <c r="B1424" s="224">
        <v>9781443199353</v>
      </c>
      <c r="C1424" s="212" t="s">
        <v>381</v>
      </c>
      <c r="D1424" s="242">
        <v>51003</v>
      </c>
      <c r="E1424" s="172" t="str">
        <f>IF(VLOOKUP($B:$B,'S24 Warehouse Sale Product List'!$A:$F,6,FALSE)="","",VLOOKUP($B:$B,'S24 Warehouse Sale Product List'!$A:$F,6,FALSE))</f>
        <v/>
      </c>
      <c r="F1424" s="210"/>
    </row>
    <row r="1425" spans="1:6" x14ac:dyDescent="0.25">
      <c r="A1425" s="194">
        <v>95631510</v>
      </c>
      <c r="B1425" s="243">
        <v>9781443198318</v>
      </c>
      <c r="C1425" s="195" t="s">
        <v>777</v>
      </c>
      <c r="D1425" s="242">
        <v>51003</v>
      </c>
      <c r="E1425" s="172" t="str">
        <f>IF(VLOOKUP($B:$B,'S24 Warehouse Sale Product List'!$A:$F,6,FALSE)="","",VLOOKUP($B:$B,'S24 Warehouse Sale Product List'!$A:$F,6,FALSE))</f>
        <v/>
      </c>
      <c r="F1425" s="210"/>
    </row>
    <row r="1426" spans="1:6" x14ac:dyDescent="0.25">
      <c r="A1426" s="194">
        <v>49857074</v>
      </c>
      <c r="B1426" s="243">
        <v>9781443191487</v>
      </c>
      <c r="C1426" s="195" t="s">
        <v>1429</v>
      </c>
      <c r="D1426" s="242">
        <v>100402</v>
      </c>
      <c r="E1426" s="172" t="str">
        <f>IF(VLOOKUP($B:$B,'S24 Warehouse Sale Product List'!$A:$F,6,FALSE)="","",VLOOKUP($B:$B,'S24 Warehouse Sale Product List'!$A:$F,6,FALSE))</f>
        <v/>
      </c>
      <c r="F1426" s="210"/>
    </row>
    <row r="1427" spans="1:6" x14ac:dyDescent="0.25">
      <c r="A1427" s="194">
        <v>69402515</v>
      </c>
      <c r="B1427" s="243">
        <v>9781039701335</v>
      </c>
      <c r="C1427" s="195" t="s">
        <v>1829</v>
      </c>
      <c r="D1427" s="242">
        <v>51002</v>
      </c>
      <c r="E1427" s="172" t="str">
        <f>IF(VLOOKUP($B:$B,'S24 Warehouse Sale Product List'!$A:$F,6,FALSE)="","",VLOOKUP($B:$B,'S24 Warehouse Sale Product List'!$A:$F,6,FALSE))</f>
        <v/>
      </c>
      <c r="F1427" s="210"/>
    </row>
    <row r="1428" spans="1:6" x14ac:dyDescent="0.25">
      <c r="A1428" s="212">
        <v>3575365</v>
      </c>
      <c r="B1428" s="224">
        <v>9781443181976</v>
      </c>
      <c r="C1428" s="212" t="s">
        <v>268</v>
      </c>
      <c r="D1428" s="242">
        <v>50603</v>
      </c>
      <c r="E1428" s="172" t="str">
        <f>IF(VLOOKUP($B:$B,'S24 Warehouse Sale Product List'!$A:$F,6,FALSE)="","",VLOOKUP($B:$B,'S24 Warehouse Sale Product List'!$A:$F,6,FALSE))</f>
        <v/>
      </c>
      <c r="F1428" s="210"/>
    </row>
    <row r="1429" spans="1:6" x14ac:dyDescent="0.25">
      <c r="A1429" s="223">
        <v>3575406</v>
      </c>
      <c r="B1429" s="224">
        <v>9781443181990</v>
      </c>
      <c r="C1429" s="212" t="s">
        <v>1503</v>
      </c>
      <c r="D1429" s="216">
        <v>100201</v>
      </c>
      <c r="E1429" s="172" t="str">
        <f>IF(VLOOKUP($B:$B,'S24 Warehouse Sale Product List'!$A:$F,6,FALSE)="","",VLOOKUP($B:$B,'S24 Warehouse Sale Product List'!$A:$F,6,FALSE))</f>
        <v/>
      </c>
      <c r="F1429" s="214"/>
    </row>
    <row r="1430" spans="1:6" x14ac:dyDescent="0.25">
      <c r="A1430" s="223">
        <v>3553452</v>
      </c>
      <c r="B1430" s="224">
        <v>9781443181419</v>
      </c>
      <c r="C1430" s="212" t="s">
        <v>1430</v>
      </c>
      <c r="D1430" s="216">
        <v>100301</v>
      </c>
      <c r="E1430" s="172" t="str">
        <f>IF(VLOOKUP($B:$B,'S24 Warehouse Sale Product List'!$A:$F,6,FALSE)="","",VLOOKUP($B:$B,'S24 Warehouse Sale Product List'!$A:$F,6,FALSE))</f>
        <v/>
      </c>
      <c r="F1430" s="214"/>
    </row>
    <row r="1431" spans="1:6" x14ac:dyDescent="0.25">
      <c r="A1431" s="223">
        <v>3606144</v>
      </c>
      <c r="B1431" s="224">
        <v>9781443185882</v>
      </c>
      <c r="C1431" s="212" t="s">
        <v>661</v>
      </c>
      <c r="D1431" s="216">
        <v>100803</v>
      </c>
      <c r="E1431" s="172" t="str">
        <f>IF(VLOOKUP($B:$B,'S24 Warehouse Sale Product List'!$A:$F,6,FALSE)="","",VLOOKUP($B:$B,'S24 Warehouse Sale Product List'!$A:$F,6,FALSE))</f>
        <v/>
      </c>
      <c r="F1431" s="214"/>
    </row>
    <row r="1432" spans="1:6" x14ac:dyDescent="0.25">
      <c r="A1432" s="194">
        <v>71298267</v>
      </c>
      <c r="B1432" s="243">
        <v>9781443193610</v>
      </c>
      <c r="C1432" s="195" t="s">
        <v>614</v>
      </c>
      <c r="D1432" s="242">
        <v>50702</v>
      </c>
      <c r="E1432" s="172" t="str">
        <f>IF(VLOOKUP($B:$B,'S24 Warehouse Sale Product List'!$A:$F,6,FALSE)="","",VLOOKUP($B:$B,'S24 Warehouse Sale Product List'!$A:$F,6,FALSE))</f>
        <v/>
      </c>
      <c r="F1432" s="210"/>
    </row>
    <row r="1433" spans="1:6" x14ac:dyDescent="0.25">
      <c r="A1433" s="194">
        <v>3606178</v>
      </c>
      <c r="B1433" s="243">
        <v>9781443185899</v>
      </c>
      <c r="C1433" s="195" t="s">
        <v>662</v>
      </c>
      <c r="D1433" s="242">
        <v>100801</v>
      </c>
      <c r="E1433" s="172" t="str">
        <f>IF(VLOOKUP($B:$B,'S24 Warehouse Sale Product List'!$A:$F,6,FALSE)="","",VLOOKUP($B:$B,'S24 Warehouse Sale Product List'!$A:$F,6,FALSE))</f>
        <v/>
      </c>
      <c r="F1433" s="210"/>
    </row>
    <row r="1434" spans="1:6" x14ac:dyDescent="0.25">
      <c r="A1434" s="194">
        <v>3387398</v>
      </c>
      <c r="B1434" s="243">
        <v>9781443173834</v>
      </c>
      <c r="C1434" s="195" t="s">
        <v>270</v>
      </c>
      <c r="D1434" s="242">
        <v>100403</v>
      </c>
      <c r="E1434" s="172" t="str">
        <f>IF(VLOOKUP($B:$B,'S24 Warehouse Sale Product List'!$A:$F,6,FALSE)="","",VLOOKUP($B:$B,'S24 Warehouse Sale Product List'!$A:$F,6,FALSE))</f>
        <v/>
      </c>
      <c r="F1434" s="210"/>
    </row>
    <row r="1435" spans="1:6" x14ac:dyDescent="0.25">
      <c r="A1435" s="194">
        <v>3275402</v>
      </c>
      <c r="B1435" s="243">
        <v>9781443168175</v>
      </c>
      <c r="C1435" s="195" t="s">
        <v>1454</v>
      </c>
      <c r="D1435" s="242">
        <v>40301</v>
      </c>
      <c r="E1435" s="172" t="str">
        <f>IF(VLOOKUP($B:$B,'S24 Warehouse Sale Product List'!$A:$F,6,FALSE)="","",VLOOKUP($B:$B,'S24 Warehouse Sale Product List'!$A:$F,6,FALSE))</f>
        <v/>
      </c>
      <c r="F1435" s="210"/>
    </row>
    <row r="1436" spans="1:6" x14ac:dyDescent="0.25">
      <c r="A1436" s="194">
        <v>3275395</v>
      </c>
      <c r="B1436" s="243">
        <v>9781443168182</v>
      </c>
      <c r="C1436" s="195" t="s">
        <v>1492</v>
      </c>
      <c r="D1436" s="242">
        <v>40301</v>
      </c>
      <c r="E1436" s="172" t="str">
        <f>IF(VLOOKUP($B:$B,'S24 Warehouse Sale Product List'!$A:$F,6,FALSE)="","",VLOOKUP($B:$B,'S24 Warehouse Sale Product List'!$A:$F,6,FALSE))</f>
        <v/>
      </c>
      <c r="F1436" s="210"/>
    </row>
    <row r="1437" spans="1:6" x14ac:dyDescent="0.25">
      <c r="A1437" s="223">
        <v>31663748</v>
      </c>
      <c r="B1437" s="224">
        <v>9781443198783</v>
      </c>
      <c r="C1437" s="285" t="s">
        <v>1830</v>
      </c>
      <c r="D1437" s="216">
        <v>50902</v>
      </c>
      <c r="E1437" s="172" t="str">
        <f>IF(VLOOKUP($B:$B,'S24 Warehouse Sale Product List'!$A:$F,6,FALSE)="","",VLOOKUP($B:$B,'S24 Warehouse Sale Product List'!$A:$F,6,FALSE))</f>
        <v/>
      </c>
      <c r="F1437" s="214"/>
    </row>
    <row r="1438" spans="1:6" x14ac:dyDescent="0.25">
      <c r="A1438" s="223">
        <v>3007912</v>
      </c>
      <c r="B1438" s="224">
        <v>9781443153263</v>
      </c>
      <c r="C1438" s="285" t="s">
        <v>1831</v>
      </c>
      <c r="D1438" s="216">
        <v>51001</v>
      </c>
      <c r="E1438" s="172" t="str">
        <f>IF(VLOOKUP($B:$B,'S24 Warehouse Sale Product List'!$A:$F,6,FALSE)="","",VLOOKUP($B:$B,'S24 Warehouse Sale Product List'!$A:$F,6,FALSE))</f>
        <v/>
      </c>
      <c r="F1438" s="214"/>
    </row>
    <row r="1439" spans="1:6" x14ac:dyDescent="0.25">
      <c r="A1439" s="212">
        <v>3430270</v>
      </c>
      <c r="B1439" s="224">
        <v>9781443176057</v>
      </c>
      <c r="C1439" s="212" t="s">
        <v>271</v>
      </c>
      <c r="D1439" s="216">
        <v>100201</v>
      </c>
      <c r="E1439" s="172" t="str">
        <f>IF(VLOOKUP($B:$B,'S24 Warehouse Sale Product List'!$A:$F,6,FALSE)="","",VLOOKUP($B:$B,'S24 Warehouse Sale Product List'!$A:$F,6,FALSE))</f>
        <v/>
      </c>
      <c r="F1439" s="210"/>
    </row>
    <row r="1440" spans="1:6" x14ac:dyDescent="0.25">
      <c r="A1440" s="194">
        <v>91698261</v>
      </c>
      <c r="B1440" s="243">
        <v>9782897812119</v>
      </c>
      <c r="C1440" s="195" t="s">
        <v>272</v>
      </c>
      <c r="D1440" s="242">
        <v>50403</v>
      </c>
      <c r="E1440" s="172" t="str">
        <f>IF(VLOOKUP($B:$B,'S24 Warehouse Sale Product List'!$A:$F,6,FALSE)="","",VLOOKUP($B:$B,'S24 Warehouse Sale Product List'!$A:$F,6,FALSE))</f>
        <v/>
      </c>
      <c r="F1440" s="214"/>
    </row>
    <row r="1441" spans="1:6" x14ac:dyDescent="0.25">
      <c r="A1441" s="194">
        <v>37335842</v>
      </c>
      <c r="B1441" s="243">
        <v>9782897239350</v>
      </c>
      <c r="C1441" s="195" t="s">
        <v>273</v>
      </c>
      <c r="D1441" s="242">
        <v>50403</v>
      </c>
      <c r="E1441" s="172" t="str">
        <f>IF(VLOOKUP($B:$B,'S24 Warehouse Sale Product List'!$A:$F,6,FALSE)="","",VLOOKUP($B:$B,'S24 Warehouse Sale Product List'!$A:$F,6,FALSE))</f>
        <v/>
      </c>
      <c r="F1441" s="214"/>
    </row>
    <row r="1442" spans="1:6" x14ac:dyDescent="0.25">
      <c r="A1442" s="223">
        <v>3584506</v>
      </c>
      <c r="B1442" s="224">
        <v>9781443185325</v>
      </c>
      <c r="C1442" s="212" t="s">
        <v>274</v>
      </c>
      <c r="D1442" s="216">
        <v>100802</v>
      </c>
      <c r="E1442" s="172" t="str">
        <f>IF(VLOOKUP($B:$B,'S24 Warehouse Sale Product List'!$A:$F,6,FALSE)="","",VLOOKUP($B:$B,'S24 Warehouse Sale Product List'!$A:$F,6,FALSE))</f>
        <v/>
      </c>
      <c r="F1442" s="214"/>
    </row>
    <row r="1443" spans="1:6" x14ac:dyDescent="0.25">
      <c r="A1443" s="212">
        <v>71220131</v>
      </c>
      <c r="B1443" s="224">
        <v>9781039700796</v>
      </c>
      <c r="C1443" s="212" t="s">
        <v>1832</v>
      </c>
      <c r="D1443" s="216">
        <v>40801</v>
      </c>
      <c r="E1443" s="172" t="str">
        <f>IF(VLOOKUP($B:$B,'S24 Warehouse Sale Product List'!$A:$F,6,FALSE)="","",VLOOKUP($B:$B,'S24 Warehouse Sale Product List'!$A:$F,6,FALSE))</f>
        <v/>
      </c>
      <c r="F1443" s="210"/>
    </row>
    <row r="1444" spans="1:6" x14ac:dyDescent="0.25">
      <c r="A1444" s="223">
        <v>3252921</v>
      </c>
      <c r="B1444" s="224">
        <v>9781443165457</v>
      </c>
      <c r="C1444" s="212" t="s">
        <v>1509</v>
      </c>
      <c r="D1444" s="216">
        <v>100202</v>
      </c>
      <c r="E1444" s="172" t="str">
        <f>IF(VLOOKUP($B:$B,'S24 Warehouse Sale Product List'!$A:$F,6,FALSE)="","",VLOOKUP($B:$B,'S24 Warehouse Sale Product List'!$A:$F,6,FALSE))</f>
        <v/>
      </c>
      <c r="F1444" s="214"/>
    </row>
    <row r="1445" spans="1:6" x14ac:dyDescent="0.25">
      <c r="A1445" s="223">
        <v>47155451</v>
      </c>
      <c r="B1445" s="224">
        <v>9781443195478</v>
      </c>
      <c r="C1445" s="212" t="s">
        <v>1356</v>
      </c>
      <c r="D1445" s="216">
        <v>51003</v>
      </c>
      <c r="E1445" s="172" t="str">
        <f>IF(VLOOKUP($B:$B,'S24 Warehouse Sale Product List'!$A:$F,6,FALSE)="","",VLOOKUP($B:$B,'S24 Warehouse Sale Product List'!$A:$F,6,FALSE))</f>
        <v/>
      </c>
      <c r="F1445" s="214"/>
    </row>
    <row r="1446" spans="1:6" x14ac:dyDescent="0.25">
      <c r="A1446" s="223">
        <v>39768604</v>
      </c>
      <c r="B1446" s="224">
        <v>9781443196864</v>
      </c>
      <c r="C1446" s="212" t="s">
        <v>432</v>
      </c>
      <c r="D1446" s="216">
        <v>100103</v>
      </c>
      <c r="E1446" s="172" t="str">
        <f>IF(VLOOKUP($B:$B,'S24 Warehouse Sale Product List'!$A:$F,6,FALSE)="","",VLOOKUP($B:$B,'S24 Warehouse Sale Product List'!$A:$F,6,FALSE))</f>
        <v/>
      </c>
      <c r="F1446" s="214"/>
    </row>
    <row r="1447" spans="1:6" x14ac:dyDescent="0.25">
      <c r="A1447" s="223">
        <v>41424419</v>
      </c>
      <c r="B1447" s="224">
        <v>9781039701939</v>
      </c>
      <c r="C1447" s="212" t="s">
        <v>1431</v>
      </c>
      <c r="D1447" s="216">
        <v>50903</v>
      </c>
      <c r="E1447" s="172" t="str">
        <f>IF(VLOOKUP($B:$B,'S24 Warehouse Sale Product List'!$A:$F,6,FALSE)="","",VLOOKUP($B:$B,'S24 Warehouse Sale Product List'!$A:$F,6,FALSE))</f>
        <v/>
      </c>
      <c r="F1447" s="214"/>
    </row>
    <row r="1448" spans="1:6" x14ac:dyDescent="0.25">
      <c r="A1448" s="223">
        <v>72052059</v>
      </c>
      <c r="B1448" s="224">
        <v>9781443199193</v>
      </c>
      <c r="C1448" s="212" t="s">
        <v>1833</v>
      </c>
      <c r="D1448" s="216">
        <v>50901</v>
      </c>
      <c r="E1448" s="172" t="str">
        <f>IF(VLOOKUP($B:$B,'S24 Warehouse Sale Product List'!$A:$F,6,FALSE)="","",VLOOKUP($B:$B,'S24 Warehouse Sale Product List'!$A:$F,6,FALSE))</f>
        <v/>
      </c>
      <c r="F1448" s="214"/>
    </row>
    <row r="1449" spans="1:6" x14ac:dyDescent="0.25">
      <c r="A1449" s="223">
        <v>78976782</v>
      </c>
      <c r="B1449" s="224">
        <v>9781443189460</v>
      </c>
      <c r="C1449" s="212" t="s">
        <v>275</v>
      </c>
      <c r="D1449" s="216">
        <v>100302</v>
      </c>
      <c r="E1449" s="172" t="str">
        <f>IF(VLOOKUP($B:$B,'S24 Warehouse Sale Product List'!$A:$F,6,FALSE)="","",VLOOKUP($B:$B,'S24 Warehouse Sale Product List'!$A:$F,6,FALSE))</f>
        <v/>
      </c>
      <c r="F1449" s="214"/>
    </row>
    <row r="1450" spans="1:6" x14ac:dyDescent="0.25">
      <c r="A1450" s="223">
        <v>3269299</v>
      </c>
      <c r="B1450" s="224">
        <v>9781443168069</v>
      </c>
      <c r="C1450" s="212" t="s">
        <v>276</v>
      </c>
      <c r="D1450" s="216">
        <v>40402</v>
      </c>
      <c r="E1450" s="172" t="str">
        <f>IF(VLOOKUP($B:$B,'S24 Warehouse Sale Product List'!$A:$F,6,FALSE)="","",VLOOKUP($B:$B,'S24 Warehouse Sale Product List'!$A:$F,6,FALSE))</f>
        <v/>
      </c>
      <c r="F1450" s="214"/>
    </row>
    <row r="1451" spans="1:6" x14ac:dyDescent="0.25">
      <c r="A1451" s="223">
        <v>63262400</v>
      </c>
      <c r="B1451" s="224">
        <v>9781443191234</v>
      </c>
      <c r="C1451" s="212" t="s">
        <v>277</v>
      </c>
      <c r="D1451" s="216">
        <v>50401</v>
      </c>
      <c r="E1451" s="172" t="str">
        <f>IF(VLOOKUP($B:$B,'S24 Warehouse Sale Product List'!$A:$F,6,FALSE)="","",VLOOKUP($B:$B,'S24 Warehouse Sale Product List'!$A:$F,6,FALSE))</f>
        <v/>
      </c>
      <c r="F1451" s="214"/>
    </row>
    <row r="1452" spans="1:6" x14ac:dyDescent="0.25">
      <c r="A1452" s="223">
        <v>47185967</v>
      </c>
      <c r="B1452" s="224">
        <v>9781443194662</v>
      </c>
      <c r="C1452" s="212" t="s">
        <v>1432</v>
      </c>
      <c r="D1452" s="216">
        <v>100902</v>
      </c>
      <c r="E1452" s="172" t="str">
        <f>IF(VLOOKUP($B:$B,'S24 Warehouse Sale Product List'!$A:$F,6,FALSE)="","",VLOOKUP($B:$B,'S24 Warehouse Sale Product List'!$A:$F,6,FALSE))</f>
        <v/>
      </c>
      <c r="F1452" s="214"/>
    </row>
    <row r="1453" spans="1:6" x14ac:dyDescent="0.25">
      <c r="A1453" s="223">
        <v>3026615</v>
      </c>
      <c r="B1453" s="224">
        <v>9781443153430</v>
      </c>
      <c r="C1453" s="212" t="s">
        <v>1510</v>
      </c>
      <c r="D1453" s="216">
        <v>100201</v>
      </c>
      <c r="E1453" s="172" t="str">
        <f>IF(VLOOKUP($B:$B,'S24 Warehouse Sale Product List'!$A:$F,6,FALSE)="","",VLOOKUP($B:$B,'S24 Warehouse Sale Product List'!$A:$F,6,FALSE))</f>
        <v/>
      </c>
      <c r="F1453" s="214"/>
    </row>
    <row r="1454" spans="1:6" x14ac:dyDescent="0.25">
      <c r="A1454" s="223">
        <v>69095406</v>
      </c>
      <c r="B1454" s="224">
        <v>9781443198127</v>
      </c>
      <c r="C1454" s="212" t="s">
        <v>633</v>
      </c>
      <c r="D1454" s="216">
        <v>40703</v>
      </c>
      <c r="E1454" s="172" t="str">
        <f>IF(VLOOKUP($B:$B,'S24 Warehouse Sale Product List'!$A:$F,6,FALSE)="","",VLOOKUP($B:$B,'S24 Warehouse Sale Product List'!$A:$F,6,FALSE))</f>
        <v/>
      </c>
      <c r="F1454" s="214"/>
    </row>
    <row r="1455" spans="1:6" x14ac:dyDescent="0.25">
      <c r="A1455" s="223">
        <v>51750925</v>
      </c>
      <c r="B1455" s="224">
        <v>9781443194921</v>
      </c>
      <c r="C1455" s="212" t="s">
        <v>500</v>
      </c>
      <c r="D1455" s="216">
        <v>50903</v>
      </c>
      <c r="E1455" s="172" t="str">
        <f>IF(VLOOKUP($B:$B,'S24 Warehouse Sale Product List'!$A:$F,6,FALSE)="","",VLOOKUP($B:$B,'S24 Warehouse Sale Product List'!$A:$F,6,FALSE))</f>
        <v/>
      </c>
      <c r="F1455" s="214"/>
    </row>
    <row r="1456" spans="1:6" x14ac:dyDescent="0.25">
      <c r="A1456" s="223">
        <v>98831439</v>
      </c>
      <c r="B1456" s="224">
        <v>9781443199407</v>
      </c>
      <c r="C1456" s="212" t="s">
        <v>433</v>
      </c>
      <c r="D1456" s="216">
        <v>100101</v>
      </c>
      <c r="E1456" s="172" t="str">
        <f>IF(VLOOKUP($B:$B,'S24 Warehouse Sale Product List'!$A:$F,6,FALSE)="","",VLOOKUP($B:$B,'S24 Warehouse Sale Product List'!$A:$F,6,FALSE))</f>
        <v/>
      </c>
      <c r="F1456" s="214"/>
    </row>
    <row r="1457" spans="1:6" x14ac:dyDescent="0.25">
      <c r="A1457" s="223">
        <v>74268237</v>
      </c>
      <c r="B1457" s="224">
        <v>9781443191715</v>
      </c>
      <c r="C1457" s="212" t="s">
        <v>663</v>
      </c>
      <c r="D1457" s="216">
        <v>50101</v>
      </c>
      <c r="E1457" s="172" t="str">
        <f>IF(VLOOKUP($B:$B,'S24 Warehouse Sale Product List'!$A:$F,6,FALSE)="","",VLOOKUP($B:$B,'S24 Warehouse Sale Product List'!$A:$F,6,FALSE))</f>
        <v/>
      </c>
      <c r="F1457" s="214"/>
    </row>
    <row r="1458" spans="1:6" x14ac:dyDescent="0.25">
      <c r="A1458" s="223">
        <v>27163299</v>
      </c>
      <c r="B1458" s="224">
        <v>9781803703022</v>
      </c>
      <c r="C1458" s="212" t="s">
        <v>501</v>
      </c>
      <c r="D1458" s="216">
        <v>40303</v>
      </c>
      <c r="E1458" s="172" t="str">
        <f>IF(VLOOKUP($B:$B,'S24 Warehouse Sale Product List'!$A:$F,6,FALSE)="","",VLOOKUP($B:$B,'S24 Warehouse Sale Product List'!$A:$F,6,FALSE))</f>
        <v/>
      </c>
      <c r="F1458" s="214"/>
    </row>
    <row r="1459" spans="1:6" x14ac:dyDescent="0.25">
      <c r="A1459" s="223">
        <v>77716228</v>
      </c>
      <c r="B1459" s="224">
        <v>9781803701493</v>
      </c>
      <c r="C1459" s="212" t="s">
        <v>778</v>
      </c>
      <c r="D1459" s="216">
        <v>40302</v>
      </c>
      <c r="E1459" s="172" t="str">
        <f>IF(VLOOKUP($B:$B,'S24 Warehouse Sale Product List'!$A:$F,6,FALSE)="","",VLOOKUP($B:$B,'S24 Warehouse Sale Product List'!$A:$F,6,FALSE))</f>
        <v/>
      </c>
      <c r="F1459" s="214"/>
    </row>
    <row r="1460" spans="1:6" x14ac:dyDescent="0.25">
      <c r="A1460" s="223">
        <v>74826240</v>
      </c>
      <c r="B1460" s="224">
        <v>9781803701998</v>
      </c>
      <c r="C1460" s="212" t="s">
        <v>779</v>
      </c>
      <c r="D1460" s="216">
        <v>40303</v>
      </c>
      <c r="E1460" s="172" t="str">
        <f>IF(VLOOKUP($B:$B,'S24 Warehouse Sale Product List'!$A:$F,6,FALSE)="","",VLOOKUP($B:$B,'S24 Warehouse Sale Product List'!$A:$F,6,FALSE))</f>
        <v/>
      </c>
      <c r="F1460" s="214"/>
    </row>
    <row r="1461" spans="1:6" x14ac:dyDescent="0.25">
      <c r="A1461" s="223">
        <v>67264729</v>
      </c>
      <c r="B1461" s="224">
        <v>9781039701533</v>
      </c>
      <c r="C1461" s="212" t="s">
        <v>1834</v>
      </c>
      <c r="D1461" s="216">
        <v>100302</v>
      </c>
      <c r="E1461" s="172" t="str">
        <f>IF(VLOOKUP($B:$B,'S24 Warehouse Sale Product List'!$A:$F,6,FALSE)="","",VLOOKUP($B:$B,'S24 Warehouse Sale Product List'!$A:$F,6,FALSE))</f>
        <v/>
      </c>
      <c r="F1461" s="214"/>
    </row>
    <row r="1462" spans="1:6" x14ac:dyDescent="0.25">
      <c r="A1462" s="223">
        <v>74627126</v>
      </c>
      <c r="B1462" s="224">
        <v>9781805315278</v>
      </c>
      <c r="C1462" s="212" t="s">
        <v>1493</v>
      </c>
      <c r="D1462" s="216">
        <v>40202</v>
      </c>
      <c r="E1462" s="172" t="str">
        <f>IF(VLOOKUP($B:$B,'S24 Warehouse Sale Product List'!$A:$F,6,FALSE)="","",VLOOKUP($B:$B,'S24 Warehouse Sale Product List'!$A:$F,6,FALSE))</f>
        <v/>
      </c>
      <c r="F1462" s="214"/>
    </row>
    <row r="1463" spans="1:6" x14ac:dyDescent="0.25">
      <c r="A1463" s="223">
        <v>2643171</v>
      </c>
      <c r="B1463" s="224">
        <v>9781443134651</v>
      </c>
      <c r="C1463" s="212" t="s">
        <v>1433</v>
      </c>
      <c r="D1463" s="216">
        <v>41002</v>
      </c>
      <c r="E1463" s="172" t="str">
        <f>IF(VLOOKUP($B:$B,'S24 Warehouse Sale Product List'!$A:$F,6,FALSE)="","",VLOOKUP($B:$B,'S24 Warehouse Sale Product List'!$A:$F,6,FALSE))</f>
        <v/>
      </c>
      <c r="F1463" s="214"/>
    </row>
    <row r="1464" spans="1:6" x14ac:dyDescent="0.25">
      <c r="A1464" s="223">
        <v>56321687</v>
      </c>
      <c r="B1464" s="224">
        <v>9781443198172</v>
      </c>
      <c r="C1464" s="212" t="s">
        <v>1434</v>
      </c>
      <c r="D1464" s="216">
        <v>100901</v>
      </c>
      <c r="E1464" s="172" t="str">
        <f>IF(VLOOKUP($B:$B,'S24 Warehouse Sale Product List'!$A:$F,6,FALSE)="","",VLOOKUP($B:$B,'S24 Warehouse Sale Product List'!$A:$F,6,FALSE))</f>
        <v/>
      </c>
      <c r="F1464" s="214"/>
    </row>
    <row r="1465" spans="1:6" x14ac:dyDescent="0.25">
      <c r="A1465" s="223">
        <v>51666493</v>
      </c>
      <c r="B1465" s="224">
        <v>9781443199728</v>
      </c>
      <c r="C1465" s="212" t="s">
        <v>1435</v>
      </c>
      <c r="D1465" s="216">
        <v>50902</v>
      </c>
      <c r="E1465" s="172" t="str">
        <f>IF(VLOOKUP($B:$B,'S24 Warehouse Sale Product List'!$A:$F,6,FALSE)="","",VLOOKUP($B:$B,'S24 Warehouse Sale Product List'!$A:$F,6,FALSE))</f>
        <v/>
      </c>
      <c r="F1465" s="214"/>
    </row>
    <row r="1466" spans="1:6" x14ac:dyDescent="0.25">
      <c r="A1466" s="223">
        <v>3366889</v>
      </c>
      <c r="B1466" s="224">
        <v>9781443173179</v>
      </c>
      <c r="C1466" s="212" t="s">
        <v>278</v>
      </c>
      <c r="D1466" s="216">
        <v>40203</v>
      </c>
      <c r="E1466" s="172" t="str">
        <f>IF(VLOOKUP($B:$B,'S24 Warehouse Sale Product List'!$A:$F,6,FALSE)="","",VLOOKUP($B:$B,'S24 Warehouse Sale Product List'!$A:$F,6,FALSE))</f>
        <v/>
      </c>
      <c r="F1466" s="214"/>
    </row>
    <row r="1467" spans="1:6" x14ac:dyDescent="0.25">
      <c r="A1467" s="223">
        <v>64742034</v>
      </c>
      <c r="B1467" s="224">
        <v>9781039700604</v>
      </c>
      <c r="C1467" s="212" t="s">
        <v>1835</v>
      </c>
      <c r="D1467" s="216">
        <v>40902</v>
      </c>
      <c r="E1467" s="172" t="str">
        <f>IF(VLOOKUP($B:$B,'S24 Warehouse Sale Product List'!$A:$F,6,FALSE)="","",VLOOKUP($B:$B,'S24 Warehouse Sale Product List'!$A:$F,6,FALSE))</f>
        <v/>
      </c>
      <c r="F1467" s="214"/>
    </row>
    <row r="1468" spans="1:6" x14ac:dyDescent="0.25">
      <c r="A1468" s="223">
        <v>91804807</v>
      </c>
      <c r="B1468" s="224">
        <v>9781039702929</v>
      </c>
      <c r="C1468" s="212" t="s">
        <v>1494</v>
      </c>
      <c r="D1468" s="216">
        <v>40902</v>
      </c>
      <c r="E1468" s="172" t="str">
        <f>IF(VLOOKUP($B:$B,'S24 Warehouse Sale Product List'!$A:$F,6,FALSE)="","",VLOOKUP($B:$B,'S24 Warehouse Sale Product List'!$A:$F,6,FALSE))</f>
        <v/>
      </c>
      <c r="F1468" s="214"/>
    </row>
    <row r="1469" spans="1:6" x14ac:dyDescent="0.25">
      <c r="A1469" s="223">
        <v>3479137</v>
      </c>
      <c r="B1469" s="224">
        <v>9781443177672</v>
      </c>
      <c r="C1469" s="212" t="s">
        <v>1436</v>
      </c>
      <c r="D1469" s="216">
        <v>100901</v>
      </c>
      <c r="E1469" s="172" t="str">
        <f>IF(VLOOKUP($B:$B,'S24 Warehouse Sale Product List'!$A:$F,6,FALSE)="","",VLOOKUP($B:$B,'S24 Warehouse Sale Product List'!$A:$F,6,FALSE))</f>
        <v/>
      </c>
      <c r="F1469" s="214"/>
    </row>
    <row r="1470" spans="1:6" x14ac:dyDescent="0.25">
      <c r="A1470" s="223">
        <v>3572022</v>
      </c>
      <c r="B1470" s="224">
        <v>9781443181549</v>
      </c>
      <c r="C1470" s="212" t="s">
        <v>279</v>
      </c>
      <c r="D1470" s="216">
        <v>101001</v>
      </c>
      <c r="E1470" s="172" t="str">
        <f>IF(VLOOKUP($B:$B,'S24 Warehouse Sale Product List'!$A:$F,6,FALSE)="","",VLOOKUP($B:$B,'S24 Warehouse Sale Product List'!$A:$F,6,FALSE))</f>
        <v/>
      </c>
      <c r="F1470" s="214"/>
    </row>
    <row r="1471" spans="1:6" x14ac:dyDescent="0.25">
      <c r="A1471" s="223">
        <v>3449932</v>
      </c>
      <c r="B1471" s="224">
        <v>9782897540678</v>
      </c>
      <c r="C1471" s="212" t="s">
        <v>280</v>
      </c>
      <c r="D1471" s="216">
        <v>50102</v>
      </c>
      <c r="E1471" s="172" t="str">
        <f>IF(VLOOKUP($B:$B,'S24 Warehouse Sale Product List'!$A:$F,6,FALSE)="","",VLOOKUP($B:$B,'S24 Warehouse Sale Product List'!$A:$F,6,FALSE))</f>
        <v/>
      </c>
      <c r="F1471" s="214"/>
    </row>
    <row r="1472" spans="1:6" x14ac:dyDescent="0.25">
      <c r="A1472" s="223">
        <v>15680609</v>
      </c>
      <c r="B1472" s="224">
        <v>9781443194228</v>
      </c>
      <c r="C1472" s="212" t="s">
        <v>756</v>
      </c>
      <c r="D1472" s="216">
        <v>50603</v>
      </c>
      <c r="E1472" s="172" t="str">
        <f>IF(VLOOKUP($B:$B,'S24 Warehouse Sale Product List'!$A:$F,6,FALSE)="","",VLOOKUP($B:$B,'S24 Warehouse Sale Product List'!$A:$F,6,FALSE))</f>
        <v/>
      </c>
      <c r="F1472" s="214"/>
    </row>
    <row r="1473" spans="1:6" x14ac:dyDescent="0.25">
      <c r="A1473" s="223">
        <v>3438480</v>
      </c>
      <c r="B1473" s="224">
        <v>9781443176514</v>
      </c>
      <c r="C1473" s="212" t="s">
        <v>281</v>
      </c>
      <c r="D1473" s="216">
        <v>100401</v>
      </c>
      <c r="E1473" s="172" t="str">
        <f>IF(VLOOKUP($B:$B,'S24 Warehouse Sale Product List'!$A:$F,6,FALSE)="","",VLOOKUP($B:$B,'S24 Warehouse Sale Product List'!$A:$F,6,FALSE))</f>
        <v/>
      </c>
      <c r="F1473" s="214"/>
    </row>
    <row r="1474" spans="1:6" x14ac:dyDescent="0.25">
      <c r="A1474" s="223">
        <v>3360352</v>
      </c>
      <c r="B1474" s="224">
        <v>9781443173100</v>
      </c>
      <c r="C1474" s="212" t="s">
        <v>1537</v>
      </c>
      <c r="D1474" s="216">
        <v>40402</v>
      </c>
      <c r="E1474" s="172" t="str">
        <f>IF(VLOOKUP($B:$B,'S24 Warehouse Sale Product List'!$A:$F,6,FALSE)="","",VLOOKUP($B:$B,'S24 Warehouse Sale Product List'!$A:$F,6,FALSE))</f>
        <v/>
      </c>
      <c r="F1474" s="214"/>
    </row>
    <row r="1475" spans="1:6" x14ac:dyDescent="0.25">
      <c r="A1475" s="223">
        <v>34910558</v>
      </c>
      <c r="B1475" s="224">
        <v>9781443196987</v>
      </c>
      <c r="C1475" s="212" t="s">
        <v>382</v>
      </c>
      <c r="D1475" s="216">
        <v>100402</v>
      </c>
      <c r="E1475" s="172" t="str">
        <f>IF(VLOOKUP($B:$B,'S24 Warehouse Sale Product List'!$A:$F,6,FALSE)="","",VLOOKUP($B:$B,'S24 Warehouse Sale Product List'!$A:$F,6,FALSE))</f>
        <v/>
      </c>
      <c r="F1475" s="214"/>
    </row>
    <row r="1476" spans="1:6" x14ac:dyDescent="0.25">
      <c r="A1476" s="194">
        <v>69432972</v>
      </c>
      <c r="B1476" s="243">
        <v>9781443187152</v>
      </c>
      <c r="C1476" s="195" t="s">
        <v>283</v>
      </c>
      <c r="D1476" s="242">
        <v>100303</v>
      </c>
      <c r="E1476" s="172" t="str">
        <f>IF(VLOOKUP($B:$B,'S24 Warehouse Sale Product List'!$A:$F,6,FALSE)="","",VLOOKUP($B:$B,'S24 Warehouse Sale Product List'!$A:$F,6,FALSE))</f>
        <v/>
      </c>
      <c r="F1476" s="210"/>
    </row>
    <row r="1477" spans="1:6" x14ac:dyDescent="0.25">
      <c r="A1477" s="194">
        <v>3571917</v>
      </c>
      <c r="B1477" s="243">
        <v>9781443185066</v>
      </c>
      <c r="C1477" s="195" t="s">
        <v>1437</v>
      </c>
      <c r="D1477" s="242">
        <v>41003</v>
      </c>
      <c r="E1477" s="172" t="str">
        <f>IF(VLOOKUP($B:$B,'S24 Warehouse Sale Product List'!$A:$F,6,FALSE)="","",VLOOKUP($B:$B,'S24 Warehouse Sale Product List'!$A:$F,6,FALSE))</f>
        <v/>
      </c>
      <c r="F1477" s="210"/>
    </row>
    <row r="1478" spans="1:6" x14ac:dyDescent="0.25">
      <c r="A1478" s="212">
        <v>45739876</v>
      </c>
      <c r="B1478" s="224">
        <v>9782897743840</v>
      </c>
      <c r="C1478" s="212" t="s">
        <v>434</v>
      </c>
      <c r="D1478" s="216">
        <v>100901</v>
      </c>
      <c r="E1478" s="172" t="str">
        <f>IF(VLOOKUP($B:$B,'S24 Warehouse Sale Product List'!$A:$F,6,FALSE)="","",VLOOKUP($B:$B,'S24 Warehouse Sale Product List'!$A:$F,6,FALSE))</f>
        <v/>
      </c>
      <c r="F1478" s="210"/>
    </row>
    <row r="1479" spans="1:6" x14ac:dyDescent="0.25">
      <c r="A1479" s="194">
        <v>3323996</v>
      </c>
      <c r="B1479" s="243">
        <v>9781897552407</v>
      </c>
      <c r="C1479" s="195" t="s">
        <v>664</v>
      </c>
      <c r="D1479" s="242">
        <v>40203</v>
      </c>
      <c r="E1479" s="172" t="str">
        <f>IF(VLOOKUP($B:$B,'S24 Warehouse Sale Product List'!$A:$F,6,FALSE)="","",VLOOKUP($B:$B,'S24 Warehouse Sale Product List'!$A:$F,6,FALSE))</f>
        <v/>
      </c>
      <c r="F1479" s="210"/>
    </row>
    <row r="1480" spans="1:6" x14ac:dyDescent="0.25">
      <c r="A1480" s="194">
        <v>3415397</v>
      </c>
      <c r="B1480" s="243">
        <v>9781443175098</v>
      </c>
      <c r="C1480" s="195" t="s">
        <v>435</v>
      </c>
      <c r="D1480" s="242">
        <v>51003</v>
      </c>
      <c r="E1480" s="172" t="str">
        <f>IF(VLOOKUP($B:$B,'S24 Warehouse Sale Product List'!$A:$F,6,FALSE)="","",VLOOKUP($B:$B,'S24 Warehouse Sale Product List'!$A:$F,6,FALSE))</f>
        <v/>
      </c>
      <c r="F1480" s="210"/>
    </row>
    <row r="1481" spans="1:6" x14ac:dyDescent="0.25">
      <c r="A1481" s="212">
        <v>63615393</v>
      </c>
      <c r="B1481" s="224">
        <v>9781443193481</v>
      </c>
      <c r="C1481" s="212" t="s">
        <v>502</v>
      </c>
      <c r="D1481" s="216">
        <v>101003</v>
      </c>
      <c r="E1481" s="172" t="str">
        <f>IF(VLOOKUP($B:$B,'S24 Warehouse Sale Product List'!$A:$F,6,FALSE)="","",VLOOKUP($B:$B,'S24 Warehouse Sale Product List'!$A:$F,6,FALSE))</f>
        <v/>
      </c>
      <c r="F1481" s="210"/>
    </row>
    <row r="1482" spans="1:6" x14ac:dyDescent="0.25">
      <c r="A1482" s="194">
        <v>72809671</v>
      </c>
      <c r="B1482" s="243">
        <v>9782897624248</v>
      </c>
      <c r="C1482" s="195" t="s">
        <v>634</v>
      </c>
      <c r="D1482" s="242">
        <v>101001</v>
      </c>
      <c r="E1482" s="172" t="str">
        <f>IF(VLOOKUP($B:$B,'S24 Warehouse Sale Product List'!$A:$F,6,FALSE)="","",VLOOKUP($B:$B,'S24 Warehouse Sale Product List'!$A:$F,6,FALSE))</f>
        <v/>
      </c>
      <c r="F1482" s="210"/>
    </row>
    <row r="1483" spans="1:6" x14ac:dyDescent="0.25">
      <c r="A1483" s="223">
        <v>71975008</v>
      </c>
      <c r="B1483" s="224">
        <v>9781443195003</v>
      </c>
      <c r="C1483" s="212" t="s">
        <v>1836</v>
      </c>
      <c r="D1483" s="216">
        <v>41001</v>
      </c>
      <c r="E1483" s="172" t="str">
        <f>IF(VLOOKUP($B:$B,'S24 Warehouse Sale Product List'!$A:$F,6,FALSE)="","",VLOOKUP($B:$B,'S24 Warehouse Sale Product List'!$A:$F,6,FALSE))</f>
        <v/>
      </c>
      <c r="F1483" s="214"/>
    </row>
    <row r="1484" spans="1:6" x14ac:dyDescent="0.25">
      <c r="A1484" s="194">
        <v>3611656</v>
      </c>
      <c r="B1484" s="243">
        <v>9781443186261</v>
      </c>
      <c r="C1484" s="195" t="s">
        <v>284</v>
      </c>
      <c r="D1484" s="242">
        <v>100103</v>
      </c>
      <c r="E1484" s="172" t="str">
        <f>IF(VLOOKUP($B:$B,'S24 Warehouse Sale Product List'!$A:$F,6,FALSE)="","",VLOOKUP($B:$B,'S24 Warehouse Sale Product List'!$A:$F,6,FALSE))</f>
        <v/>
      </c>
      <c r="F1484" s="210"/>
    </row>
    <row r="1485" spans="1:6" x14ac:dyDescent="0.25">
      <c r="A1485" s="223">
        <v>57147353</v>
      </c>
      <c r="B1485" s="224">
        <v>9782897744304</v>
      </c>
      <c r="C1485" s="212" t="s">
        <v>1538</v>
      </c>
      <c r="D1485" s="216">
        <v>50601</v>
      </c>
      <c r="E1485" s="172" t="str">
        <f>IF(VLOOKUP($B:$B,'S24 Warehouse Sale Product List'!$A:$F,6,FALSE)="","",VLOOKUP($B:$B,'S24 Warehouse Sale Product List'!$A:$F,6,FALSE))</f>
        <v/>
      </c>
      <c r="F1485" s="214"/>
    </row>
    <row r="1486" spans="1:6" x14ac:dyDescent="0.25">
      <c r="A1486" s="212">
        <v>3558254</v>
      </c>
      <c r="B1486" s="224">
        <v>9781443181525</v>
      </c>
      <c r="C1486" s="212" t="s">
        <v>285</v>
      </c>
      <c r="D1486" s="216">
        <v>100401</v>
      </c>
      <c r="E1486" s="172" t="str">
        <f>IF(VLOOKUP($B:$B,'S24 Warehouse Sale Product List'!$A:$F,6,FALSE)="","",VLOOKUP($B:$B,'S24 Warehouse Sale Product List'!$A:$F,6,FALSE))</f>
        <v/>
      </c>
      <c r="F1486" s="210"/>
    </row>
    <row r="1487" spans="1:6" x14ac:dyDescent="0.25">
      <c r="A1487" s="223">
        <v>77076413</v>
      </c>
      <c r="B1487" s="224">
        <v>9781773884974</v>
      </c>
      <c r="C1487" s="212" t="s">
        <v>1342</v>
      </c>
      <c r="D1487" s="216">
        <v>50302</v>
      </c>
      <c r="E1487" s="172" t="str">
        <f>IF(VLOOKUP($B:$B,'S24 Warehouse Sale Product List'!$A:$F,6,FALSE)="","",VLOOKUP($B:$B,'S24 Warehouse Sale Product List'!$A:$F,6,FALSE))</f>
        <v/>
      </c>
      <c r="F1487" s="214"/>
    </row>
    <row r="1488" spans="1:6" x14ac:dyDescent="0.25">
      <c r="A1488" s="194">
        <v>3491719</v>
      </c>
      <c r="B1488" s="243">
        <v>9781443178006</v>
      </c>
      <c r="C1488" s="195" t="s">
        <v>286</v>
      </c>
      <c r="D1488" s="242">
        <v>50601</v>
      </c>
      <c r="E1488" s="172" t="str">
        <f>IF(VLOOKUP($B:$B,'S24 Warehouse Sale Product List'!$A:$F,6,FALSE)="","",VLOOKUP($B:$B,'S24 Warehouse Sale Product List'!$A:$F,6,FALSE))</f>
        <v/>
      </c>
      <c r="F1488" s="214"/>
    </row>
    <row r="1489" spans="1:6" x14ac:dyDescent="0.25">
      <c r="A1489" s="194">
        <v>2714998</v>
      </c>
      <c r="B1489" s="243">
        <v>9781443138239</v>
      </c>
      <c r="C1489" s="195" t="s">
        <v>1523</v>
      </c>
      <c r="D1489" s="242">
        <v>40601</v>
      </c>
      <c r="E1489" s="172" t="str">
        <f>IF(VLOOKUP($B:$B,'S24 Warehouse Sale Product List'!$A:$F,6,FALSE)="","",VLOOKUP($B:$B,'S24 Warehouse Sale Product List'!$A:$F,6,FALSE))</f>
        <v/>
      </c>
      <c r="F1489" s="210"/>
    </row>
    <row r="1490" spans="1:6" x14ac:dyDescent="0.25">
      <c r="A1490" s="212">
        <v>56334859</v>
      </c>
      <c r="B1490" s="224">
        <v>9781443193719</v>
      </c>
      <c r="C1490" s="212" t="s">
        <v>757</v>
      </c>
      <c r="D1490" s="242">
        <v>40601</v>
      </c>
      <c r="E1490" s="172" t="str">
        <f>IF(VLOOKUP($B:$B,'S24 Warehouse Sale Product List'!$A:$F,6,FALSE)="","",VLOOKUP($B:$B,'S24 Warehouse Sale Product List'!$A:$F,6,FALSE))</f>
        <v/>
      </c>
      <c r="F1490" s="210"/>
    </row>
    <row r="1491" spans="1:6" x14ac:dyDescent="0.25">
      <c r="A1491" s="212">
        <v>99441333</v>
      </c>
      <c r="B1491" s="224">
        <v>9781443195454</v>
      </c>
      <c r="C1491" s="212" t="s">
        <v>1355</v>
      </c>
      <c r="D1491" s="216">
        <v>40302</v>
      </c>
      <c r="E1491" s="172" t="str">
        <f>IF(VLOOKUP($B:$B,'S24 Warehouse Sale Product List'!$A:$F,6,FALSE)="","",VLOOKUP($B:$B,'S24 Warehouse Sale Product List'!$A:$F,6,FALSE))</f>
        <v/>
      </c>
      <c r="F1491" s="210"/>
    </row>
    <row r="1492" spans="1:6" x14ac:dyDescent="0.25">
      <c r="A1492" s="223">
        <v>92406032</v>
      </c>
      <c r="B1492" s="224">
        <v>9781039703506</v>
      </c>
      <c r="C1492" s="212" t="s">
        <v>1837</v>
      </c>
      <c r="D1492" s="216">
        <v>51001</v>
      </c>
      <c r="E1492" s="172" t="str">
        <f>IF(VLOOKUP($B:$B,'S24 Warehouse Sale Product List'!$A:$F,6,FALSE)="","",VLOOKUP($B:$B,'S24 Warehouse Sale Product List'!$A:$F,6,FALSE))</f>
        <v/>
      </c>
      <c r="F1492" s="214"/>
    </row>
    <row r="1493" spans="1:6" x14ac:dyDescent="0.25">
      <c r="A1493" s="223">
        <v>3572072</v>
      </c>
      <c r="B1493" s="224">
        <v>9781443181570</v>
      </c>
      <c r="C1493" s="212" t="s">
        <v>287</v>
      </c>
      <c r="D1493" s="216">
        <v>100801</v>
      </c>
      <c r="E1493" s="172" t="str">
        <f>IF(VLOOKUP($B:$B,'S24 Warehouse Sale Product List'!$A:$F,6,FALSE)="","",VLOOKUP($B:$B,'S24 Warehouse Sale Product List'!$A:$F,6,FALSE))</f>
        <v/>
      </c>
      <c r="F1493" s="214"/>
    </row>
    <row r="1494" spans="1:6" x14ac:dyDescent="0.25">
      <c r="A1494" s="194">
        <v>3605336</v>
      </c>
      <c r="B1494" s="243">
        <v>9781443185844</v>
      </c>
      <c r="C1494" s="195" t="s">
        <v>288</v>
      </c>
      <c r="D1494" s="242">
        <v>100801</v>
      </c>
      <c r="E1494" s="172" t="str">
        <f>IF(VLOOKUP($B:$B,'S24 Warehouse Sale Product List'!$A:$F,6,FALSE)="","",VLOOKUP($B:$B,'S24 Warehouse Sale Product List'!$A:$F,6,FALSE))</f>
        <v/>
      </c>
      <c r="F1494" s="210"/>
    </row>
    <row r="1495" spans="1:6" x14ac:dyDescent="0.25">
      <c r="A1495" s="194">
        <v>3400364</v>
      </c>
      <c r="B1495" s="243">
        <v>9781443174237</v>
      </c>
      <c r="C1495" s="195" t="s">
        <v>1438</v>
      </c>
      <c r="D1495" s="242">
        <v>41003</v>
      </c>
      <c r="E1495" s="172" t="str">
        <f>IF(VLOOKUP($B:$B,'S24 Warehouse Sale Product List'!$A:$F,6,FALSE)="","",VLOOKUP($B:$B,'S24 Warehouse Sale Product List'!$A:$F,6,FALSE))</f>
        <v/>
      </c>
      <c r="F1495" s="210"/>
    </row>
    <row r="1496" spans="1:6" x14ac:dyDescent="0.25">
      <c r="A1496" s="223">
        <v>83872443</v>
      </c>
      <c r="B1496" s="224">
        <v>9782924984550</v>
      </c>
      <c r="C1496" s="212" t="s">
        <v>1439</v>
      </c>
      <c r="D1496" s="216">
        <v>100302</v>
      </c>
      <c r="E1496" s="172" t="str">
        <f>IF(VLOOKUP($B:$B,'S24 Warehouse Sale Product List'!$A:$F,6,FALSE)="","",VLOOKUP($B:$B,'S24 Warehouse Sale Product List'!$A:$F,6,FALSE))</f>
        <v/>
      </c>
      <c r="F1496" s="214"/>
    </row>
    <row r="1497" spans="1:6" x14ac:dyDescent="0.25">
      <c r="A1497" s="223">
        <v>2215061</v>
      </c>
      <c r="B1497" s="224">
        <v>9781443106931</v>
      </c>
      <c r="C1497" s="212" t="s">
        <v>289</v>
      </c>
      <c r="D1497" s="216">
        <v>101002</v>
      </c>
      <c r="E1497" s="172" t="str">
        <f>IF(VLOOKUP($B:$B,'S24 Warehouse Sale Product List'!$A:$F,6,FALSE)="","",VLOOKUP($B:$B,'S24 Warehouse Sale Product List'!$A:$F,6,FALSE))</f>
        <v/>
      </c>
      <c r="F1497" s="214"/>
    </row>
    <row r="1498" spans="1:6" x14ac:dyDescent="0.25">
      <c r="A1498" s="223">
        <v>3438464</v>
      </c>
      <c r="B1498" s="224">
        <v>9781443176507</v>
      </c>
      <c r="C1498" s="212" t="s">
        <v>290</v>
      </c>
      <c r="D1498" s="216">
        <v>40601</v>
      </c>
      <c r="E1498" s="172" t="str">
        <f>IF(VLOOKUP($B:$B,'S24 Warehouse Sale Product List'!$A:$F,6,FALSE)="","",VLOOKUP($B:$B,'S24 Warehouse Sale Product List'!$A:$F,6,FALSE))</f>
        <v/>
      </c>
      <c r="F1498" s="214"/>
    </row>
    <row r="1499" spans="1:6" x14ac:dyDescent="0.25">
      <c r="A1499" s="223">
        <v>75947746</v>
      </c>
      <c r="B1499" s="224">
        <v>9781443195423</v>
      </c>
      <c r="C1499" s="212" t="s">
        <v>503</v>
      </c>
      <c r="D1499" s="216">
        <v>100402</v>
      </c>
      <c r="E1499" s="172" t="str">
        <f>IF(VLOOKUP($B:$B,'S24 Warehouse Sale Product List'!$A:$F,6,FALSE)="","",VLOOKUP($B:$B,'S24 Warehouse Sale Product List'!$A:$F,6,FALSE))</f>
        <v/>
      </c>
      <c r="F1499" s="214"/>
    </row>
    <row r="1500" spans="1:6" x14ac:dyDescent="0.25">
      <c r="A1500" s="223">
        <v>2956524</v>
      </c>
      <c r="B1500" s="224">
        <v>9781443149785</v>
      </c>
      <c r="C1500" s="212" t="s">
        <v>1440</v>
      </c>
      <c r="D1500" s="216">
        <v>50901</v>
      </c>
      <c r="E1500" s="172" t="str">
        <f>IF(VLOOKUP($B:$B,'S24 Warehouse Sale Product List'!$A:$F,6,FALSE)="","",VLOOKUP($B:$B,'S24 Warehouse Sale Product List'!$A:$F,6,FALSE))</f>
        <v/>
      </c>
      <c r="F1500" s="214"/>
    </row>
    <row r="1501" spans="1:6" x14ac:dyDescent="0.25">
      <c r="A1501" s="194">
        <v>17624338</v>
      </c>
      <c r="B1501" s="243">
        <v>9781443193825</v>
      </c>
      <c r="C1501" s="195" t="s">
        <v>1495</v>
      </c>
      <c r="D1501" s="242">
        <v>100802</v>
      </c>
      <c r="E1501" s="172" t="str">
        <f>IF(VLOOKUP($B:$B,'S24 Warehouse Sale Product List'!$A:$F,6,FALSE)="","",VLOOKUP($B:$B,'S24 Warehouse Sale Product List'!$A:$F,6,FALSE))</f>
        <v/>
      </c>
      <c r="F1501" s="210"/>
    </row>
    <row r="1502" spans="1:6" x14ac:dyDescent="0.25">
      <c r="A1502" s="223">
        <v>95197731</v>
      </c>
      <c r="B1502" s="224">
        <v>9781443191708</v>
      </c>
      <c r="C1502" s="212" t="s">
        <v>291</v>
      </c>
      <c r="D1502" s="216">
        <v>50603</v>
      </c>
      <c r="E1502" s="172" t="str">
        <f>IF(VLOOKUP($B:$B,'S24 Warehouse Sale Product List'!$A:$F,6,FALSE)="","",VLOOKUP($B:$B,'S24 Warehouse Sale Product List'!$A:$F,6,FALSE))</f>
        <v/>
      </c>
      <c r="F1502" s="214"/>
    </row>
    <row r="1503" spans="1:6" x14ac:dyDescent="0.25">
      <c r="A1503" s="223">
        <v>3399898</v>
      </c>
      <c r="B1503" s="224">
        <v>9781443174190</v>
      </c>
      <c r="C1503" s="212" t="s">
        <v>292</v>
      </c>
      <c r="D1503" s="216">
        <v>100602</v>
      </c>
      <c r="E1503" s="172" t="str">
        <f>IF(VLOOKUP($B:$B,'S24 Warehouse Sale Product List'!$A:$F,6,FALSE)="","",VLOOKUP($B:$B,'S24 Warehouse Sale Product List'!$A:$F,6,FALSE))</f>
        <v/>
      </c>
      <c r="F1503" s="214"/>
    </row>
    <row r="1504" spans="1:6" x14ac:dyDescent="0.25">
      <c r="A1504" s="212">
        <v>3399905</v>
      </c>
      <c r="B1504" s="224">
        <v>9781443174206</v>
      </c>
      <c r="C1504" s="212" t="s">
        <v>293</v>
      </c>
      <c r="D1504" s="216">
        <v>100602</v>
      </c>
      <c r="E1504" s="172" t="str">
        <f>IF(VLOOKUP($B:$B,'S24 Warehouse Sale Product List'!$A:$F,6,FALSE)="","",VLOOKUP($B:$B,'S24 Warehouse Sale Product List'!$A:$F,6,FALSE))</f>
        <v/>
      </c>
      <c r="F1504" s="210"/>
    </row>
    <row r="1505" spans="1:6" x14ac:dyDescent="0.25">
      <c r="A1505" s="194">
        <v>3399913</v>
      </c>
      <c r="B1505" s="243">
        <v>9781443174213</v>
      </c>
      <c r="C1505" s="195" t="s">
        <v>294</v>
      </c>
      <c r="D1505" s="242">
        <v>100603</v>
      </c>
      <c r="E1505" s="172" t="str">
        <f>IF(VLOOKUP($B:$B,'S24 Warehouse Sale Product List'!$A:$F,6,FALSE)="","",VLOOKUP($B:$B,'S24 Warehouse Sale Product List'!$A:$F,6,FALSE))</f>
        <v/>
      </c>
      <c r="F1505" s="210"/>
    </row>
    <row r="1506" spans="1:6" x14ac:dyDescent="0.25">
      <c r="A1506" s="223">
        <v>3399880</v>
      </c>
      <c r="B1506" s="224">
        <v>9781443174183</v>
      </c>
      <c r="C1506" s="212" t="s">
        <v>295</v>
      </c>
      <c r="D1506" s="216">
        <v>50301</v>
      </c>
      <c r="E1506" s="172" t="str">
        <f>IF(VLOOKUP($B:$B,'S24 Warehouse Sale Product List'!$A:$F,6,FALSE)="","",VLOOKUP($B:$B,'S24 Warehouse Sale Product List'!$A:$F,6,FALSE))</f>
        <v/>
      </c>
      <c r="F1506" s="214"/>
    </row>
    <row r="1507" spans="1:6" x14ac:dyDescent="0.25">
      <c r="A1507" s="223">
        <v>11849447</v>
      </c>
      <c r="B1507" s="224">
        <v>9781039702387</v>
      </c>
      <c r="C1507" s="212" t="s">
        <v>1838</v>
      </c>
      <c r="D1507" s="216">
        <v>40802</v>
      </c>
      <c r="E1507" s="172" t="str">
        <f>IF(VLOOKUP($B:$B,'S24 Warehouse Sale Product List'!$A:$F,6,FALSE)="","",VLOOKUP($B:$B,'S24 Warehouse Sale Product List'!$A:$F,6,FALSE))</f>
        <v/>
      </c>
      <c r="F1507" s="214"/>
    </row>
    <row r="1508" spans="1:6" x14ac:dyDescent="0.25">
      <c r="A1508" s="223">
        <v>3387447</v>
      </c>
      <c r="B1508" s="224">
        <v>9781443173810</v>
      </c>
      <c r="C1508" s="212" t="s">
        <v>296</v>
      </c>
      <c r="D1508" s="216">
        <v>100802</v>
      </c>
      <c r="E1508" s="172" t="str">
        <f>IF(VLOOKUP($B:$B,'S24 Warehouse Sale Product List'!$A:$F,6,FALSE)="","",VLOOKUP($B:$B,'S24 Warehouse Sale Product List'!$A:$F,6,FALSE))</f>
        <v/>
      </c>
      <c r="F1508" s="214"/>
    </row>
    <row r="1509" spans="1:6" x14ac:dyDescent="0.25">
      <c r="A1509" s="223">
        <v>3461069</v>
      </c>
      <c r="B1509" s="224">
        <v>9781443177207</v>
      </c>
      <c r="C1509" s="212" t="s">
        <v>297</v>
      </c>
      <c r="D1509" s="216">
        <v>100802</v>
      </c>
      <c r="E1509" s="172" t="str">
        <f>IF(VLOOKUP($B:$B,'S24 Warehouse Sale Product List'!$A:$F,6,FALSE)="","",VLOOKUP($B:$B,'S24 Warehouse Sale Product List'!$A:$F,6,FALSE))</f>
        <v/>
      </c>
      <c r="F1509" s="214"/>
    </row>
    <row r="1510" spans="1:6" x14ac:dyDescent="0.25">
      <c r="A1510" s="194">
        <v>3522085</v>
      </c>
      <c r="B1510" s="243">
        <v>9781443180573</v>
      </c>
      <c r="C1510" s="195" t="s">
        <v>298</v>
      </c>
      <c r="D1510" s="242">
        <v>40803</v>
      </c>
      <c r="E1510" s="172" t="str">
        <f>IF(VLOOKUP($B:$B,'S24 Warehouse Sale Product List'!$A:$F,6,FALSE)="","",VLOOKUP($B:$B,'S24 Warehouse Sale Product List'!$A:$F,6,FALSE))</f>
        <v/>
      </c>
      <c r="F1510" s="210"/>
    </row>
    <row r="1511" spans="1:6" x14ac:dyDescent="0.25">
      <c r="A1511" s="194">
        <v>3579078</v>
      </c>
      <c r="B1511" s="243">
        <v>9781443182966</v>
      </c>
      <c r="C1511" s="195" t="s">
        <v>758</v>
      </c>
      <c r="D1511" s="242">
        <v>50402</v>
      </c>
      <c r="E1511" s="172" t="str">
        <f>IF(VLOOKUP($B:$B,'S24 Warehouse Sale Product List'!$A:$F,6,FALSE)="","",VLOOKUP($B:$B,'S24 Warehouse Sale Product List'!$A:$F,6,FALSE))</f>
        <v/>
      </c>
      <c r="F1511" s="210"/>
    </row>
    <row r="1512" spans="1:6" x14ac:dyDescent="0.25">
      <c r="A1512" s="223">
        <v>68074611</v>
      </c>
      <c r="B1512" s="224">
        <v>9781443191166</v>
      </c>
      <c r="C1512" s="212" t="s">
        <v>780</v>
      </c>
      <c r="D1512" s="216">
        <v>50402</v>
      </c>
      <c r="E1512" s="172" t="str">
        <f>IF(VLOOKUP($B:$B,'S24 Warehouse Sale Product List'!$A:$F,6,FALSE)="","",VLOOKUP($B:$B,'S24 Warehouse Sale Product List'!$A:$F,6,FALSE))</f>
        <v/>
      </c>
      <c r="F1512" s="214"/>
    </row>
    <row r="1513" spans="1:6" x14ac:dyDescent="0.25">
      <c r="A1513" s="223">
        <v>88977584</v>
      </c>
      <c r="B1513" s="224">
        <v>9781443191180</v>
      </c>
      <c r="C1513" s="212" t="s">
        <v>1524</v>
      </c>
      <c r="D1513" s="216">
        <v>50402</v>
      </c>
      <c r="E1513" s="172" t="str">
        <f>IF(VLOOKUP($B:$B,'S24 Warehouse Sale Product List'!$A:$F,6,FALSE)="","",VLOOKUP($B:$B,'S24 Warehouse Sale Product List'!$A:$F,6,FALSE))</f>
        <v/>
      </c>
      <c r="F1513" s="214"/>
    </row>
    <row r="1514" spans="1:6" x14ac:dyDescent="0.25">
      <c r="A1514" s="223">
        <v>65162368</v>
      </c>
      <c r="B1514" s="224">
        <v>9781443196222</v>
      </c>
      <c r="C1514" s="212" t="s">
        <v>436</v>
      </c>
      <c r="D1514" s="216">
        <v>100902</v>
      </c>
      <c r="E1514" s="172" t="str">
        <f>IF(VLOOKUP($B:$B,'S24 Warehouse Sale Product List'!$A:$F,6,FALSE)="","",VLOOKUP($B:$B,'S24 Warehouse Sale Product List'!$A:$F,6,FALSE))</f>
        <v/>
      </c>
      <c r="F1514" s="214"/>
    </row>
    <row r="1515" spans="1:6" x14ac:dyDescent="0.25">
      <c r="A1515" s="223">
        <v>3072577</v>
      </c>
      <c r="B1515" s="224">
        <v>9781443146180</v>
      </c>
      <c r="C1515" s="212" t="s">
        <v>1441</v>
      </c>
      <c r="D1515" s="216">
        <v>100202</v>
      </c>
      <c r="E1515" s="172" t="str">
        <f>IF(VLOOKUP($B:$B,'S24 Warehouse Sale Product List'!$A:$F,6,FALSE)="","",VLOOKUP($B:$B,'S24 Warehouse Sale Product List'!$A:$F,6,FALSE))</f>
        <v/>
      </c>
      <c r="F1515" s="214"/>
    </row>
    <row r="1516" spans="1:6" x14ac:dyDescent="0.25">
      <c r="A1516" s="223">
        <v>63850532</v>
      </c>
      <c r="B1516" s="224">
        <v>9781443194389</v>
      </c>
      <c r="C1516" s="212" t="s">
        <v>437</v>
      </c>
      <c r="D1516" s="216">
        <v>100402</v>
      </c>
      <c r="E1516" s="172" t="str">
        <f>IF(VLOOKUP($B:$B,'S24 Warehouse Sale Product List'!$A:$F,6,FALSE)="","",VLOOKUP($B:$B,'S24 Warehouse Sale Product List'!$A:$F,6,FALSE))</f>
        <v/>
      </c>
      <c r="F1516" s="214"/>
    </row>
    <row r="1517" spans="1:6" x14ac:dyDescent="0.25">
      <c r="A1517" s="194">
        <v>3553428</v>
      </c>
      <c r="B1517" s="243">
        <v>9781443181440</v>
      </c>
      <c r="C1517" s="195" t="s">
        <v>299</v>
      </c>
      <c r="D1517" s="242">
        <v>40702</v>
      </c>
      <c r="E1517" s="172" t="str">
        <f>IF(VLOOKUP($B:$B,'S24 Warehouse Sale Product List'!$A:$F,6,FALSE)="","",VLOOKUP($B:$B,'S24 Warehouse Sale Product List'!$A:$F,6,FALSE))</f>
        <v/>
      </c>
      <c r="F1517" s="210"/>
    </row>
    <row r="1518" spans="1:6" x14ac:dyDescent="0.25">
      <c r="A1518" s="212">
        <v>51544793</v>
      </c>
      <c r="B1518" s="224">
        <v>9781443187312</v>
      </c>
      <c r="C1518" s="212" t="s">
        <v>1839</v>
      </c>
      <c r="D1518" s="216">
        <v>40702</v>
      </c>
      <c r="E1518" s="172" t="str">
        <f>IF(VLOOKUP($B:$B,'S24 Warehouse Sale Product List'!$A:$F,6,FALSE)="","",VLOOKUP($B:$B,'S24 Warehouse Sale Product List'!$A:$F,6,FALSE))</f>
        <v/>
      </c>
      <c r="F1518" s="210"/>
    </row>
    <row r="1519" spans="1:6" x14ac:dyDescent="0.25">
      <c r="A1519" s="194">
        <v>52645003</v>
      </c>
      <c r="B1519" s="243">
        <v>9781443191388</v>
      </c>
      <c r="C1519" s="195" t="s">
        <v>300</v>
      </c>
      <c r="D1519" s="242">
        <v>100803</v>
      </c>
      <c r="E1519" s="172" t="str">
        <f>IF(VLOOKUP($B:$B,'S24 Warehouse Sale Product List'!$A:$F,6,FALSE)="","",VLOOKUP($B:$B,'S24 Warehouse Sale Product List'!$A:$F,6,FALSE))</f>
        <v/>
      </c>
      <c r="F1519" s="210"/>
    </row>
    <row r="1520" spans="1:6" x14ac:dyDescent="0.25">
      <c r="A1520" s="194">
        <v>12670516</v>
      </c>
      <c r="B1520" s="243">
        <v>9781443195324</v>
      </c>
      <c r="C1520" s="195" t="s">
        <v>665</v>
      </c>
      <c r="D1520" s="242">
        <v>40703</v>
      </c>
      <c r="E1520" s="172" t="str">
        <f>IF(VLOOKUP($B:$B,'S24 Warehouse Sale Product List'!$A:$F,6,FALSE)="","",VLOOKUP($B:$B,'S24 Warehouse Sale Product List'!$A:$F,6,FALSE))</f>
        <v/>
      </c>
      <c r="F1520" s="210"/>
    </row>
    <row r="1521" spans="1:6" x14ac:dyDescent="0.25">
      <c r="A1521" s="212">
        <v>66828377</v>
      </c>
      <c r="B1521" s="224">
        <v>9781443192514</v>
      </c>
      <c r="C1521" s="212" t="s">
        <v>699</v>
      </c>
      <c r="D1521" s="242">
        <v>40702</v>
      </c>
      <c r="E1521" s="172" t="str">
        <f>IF(VLOOKUP($B:$B,'S24 Warehouse Sale Product List'!$A:$F,6,FALSE)="","",VLOOKUP($B:$B,'S24 Warehouse Sale Product List'!$A:$F,6,FALSE))</f>
        <v/>
      </c>
      <c r="F1521" s="210"/>
    </row>
    <row r="1522" spans="1:6" x14ac:dyDescent="0.25">
      <c r="A1522" s="212">
        <v>70431047</v>
      </c>
      <c r="B1522" s="224">
        <v>9781443197786</v>
      </c>
      <c r="C1522" s="212" t="s">
        <v>693</v>
      </c>
      <c r="D1522" s="216">
        <v>40702</v>
      </c>
      <c r="E1522" s="172" t="str">
        <f>IF(VLOOKUP($B:$B,'S24 Warehouse Sale Product List'!$A:$F,6,FALSE)="","",VLOOKUP($B:$B,'S24 Warehouse Sale Product List'!$A:$F,6,FALSE))</f>
        <v/>
      </c>
      <c r="F1522" s="210"/>
    </row>
    <row r="1523" spans="1:6" x14ac:dyDescent="0.25">
      <c r="A1523" s="194">
        <v>80227507</v>
      </c>
      <c r="B1523" s="243">
        <v>9781039700697</v>
      </c>
      <c r="C1523" s="195" t="s">
        <v>1840</v>
      </c>
      <c r="D1523" s="242">
        <v>40702</v>
      </c>
      <c r="E1523" s="172" t="str">
        <f>IF(VLOOKUP($B:$B,'S24 Warehouse Sale Product List'!$A:$F,6,FALSE)="","",VLOOKUP($B:$B,'S24 Warehouse Sale Product List'!$A:$F,6,FALSE))</f>
        <v/>
      </c>
      <c r="F1523" s="210"/>
    </row>
    <row r="1524" spans="1:6" x14ac:dyDescent="0.25">
      <c r="A1524" s="194">
        <v>48485044</v>
      </c>
      <c r="B1524" s="243">
        <v>9781039701281</v>
      </c>
      <c r="C1524" s="195" t="s">
        <v>1442</v>
      </c>
      <c r="D1524" s="242">
        <v>41003</v>
      </c>
      <c r="E1524" s="172" t="str">
        <f>IF(VLOOKUP($B:$B,'S24 Warehouse Sale Product List'!$A:$F,6,FALSE)="","",VLOOKUP($B:$B,'S24 Warehouse Sale Product List'!$A:$F,6,FALSE))</f>
        <v/>
      </c>
      <c r="F1524" s="210"/>
    </row>
    <row r="1525" spans="1:6" x14ac:dyDescent="0.25">
      <c r="A1525" s="194">
        <v>46130692</v>
      </c>
      <c r="B1525" s="243">
        <v>9781443193191</v>
      </c>
      <c r="C1525" s="195" t="s">
        <v>504</v>
      </c>
      <c r="D1525" s="242">
        <v>100903</v>
      </c>
      <c r="E1525" s="172" t="str">
        <f>IF(VLOOKUP($B:$B,'S24 Warehouse Sale Product List'!$A:$F,6,FALSE)="","",VLOOKUP($B:$B,'S24 Warehouse Sale Product List'!$A:$F,6,FALSE))</f>
        <v/>
      </c>
      <c r="F1525" s="210"/>
    </row>
    <row r="1526" spans="1:6" x14ac:dyDescent="0.25">
      <c r="A1526" s="194">
        <v>3601376</v>
      </c>
      <c r="B1526" s="243">
        <v>9781474983587</v>
      </c>
      <c r="C1526" s="195" t="s">
        <v>301</v>
      </c>
      <c r="D1526" s="242">
        <v>40201</v>
      </c>
      <c r="E1526" s="172" t="str">
        <f>IF(VLOOKUP($B:$B,'S24 Warehouse Sale Product List'!$A:$F,6,FALSE)="","",VLOOKUP($B:$B,'S24 Warehouse Sale Product List'!$A:$F,6,FALSE))</f>
        <v/>
      </c>
      <c r="F1526" s="210"/>
    </row>
    <row r="1527" spans="1:6" x14ac:dyDescent="0.25">
      <c r="A1527" s="194">
        <v>31527043</v>
      </c>
      <c r="B1527" s="243">
        <v>9781443190817</v>
      </c>
      <c r="C1527" s="195" t="s">
        <v>666</v>
      </c>
      <c r="D1527" s="242">
        <v>100303</v>
      </c>
      <c r="E1527" s="172" t="str">
        <f>IF(VLOOKUP($B:$B,'S24 Warehouse Sale Product List'!$A:$F,6,FALSE)="","",VLOOKUP($B:$B,'S24 Warehouse Sale Product List'!$A:$F,6,FALSE))</f>
        <v/>
      </c>
      <c r="F1527" s="210"/>
    </row>
    <row r="1528" spans="1:6" x14ac:dyDescent="0.25">
      <c r="A1528" s="194">
        <v>61757752</v>
      </c>
      <c r="B1528" s="243">
        <v>9781039700727</v>
      </c>
      <c r="C1528" s="195" t="s">
        <v>1443</v>
      </c>
      <c r="D1528" s="242">
        <v>41003</v>
      </c>
      <c r="E1528" s="172" t="str">
        <f>IF(VLOOKUP($B:$B,'S24 Warehouse Sale Product List'!$A:$F,6,FALSE)="","",VLOOKUP($B:$B,'S24 Warehouse Sale Product List'!$A:$F,6,FALSE))</f>
        <v/>
      </c>
      <c r="F1528" s="210"/>
    </row>
    <row r="1529" spans="1:6" x14ac:dyDescent="0.25">
      <c r="A1529" s="194">
        <v>15213638</v>
      </c>
      <c r="B1529" s="243">
        <v>9781443190657</v>
      </c>
      <c r="C1529" s="195" t="s">
        <v>302</v>
      </c>
      <c r="D1529" s="242">
        <v>100303</v>
      </c>
      <c r="E1529" s="172" t="str">
        <f>IF(VLOOKUP($B:$B,'S24 Warehouse Sale Product List'!$A:$F,6,FALSE)="","",VLOOKUP($B:$B,'S24 Warehouse Sale Product List'!$A:$F,6,FALSE))</f>
        <v/>
      </c>
      <c r="F1529" s="210"/>
    </row>
    <row r="1530" spans="1:6" x14ac:dyDescent="0.25">
      <c r="A1530" s="194">
        <v>69857574</v>
      </c>
      <c r="B1530" s="243">
        <v>9781443196932</v>
      </c>
      <c r="C1530" s="195" t="s">
        <v>1444</v>
      </c>
      <c r="D1530" s="242">
        <v>100902</v>
      </c>
      <c r="E1530" s="172" t="str">
        <f>IF(VLOOKUP($B:$B,'S24 Warehouse Sale Product List'!$A:$F,6,FALSE)="","",VLOOKUP($B:$B,'S24 Warehouse Sale Product List'!$A:$F,6,FALSE))</f>
        <v/>
      </c>
      <c r="F1530" s="210"/>
    </row>
    <row r="1531" spans="1:6" x14ac:dyDescent="0.25">
      <c r="A1531" s="223">
        <v>3523497</v>
      </c>
      <c r="B1531" s="224">
        <v>9781443180610</v>
      </c>
      <c r="C1531" s="212" t="s">
        <v>1343</v>
      </c>
      <c r="D1531" s="216">
        <v>40302</v>
      </c>
      <c r="E1531" s="172" t="str">
        <f>IF(VLOOKUP($B:$B,'S24 Warehouse Sale Product List'!$A:$F,6,FALSE)="","",VLOOKUP($B:$B,'S24 Warehouse Sale Product List'!$A:$F,6,FALSE))</f>
        <v/>
      </c>
      <c r="F1531" s="214"/>
    </row>
    <row r="1532" spans="1:6" x14ac:dyDescent="0.25">
      <c r="A1532" s="223">
        <v>99816912</v>
      </c>
      <c r="B1532" s="224">
        <v>9781443193153</v>
      </c>
      <c r="C1532" s="212" t="s">
        <v>1445</v>
      </c>
      <c r="D1532" s="216">
        <v>100402</v>
      </c>
      <c r="E1532" s="172" t="str">
        <f>IF(VLOOKUP($B:$B,'S24 Warehouse Sale Product List'!$A:$F,6,FALSE)="","",VLOOKUP($B:$B,'S24 Warehouse Sale Product List'!$A:$F,6,FALSE))</f>
        <v/>
      </c>
      <c r="F1532" s="214"/>
    </row>
    <row r="1533" spans="1:6" x14ac:dyDescent="0.25">
      <c r="A1533" s="194">
        <v>3123891</v>
      </c>
      <c r="B1533" s="243">
        <v>9781443157599</v>
      </c>
      <c r="C1533" s="195" t="s">
        <v>513</v>
      </c>
      <c r="D1533" s="242">
        <v>50101</v>
      </c>
      <c r="E1533" s="172" t="str">
        <f>IF(VLOOKUP($B:$B,'S24 Warehouse Sale Product List'!$A:$F,6,FALSE)="","",VLOOKUP($B:$B,'S24 Warehouse Sale Product List'!$A:$F,6,FALSE))</f>
        <v/>
      </c>
      <c r="F1533" s="210"/>
    </row>
    <row r="1534" spans="1:6" x14ac:dyDescent="0.25">
      <c r="A1534" s="223">
        <v>76342475</v>
      </c>
      <c r="B1534" s="224">
        <v>9781443199322</v>
      </c>
      <c r="C1534" s="212" t="s">
        <v>1446</v>
      </c>
      <c r="D1534" s="216">
        <v>100102</v>
      </c>
      <c r="E1534" s="172" t="str">
        <f>IF(VLOOKUP($B:$B,'S24 Warehouse Sale Product List'!$A:$F,6,FALSE)="","",VLOOKUP($B:$B,'S24 Warehouse Sale Product List'!$A:$F,6,FALSE))</f>
        <v/>
      </c>
      <c r="F1534" s="214"/>
    </row>
    <row r="1535" spans="1:6" x14ac:dyDescent="0.25">
      <c r="A1535" s="223">
        <v>66836113</v>
      </c>
      <c r="B1535" s="224">
        <v>9781039701540</v>
      </c>
      <c r="C1535" s="212" t="s">
        <v>1841</v>
      </c>
      <c r="D1535" s="216">
        <v>100102</v>
      </c>
      <c r="E1535" s="172" t="str">
        <f>IF(VLOOKUP($B:$B,'S24 Warehouse Sale Product List'!$A:$F,6,FALSE)="","",VLOOKUP($B:$B,'S24 Warehouse Sale Product List'!$A:$F,6,FALSE))</f>
        <v/>
      </c>
      <c r="F1535" s="214"/>
    </row>
    <row r="1536" spans="1:6" x14ac:dyDescent="0.25">
      <c r="A1536" s="194">
        <v>83839234</v>
      </c>
      <c r="B1536" s="243">
        <v>9781443189385</v>
      </c>
      <c r="C1536" s="195" t="s">
        <v>383</v>
      </c>
      <c r="D1536" s="242">
        <v>100902</v>
      </c>
      <c r="E1536" s="172" t="str">
        <f>IF(VLOOKUP($B:$B,'S24 Warehouse Sale Product List'!$A:$F,6,FALSE)="","",VLOOKUP($B:$B,'S24 Warehouse Sale Product List'!$A:$F,6,FALSE))</f>
        <v/>
      </c>
      <c r="F1536" s="210"/>
    </row>
    <row r="1537" spans="1:6" x14ac:dyDescent="0.25">
      <c r="A1537" s="223">
        <v>10064957</v>
      </c>
      <c r="B1537" s="224">
        <v>9781443187688</v>
      </c>
      <c r="C1537" s="212" t="s">
        <v>514</v>
      </c>
      <c r="D1537" s="216">
        <v>100101</v>
      </c>
      <c r="E1537" s="172" t="str">
        <f>IF(VLOOKUP($B:$B,'S24 Warehouse Sale Product List'!$A:$F,6,FALSE)="","",VLOOKUP($B:$B,'S24 Warehouse Sale Product List'!$A:$F,6,FALSE))</f>
        <v/>
      </c>
      <c r="F1537" s="214"/>
    </row>
    <row r="1538" spans="1:6" x14ac:dyDescent="0.25">
      <c r="A1538" s="223">
        <v>3446889</v>
      </c>
      <c r="B1538" s="224">
        <v>9781459822054</v>
      </c>
      <c r="C1538" s="212" t="s">
        <v>303</v>
      </c>
      <c r="D1538" s="216">
        <v>100102</v>
      </c>
      <c r="E1538" s="172" t="str">
        <f>IF(VLOOKUP($B:$B,'S24 Warehouse Sale Product List'!$A:$F,6,FALSE)="","",VLOOKUP($B:$B,'S24 Warehouse Sale Product List'!$A:$F,6,FALSE))</f>
        <v/>
      </c>
      <c r="F1538" s="214"/>
    </row>
    <row r="1539" spans="1:6" x14ac:dyDescent="0.25">
      <c r="A1539" s="223">
        <v>27299290</v>
      </c>
      <c r="B1539" s="224">
        <v>9782897519919</v>
      </c>
      <c r="C1539" s="212" t="s">
        <v>1511</v>
      </c>
      <c r="D1539" s="216">
        <v>50602</v>
      </c>
      <c r="E1539" s="172" t="str">
        <f>IF(VLOOKUP($B:$B,'S24 Warehouse Sale Product List'!$A:$F,6,FALSE)="","",VLOOKUP($B:$B,'S24 Warehouse Sale Product List'!$A:$F,6,FALSE))</f>
        <v/>
      </c>
      <c r="F1539" s="214"/>
    </row>
    <row r="1540" spans="1:6" x14ac:dyDescent="0.25">
      <c r="A1540" s="194">
        <v>3443992</v>
      </c>
      <c r="B1540" s="243">
        <v>9781443176071</v>
      </c>
      <c r="C1540" s="195" t="s">
        <v>615</v>
      </c>
      <c r="D1540" s="242">
        <v>40903</v>
      </c>
      <c r="E1540" s="172" t="str">
        <f>IF(VLOOKUP($B:$B,'S24 Warehouse Sale Product List'!$A:$F,6,FALSE)="","",VLOOKUP($B:$B,'S24 Warehouse Sale Product List'!$A:$F,6,FALSE))</f>
        <v/>
      </c>
      <c r="F1540" s="213"/>
    </row>
    <row r="1541" spans="1:6" x14ac:dyDescent="0.25">
      <c r="A1541" s="223">
        <v>3286459</v>
      </c>
      <c r="B1541" s="224">
        <v>9781443168625</v>
      </c>
      <c r="C1541" s="212" t="s">
        <v>1525</v>
      </c>
      <c r="D1541" s="216">
        <v>40601</v>
      </c>
      <c r="E1541" s="172" t="str">
        <f>IF(VLOOKUP($B:$B,'S24 Warehouse Sale Product List'!$A:$F,6,FALSE)="","",VLOOKUP($B:$B,'S24 Warehouse Sale Product List'!$A:$F,6,FALSE))</f>
        <v/>
      </c>
      <c r="F1541" s="214"/>
    </row>
    <row r="1542" spans="1:6" x14ac:dyDescent="0.25">
      <c r="A1542" s="223">
        <v>3564079</v>
      </c>
      <c r="B1542" s="224">
        <v>9781443182638</v>
      </c>
      <c r="C1542" s="212" t="s">
        <v>304</v>
      </c>
      <c r="D1542" s="216">
        <v>50703</v>
      </c>
      <c r="E1542" s="172" t="str">
        <f>IF(VLOOKUP($B:$B,'S24 Warehouse Sale Product List'!$A:$F,6,FALSE)="","",VLOOKUP($B:$B,'S24 Warehouse Sale Product List'!$A:$F,6,FALSE))</f>
        <v/>
      </c>
      <c r="F1542" s="214"/>
    </row>
    <row r="1543" spans="1:6" x14ac:dyDescent="0.25">
      <c r="A1543" s="223">
        <v>51760572</v>
      </c>
      <c r="B1543" s="224">
        <v>9781443190053</v>
      </c>
      <c r="C1543" s="212" t="s">
        <v>1447</v>
      </c>
      <c r="D1543" s="216">
        <v>41001</v>
      </c>
      <c r="E1543" s="172" t="str">
        <f>IF(VLOOKUP($B:$B,'S24 Warehouse Sale Product List'!$A:$F,6,FALSE)="","",VLOOKUP($B:$B,'S24 Warehouse Sale Product List'!$A:$F,6,FALSE))</f>
        <v/>
      </c>
      <c r="F1543" s="214"/>
    </row>
    <row r="1544" spans="1:6" x14ac:dyDescent="0.25">
      <c r="A1544" s="194">
        <v>3605782</v>
      </c>
      <c r="B1544" s="243">
        <v>9781443186162</v>
      </c>
      <c r="C1544" s="195" t="s">
        <v>305</v>
      </c>
      <c r="D1544" s="242">
        <v>100402</v>
      </c>
      <c r="E1544" s="172" t="str">
        <f>IF(VLOOKUP($B:$B,'S24 Warehouse Sale Product List'!$A:$F,6,FALSE)="","",VLOOKUP($B:$B,'S24 Warehouse Sale Product List'!$A:$F,6,FALSE))</f>
        <v/>
      </c>
      <c r="F1544" s="210"/>
    </row>
    <row r="1545" spans="1:6" x14ac:dyDescent="0.25">
      <c r="A1545" s="223">
        <v>22493566</v>
      </c>
      <c r="B1545" s="224">
        <v>9781443196062</v>
      </c>
      <c r="C1545" s="212" t="s">
        <v>438</v>
      </c>
      <c r="D1545" s="216">
        <v>101001</v>
      </c>
      <c r="E1545" s="172" t="str">
        <f>IF(VLOOKUP($B:$B,'S24 Warehouse Sale Product List'!$A:$F,6,FALSE)="","",VLOOKUP($B:$B,'S24 Warehouse Sale Product List'!$A:$F,6,FALSE))</f>
        <v/>
      </c>
      <c r="F1545" s="214"/>
    </row>
    <row r="1546" spans="1:6" x14ac:dyDescent="0.25">
      <c r="A1546" s="223">
        <v>30819043</v>
      </c>
      <c r="B1546" s="224">
        <v>9781443194044</v>
      </c>
      <c r="C1546" s="212" t="s">
        <v>667</v>
      </c>
      <c r="D1546" s="216">
        <v>100902</v>
      </c>
      <c r="E1546" s="172" t="str">
        <f>IF(VLOOKUP($B:$B,'S24 Warehouse Sale Product List'!$A:$F,6,FALSE)="","",VLOOKUP($B:$B,'S24 Warehouse Sale Product List'!$A:$F,6,FALSE))</f>
        <v/>
      </c>
      <c r="F1546" s="214"/>
    </row>
    <row r="1547" spans="1:6" x14ac:dyDescent="0.25">
      <c r="A1547" s="194">
        <v>3532943</v>
      </c>
      <c r="B1547" s="243">
        <v>9781443180801</v>
      </c>
      <c r="C1547" s="195" t="s">
        <v>397</v>
      </c>
      <c r="D1547" s="242">
        <v>100903</v>
      </c>
      <c r="E1547" s="172" t="str">
        <f>IF(VLOOKUP($B:$B,'S24 Warehouse Sale Product List'!$A:$F,6,FALSE)="","",VLOOKUP($B:$B,'S24 Warehouse Sale Product List'!$A:$F,6,FALSE))</f>
        <v/>
      </c>
      <c r="F1547" s="214"/>
    </row>
    <row r="1548" spans="1:6" x14ac:dyDescent="0.25">
      <c r="A1548" s="194">
        <v>3406627</v>
      </c>
      <c r="B1548" s="243">
        <v>9782896577378</v>
      </c>
      <c r="C1548" s="195" t="s">
        <v>1496</v>
      </c>
      <c r="D1548" s="242">
        <v>50102</v>
      </c>
      <c r="E1548" s="172" t="str">
        <f>IF(VLOOKUP($B:$B,'S24 Warehouse Sale Product List'!$A:$F,6,FALSE)="","",VLOOKUP($B:$B,'S24 Warehouse Sale Product List'!$A:$F,6,FALSE))</f>
        <v/>
      </c>
      <c r="F1548" s="214"/>
    </row>
    <row r="1549" spans="1:6" x14ac:dyDescent="0.25">
      <c r="A1549" s="194">
        <v>16592778</v>
      </c>
      <c r="B1549" s="243">
        <v>9782898103568</v>
      </c>
      <c r="C1549" s="195" t="s">
        <v>635</v>
      </c>
      <c r="D1549" s="242">
        <v>50603</v>
      </c>
      <c r="E1549" s="172" t="str">
        <f>IF(VLOOKUP($B:$B,'S24 Warehouse Sale Product List'!$A:$F,6,FALSE)="","",VLOOKUP($B:$B,'S24 Warehouse Sale Product List'!$A:$F,6,FALSE))</f>
        <v/>
      </c>
      <c r="F1549" s="214"/>
    </row>
    <row r="1550" spans="1:6" x14ac:dyDescent="0.25">
      <c r="A1550" s="194">
        <v>3600625</v>
      </c>
      <c r="B1550" s="243" t="s">
        <v>2134</v>
      </c>
      <c r="C1550" s="195" t="s">
        <v>321</v>
      </c>
      <c r="D1550" s="242">
        <v>40101</v>
      </c>
      <c r="E1550" s="172" t="str">
        <f>IF(VLOOKUP($B:$B,'S24 Warehouse Sale Product List'!$A:$F,6,FALSE)="","",VLOOKUP($B:$B,'S24 Warehouse Sale Product List'!$A:$F,6,FALSE))</f>
        <v/>
      </c>
      <c r="F1550" s="214"/>
    </row>
    <row r="1551" spans="1:6" x14ac:dyDescent="0.25">
      <c r="A1551" s="194">
        <v>3600625</v>
      </c>
      <c r="B1551" s="243" t="s">
        <v>2135</v>
      </c>
      <c r="C1551" s="195" t="s">
        <v>322</v>
      </c>
      <c r="D1551" s="242">
        <v>40101</v>
      </c>
      <c r="E1551" s="172" t="str">
        <f>IF(VLOOKUP($B:$B,'S24 Warehouse Sale Product List'!$A:$F,6,FALSE)="","",VLOOKUP($B:$B,'S24 Warehouse Sale Product List'!$A:$F,6,FALSE))</f>
        <v/>
      </c>
      <c r="F1551" s="214"/>
    </row>
    <row r="1552" spans="1:6" x14ac:dyDescent="0.25">
      <c r="A1552" s="194">
        <v>3600625</v>
      </c>
      <c r="B1552" s="243" t="s">
        <v>2136</v>
      </c>
      <c r="C1552" s="195" t="s">
        <v>323</v>
      </c>
      <c r="D1552" s="242">
        <v>40101</v>
      </c>
      <c r="E1552" s="172" t="str">
        <f>IF(VLOOKUP($B:$B,'S24 Warehouse Sale Product List'!$A:$F,6,FALSE)="","",VLOOKUP($B:$B,'S24 Warehouse Sale Product List'!$A:$F,6,FALSE))</f>
        <v/>
      </c>
      <c r="F1552" s="214"/>
    </row>
    <row r="1553" spans="1:6" x14ac:dyDescent="0.25">
      <c r="A1553" s="194">
        <v>3600625</v>
      </c>
      <c r="B1553" s="243" t="s">
        <v>2137</v>
      </c>
      <c r="C1553" s="195" t="s">
        <v>324</v>
      </c>
      <c r="D1553" s="242">
        <v>40101</v>
      </c>
      <c r="E1553" s="172" t="str">
        <f>IF(VLOOKUP($B:$B,'S24 Warehouse Sale Product List'!$A:$F,6,FALSE)="","",VLOOKUP($B:$B,'S24 Warehouse Sale Product List'!$A:$F,6,FALSE))</f>
        <v/>
      </c>
      <c r="F1553" s="214"/>
    </row>
    <row r="1554" spans="1:6" x14ac:dyDescent="0.25">
      <c r="A1554" s="194">
        <v>3600625</v>
      </c>
      <c r="B1554" s="243" t="s">
        <v>2138</v>
      </c>
      <c r="C1554" s="195" t="s">
        <v>325</v>
      </c>
      <c r="D1554" s="242">
        <v>40101</v>
      </c>
      <c r="E1554" s="172" t="str">
        <f>IF(VLOOKUP($B:$B,'S24 Warehouse Sale Product List'!$A:$F,6,FALSE)="","",VLOOKUP($B:$B,'S24 Warehouse Sale Product List'!$A:$F,6,FALSE))</f>
        <v/>
      </c>
      <c r="F1554" s="214"/>
    </row>
    <row r="1555" spans="1:6" x14ac:dyDescent="0.25">
      <c r="A1555" s="194">
        <v>3600625</v>
      </c>
      <c r="B1555" s="243" t="s">
        <v>2139</v>
      </c>
      <c r="C1555" s="195" t="s">
        <v>326</v>
      </c>
      <c r="D1555" s="242">
        <v>40101</v>
      </c>
      <c r="E1555" s="172" t="str">
        <f>IF(VLOOKUP($B:$B,'S24 Warehouse Sale Product List'!$A:$F,6,FALSE)="","",VLOOKUP($B:$B,'S24 Warehouse Sale Product List'!$A:$F,6,FALSE))</f>
        <v/>
      </c>
      <c r="F1555" s="214"/>
    </row>
    <row r="1556" spans="1:6" x14ac:dyDescent="0.25">
      <c r="A1556" s="194">
        <v>3600625</v>
      </c>
      <c r="B1556" s="243" t="s">
        <v>2140</v>
      </c>
      <c r="C1556" s="195" t="s">
        <v>327</v>
      </c>
      <c r="D1556" s="242">
        <v>40101</v>
      </c>
      <c r="E1556" s="172" t="str">
        <f>IF(VLOOKUP($B:$B,'S24 Warehouse Sale Product List'!$A:$F,6,FALSE)="","",VLOOKUP($B:$B,'S24 Warehouse Sale Product List'!$A:$F,6,FALSE))</f>
        <v/>
      </c>
      <c r="F1556" s="214"/>
    </row>
    <row r="1557" spans="1:6" x14ac:dyDescent="0.25">
      <c r="A1557" s="194">
        <v>3600625</v>
      </c>
      <c r="B1557" s="243" t="s">
        <v>2141</v>
      </c>
      <c r="C1557" s="195" t="s">
        <v>328</v>
      </c>
      <c r="D1557" s="242">
        <v>40101</v>
      </c>
      <c r="E1557" s="172" t="str">
        <f>IF(VLOOKUP($B:$B,'S24 Warehouse Sale Product List'!$A:$F,6,FALSE)="","",VLOOKUP($B:$B,'S24 Warehouse Sale Product List'!$A:$F,6,FALSE))</f>
        <v/>
      </c>
      <c r="F1557" s="214"/>
    </row>
    <row r="1558" spans="1:6" x14ac:dyDescent="0.25">
      <c r="A1558" s="194">
        <v>3600625</v>
      </c>
      <c r="B1558" s="243" t="s">
        <v>2142</v>
      </c>
      <c r="C1558" s="195" t="s">
        <v>329</v>
      </c>
      <c r="D1558" s="242">
        <v>40101</v>
      </c>
      <c r="E1558" s="172" t="str">
        <f>IF(VLOOKUP($B:$B,'S24 Warehouse Sale Product List'!$A:$F,6,FALSE)="","",VLOOKUP($B:$B,'S24 Warehouse Sale Product List'!$A:$F,6,FALSE))</f>
        <v/>
      </c>
      <c r="F1558" s="214"/>
    </row>
    <row r="1559" spans="1:6" x14ac:dyDescent="0.25">
      <c r="A1559" s="194">
        <v>3600625</v>
      </c>
      <c r="B1559" s="243" t="s">
        <v>2143</v>
      </c>
      <c r="C1559" s="195" t="s">
        <v>330</v>
      </c>
      <c r="D1559" s="242">
        <v>40101</v>
      </c>
      <c r="E1559" s="172" t="str">
        <f>IF(VLOOKUP($B:$B,'S24 Warehouse Sale Product List'!$A:$F,6,FALSE)="","",VLOOKUP($B:$B,'S24 Warehouse Sale Product List'!$A:$F,6,FALSE))</f>
        <v/>
      </c>
      <c r="F1559" s="214"/>
    </row>
    <row r="1560" spans="1:6" x14ac:dyDescent="0.25">
      <c r="A1560" s="194">
        <v>3600625</v>
      </c>
      <c r="B1560" s="243" t="s">
        <v>2144</v>
      </c>
      <c r="C1560" s="195" t="s">
        <v>331</v>
      </c>
      <c r="D1560" s="242">
        <v>40101</v>
      </c>
      <c r="E1560" s="172" t="str">
        <f>IF(VLOOKUP($B:$B,'S24 Warehouse Sale Product List'!$A:$F,6,FALSE)="","",VLOOKUP($B:$B,'S24 Warehouse Sale Product List'!$A:$F,6,FALSE))</f>
        <v/>
      </c>
      <c r="F1560" s="214"/>
    </row>
    <row r="1561" spans="1:6" x14ac:dyDescent="0.25">
      <c r="A1561" s="194">
        <v>3600625</v>
      </c>
      <c r="B1561" s="243" t="s">
        <v>2145</v>
      </c>
      <c r="C1561" s="195" t="s">
        <v>332</v>
      </c>
      <c r="D1561" s="242">
        <v>40101</v>
      </c>
      <c r="E1561" s="172" t="str">
        <f>IF(VLOOKUP($B:$B,'S24 Warehouse Sale Product List'!$A:$F,6,FALSE)="","",VLOOKUP($B:$B,'S24 Warehouse Sale Product List'!$A:$F,6,FALSE))</f>
        <v/>
      </c>
      <c r="F1561" s="214"/>
    </row>
    <row r="1562" spans="1:6" x14ac:dyDescent="0.25">
      <c r="A1562" s="194">
        <v>3600625</v>
      </c>
      <c r="B1562" s="243" t="s">
        <v>2146</v>
      </c>
      <c r="C1562" s="195" t="s">
        <v>333</v>
      </c>
      <c r="D1562" s="242">
        <v>40101</v>
      </c>
      <c r="E1562" s="172" t="str">
        <f>IF(VLOOKUP($B:$B,'S24 Warehouse Sale Product List'!$A:$F,6,FALSE)="","",VLOOKUP($B:$B,'S24 Warehouse Sale Product List'!$A:$F,6,FALSE))</f>
        <v/>
      </c>
      <c r="F1562" s="214"/>
    </row>
    <row r="1563" spans="1:6" x14ac:dyDescent="0.25">
      <c r="A1563" s="194">
        <v>3600625</v>
      </c>
      <c r="B1563" s="243" t="s">
        <v>2147</v>
      </c>
      <c r="C1563" s="195" t="s">
        <v>334</v>
      </c>
      <c r="D1563" s="242">
        <v>40101</v>
      </c>
      <c r="E1563" s="172" t="str">
        <f>IF(VLOOKUP($B:$B,'S24 Warehouse Sale Product List'!$A:$F,6,FALSE)="","",VLOOKUP($B:$B,'S24 Warehouse Sale Product List'!$A:$F,6,FALSE))</f>
        <v/>
      </c>
      <c r="F1563" s="214"/>
    </row>
    <row r="1564" spans="1:6" x14ac:dyDescent="0.25">
      <c r="A1564" s="194">
        <v>3600625</v>
      </c>
      <c r="B1564" s="243" t="s">
        <v>2148</v>
      </c>
      <c r="C1564" s="195" t="s">
        <v>335</v>
      </c>
      <c r="D1564" s="242">
        <v>40101</v>
      </c>
      <c r="E1564" s="172" t="str">
        <f>IF(VLOOKUP($B:$B,'S24 Warehouse Sale Product List'!$A:$F,6,FALSE)="","",VLOOKUP($B:$B,'S24 Warehouse Sale Product List'!$A:$F,6,FALSE))</f>
        <v/>
      </c>
      <c r="F1564" s="214"/>
    </row>
    <row r="1565" spans="1:6" x14ac:dyDescent="0.25">
      <c r="A1565" s="194">
        <v>3600625</v>
      </c>
      <c r="B1565" s="243" t="s">
        <v>2149</v>
      </c>
      <c r="C1565" s="195" t="s">
        <v>336</v>
      </c>
      <c r="D1565" s="242">
        <v>40101</v>
      </c>
      <c r="E1565" s="172" t="str">
        <f>IF(VLOOKUP($B:$B,'S24 Warehouse Sale Product List'!$A:$F,6,FALSE)="","",VLOOKUP($B:$B,'S24 Warehouse Sale Product List'!$A:$F,6,FALSE))</f>
        <v/>
      </c>
      <c r="F1565" s="214"/>
    </row>
    <row r="1566" spans="1:6" x14ac:dyDescent="0.25">
      <c r="A1566" s="194">
        <v>3600625</v>
      </c>
      <c r="B1566" s="243" t="s">
        <v>2150</v>
      </c>
      <c r="C1566" s="195" t="s">
        <v>337</v>
      </c>
      <c r="D1566" s="242">
        <v>40101</v>
      </c>
      <c r="E1566" s="172" t="str">
        <f>IF(VLOOKUP($B:$B,'S24 Warehouse Sale Product List'!$A:$F,6,FALSE)="","",VLOOKUP($B:$B,'S24 Warehouse Sale Product List'!$A:$F,6,FALSE))</f>
        <v/>
      </c>
      <c r="F1566" s="214"/>
    </row>
    <row r="1567" spans="1:6" x14ac:dyDescent="0.25">
      <c r="A1567" s="194">
        <v>3600625</v>
      </c>
      <c r="B1567" s="243" t="s">
        <v>2151</v>
      </c>
      <c r="C1567" s="195" t="s">
        <v>338</v>
      </c>
      <c r="D1567" s="242">
        <v>40101</v>
      </c>
      <c r="E1567" s="172" t="str">
        <f>IF(VLOOKUP($B:$B,'S24 Warehouse Sale Product List'!$A:$F,6,FALSE)="","",VLOOKUP($B:$B,'S24 Warehouse Sale Product List'!$A:$F,6,FALSE))</f>
        <v/>
      </c>
      <c r="F1567" s="214"/>
    </row>
    <row r="1568" spans="1:6" x14ac:dyDescent="0.25">
      <c r="A1568" s="194">
        <v>3600625</v>
      </c>
      <c r="B1568" s="243" t="s">
        <v>2152</v>
      </c>
      <c r="C1568" s="195" t="s">
        <v>339</v>
      </c>
      <c r="D1568" s="242">
        <v>40101</v>
      </c>
      <c r="E1568" s="172" t="str">
        <f>IF(VLOOKUP($B:$B,'S24 Warehouse Sale Product List'!$A:$F,6,FALSE)="","",VLOOKUP($B:$B,'S24 Warehouse Sale Product List'!$A:$F,6,FALSE))</f>
        <v/>
      </c>
      <c r="F1568" s="214"/>
    </row>
    <row r="1569" spans="1:6" x14ac:dyDescent="0.25">
      <c r="A1569" s="194">
        <v>3600625</v>
      </c>
      <c r="B1569" s="243" t="s">
        <v>2153</v>
      </c>
      <c r="C1569" s="195" t="s">
        <v>340</v>
      </c>
      <c r="D1569" s="242">
        <v>40101</v>
      </c>
      <c r="E1569" s="172" t="str">
        <f>IF(VLOOKUP($B:$B,'S24 Warehouse Sale Product List'!$A:$F,6,FALSE)="","",VLOOKUP($B:$B,'S24 Warehouse Sale Product List'!$A:$F,6,FALSE))</f>
        <v/>
      </c>
      <c r="F1569" s="214"/>
    </row>
    <row r="1570" spans="1:6" x14ac:dyDescent="0.25">
      <c r="A1570" s="194">
        <v>47345751</v>
      </c>
      <c r="B1570" s="243" t="s">
        <v>2154</v>
      </c>
      <c r="C1570" s="195" t="s">
        <v>1842</v>
      </c>
      <c r="D1570" s="242">
        <v>40101</v>
      </c>
      <c r="E1570" s="172" t="str">
        <f>IF(VLOOKUP($B:$B,'S24 Warehouse Sale Product List'!$A:$F,6,FALSE)="","",VLOOKUP($B:$B,'S24 Warehouse Sale Product List'!$A:$F,6,FALSE))</f>
        <v/>
      </c>
      <c r="F1570" s="214"/>
    </row>
    <row r="1571" spans="1:6" x14ac:dyDescent="0.25">
      <c r="A1571" s="194">
        <v>47345751</v>
      </c>
      <c r="B1571" s="243" t="s">
        <v>2155</v>
      </c>
      <c r="C1571" s="195" t="s">
        <v>1843</v>
      </c>
      <c r="D1571" s="242">
        <v>40101</v>
      </c>
      <c r="E1571" s="172" t="str">
        <f>IF(VLOOKUP($B:$B,'S24 Warehouse Sale Product List'!$A:$F,6,FALSE)="","",VLOOKUP($B:$B,'S24 Warehouse Sale Product List'!$A:$F,6,FALSE))</f>
        <v/>
      </c>
      <c r="F1571" s="214"/>
    </row>
    <row r="1572" spans="1:6" x14ac:dyDescent="0.25">
      <c r="A1572" s="194">
        <v>47345751</v>
      </c>
      <c r="B1572" s="243" t="s">
        <v>2156</v>
      </c>
      <c r="C1572" s="195" t="s">
        <v>1844</v>
      </c>
      <c r="D1572" s="242">
        <v>40101</v>
      </c>
      <c r="E1572" s="172" t="str">
        <f>IF(VLOOKUP($B:$B,'S24 Warehouse Sale Product List'!$A:$F,6,FALSE)="","",VLOOKUP($B:$B,'S24 Warehouse Sale Product List'!$A:$F,6,FALSE))</f>
        <v/>
      </c>
      <c r="F1572" s="214"/>
    </row>
    <row r="1573" spans="1:6" x14ac:dyDescent="0.25">
      <c r="A1573" s="194">
        <v>47345751</v>
      </c>
      <c r="B1573" s="243" t="s">
        <v>2157</v>
      </c>
      <c r="C1573" s="195" t="s">
        <v>1845</v>
      </c>
      <c r="D1573" s="242">
        <v>40101</v>
      </c>
      <c r="E1573" s="172" t="str">
        <f>IF(VLOOKUP($B:$B,'S24 Warehouse Sale Product List'!$A:$F,6,FALSE)="","",VLOOKUP($B:$B,'S24 Warehouse Sale Product List'!$A:$F,6,FALSE))</f>
        <v/>
      </c>
      <c r="F1573" s="214"/>
    </row>
    <row r="1574" spans="1:6" x14ac:dyDescent="0.25">
      <c r="A1574" s="194">
        <v>47345751</v>
      </c>
      <c r="B1574" s="243" t="s">
        <v>2158</v>
      </c>
      <c r="C1574" s="195" t="s">
        <v>324</v>
      </c>
      <c r="D1574" s="242">
        <v>40101</v>
      </c>
      <c r="E1574" s="172" t="str">
        <f>IF(VLOOKUP($B:$B,'S24 Warehouse Sale Product List'!$A:$F,6,FALSE)="","",VLOOKUP($B:$B,'S24 Warehouse Sale Product List'!$A:$F,6,FALSE))</f>
        <v/>
      </c>
      <c r="F1574" s="214"/>
    </row>
    <row r="1575" spans="1:6" x14ac:dyDescent="0.25">
      <c r="A1575" s="194">
        <v>47345751</v>
      </c>
      <c r="B1575" s="243" t="s">
        <v>2159</v>
      </c>
      <c r="C1575" s="195" t="s">
        <v>1846</v>
      </c>
      <c r="D1575" s="242">
        <v>40101</v>
      </c>
      <c r="E1575" s="172" t="str">
        <f>IF(VLOOKUP($B:$B,'S24 Warehouse Sale Product List'!$A:$F,6,FALSE)="","",VLOOKUP($B:$B,'S24 Warehouse Sale Product List'!$A:$F,6,FALSE))</f>
        <v/>
      </c>
      <c r="F1575" s="214"/>
    </row>
    <row r="1576" spans="1:6" x14ac:dyDescent="0.25">
      <c r="A1576" s="194">
        <v>47345751</v>
      </c>
      <c r="B1576" s="243" t="s">
        <v>2160</v>
      </c>
      <c r="C1576" s="195" t="s">
        <v>1847</v>
      </c>
      <c r="D1576" s="242">
        <v>40101</v>
      </c>
      <c r="E1576" s="172" t="str">
        <f>IF(VLOOKUP($B:$B,'S24 Warehouse Sale Product List'!$A:$F,6,FALSE)="","",VLOOKUP($B:$B,'S24 Warehouse Sale Product List'!$A:$F,6,FALSE))</f>
        <v/>
      </c>
      <c r="F1576" s="214"/>
    </row>
    <row r="1577" spans="1:6" x14ac:dyDescent="0.25">
      <c r="A1577" s="194">
        <v>47345751</v>
      </c>
      <c r="B1577" s="243" t="s">
        <v>2161</v>
      </c>
      <c r="C1577" s="195" t="s">
        <v>1848</v>
      </c>
      <c r="D1577" s="242">
        <v>40101</v>
      </c>
      <c r="E1577" s="172" t="str">
        <f>IF(VLOOKUP($B:$B,'S24 Warehouse Sale Product List'!$A:$F,6,FALSE)="","",VLOOKUP($B:$B,'S24 Warehouse Sale Product List'!$A:$F,6,FALSE))</f>
        <v/>
      </c>
      <c r="F1577" s="214"/>
    </row>
    <row r="1578" spans="1:6" x14ac:dyDescent="0.25">
      <c r="A1578" s="194">
        <v>47345751</v>
      </c>
      <c r="B1578" s="243" t="s">
        <v>2162</v>
      </c>
      <c r="C1578" s="195" t="s">
        <v>1849</v>
      </c>
      <c r="D1578" s="242">
        <v>40101</v>
      </c>
      <c r="E1578" s="172" t="str">
        <f>IF(VLOOKUP($B:$B,'S24 Warehouse Sale Product List'!$A:$F,6,FALSE)="","",VLOOKUP($B:$B,'S24 Warehouse Sale Product List'!$A:$F,6,FALSE))</f>
        <v/>
      </c>
      <c r="F1578" s="214"/>
    </row>
    <row r="1579" spans="1:6" x14ac:dyDescent="0.25">
      <c r="A1579" s="194">
        <v>47345751</v>
      </c>
      <c r="B1579" s="243" t="s">
        <v>2163</v>
      </c>
      <c r="C1579" s="195" t="s">
        <v>1850</v>
      </c>
      <c r="D1579" s="242">
        <v>40101</v>
      </c>
      <c r="E1579" s="172" t="str">
        <f>IF(VLOOKUP($B:$B,'S24 Warehouse Sale Product List'!$A:$F,6,FALSE)="","",VLOOKUP($B:$B,'S24 Warehouse Sale Product List'!$A:$F,6,FALSE))</f>
        <v/>
      </c>
      <c r="F1579" s="214"/>
    </row>
    <row r="1580" spans="1:6" x14ac:dyDescent="0.25">
      <c r="A1580" s="194">
        <v>47345751</v>
      </c>
      <c r="B1580" s="243" t="s">
        <v>2164</v>
      </c>
      <c r="C1580" s="195" t="s">
        <v>1851</v>
      </c>
      <c r="D1580" s="242">
        <v>40101</v>
      </c>
      <c r="E1580" s="172" t="str">
        <f>IF(VLOOKUP($B:$B,'S24 Warehouse Sale Product List'!$A:$F,6,FALSE)="","",VLOOKUP($B:$B,'S24 Warehouse Sale Product List'!$A:$F,6,FALSE))</f>
        <v/>
      </c>
      <c r="F1580" s="214"/>
    </row>
    <row r="1581" spans="1:6" x14ac:dyDescent="0.25">
      <c r="A1581" s="194">
        <v>47345751</v>
      </c>
      <c r="B1581" s="243" t="s">
        <v>2165</v>
      </c>
      <c r="C1581" s="195" t="s">
        <v>1852</v>
      </c>
      <c r="D1581" s="242">
        <v>40101</v>
      </c>
      <c r="E1581" s="172" t="str">
        <f>IF(VLOOKUP($B:$B,'S24 Warehouse Sale Product List'!$A:$F,6,FALSE)="","",VLOOKUP($B:$B,'S24 Warehouse Sale Product List'!$A:$F,6,FALSE))</f>
        <v/>
      </c>
      <c r="F1581" s="214"/>
    </row>
    <row r="1582" spans="1:6" x14ac:dyDescent="0.25">
      <c r="A1582" s="194">
        <v>47345751</v>
      </c>
      <c r="B1582" s="243" t="s">
        <v>2166</v>
      </c>
      <c r="C1582" s="195" t="s">
        <v>1853</v>
      </c>
      <c r="D1582" s="242">
        <v>40101</v>
      </c>
      <c r="E1582" s="172" t="str">
        <f>IF(VLOOKUP($B:$B,'S24 Warehouse Sale Product List'!$A:$F,6,FALSE)="","",VLOOKUP($B:$B,'S24 Warehouse Sale Product List'!$A:$F,6,FALSE))</f>
        <v/>
      </c>
      <c r="F1582" s="214"/>
    </row>
    <row r="1583" spans="1:6" x14ac:dyDescent="0.25">
      <c r="A1583" s="194">
        <v>47345751</v>
      </c>
      <c r="B1583" s="243" t="s">
        <v>2167</v>
      </c>
      <c r="C1583" s="195" t="s">
        <v>1854</v>
      </c>
      <c r="D1583" s="242">
        <v>40101</v>
      </c>
      <c r="E1583" s="172" t="str">
        <f>IF(VLOOKUP($B:$B,'S24 Warehouse Sale Product List'!$A:$F,6,FALSE)="","",VLOOKUP($B:$B,'S24 Warehouse Sale Product List'!$A:$F,6,FALSE))</f>
        <v/>
      </c>
      <c r="F1583" s="214"/>
    </row>
    <row r="1584" spans="1:6" x14ac:dyDescent="0.25">
      <c r="A1584" s="194">
        <v>47345751</v>
      </c>
      <c r="B1584" s="243" t="s">
        <v>2168</v>
      </c>
      <c r="C1584" s="195" t="s">
        <v>1855</v>
      </c>
      <c r="D1584" s="242">
        <v>40101</v>
      </c>
      <c r="E1584" s="172" t="str">
        <f>IF(VLOOKUP($B:$B,'S24 Warehouse Sale Product List'!$A:$F,6,FALSE)="","",VLOOKUP($B:$B,'S24 Warehouse Sale Product List'!$A:$F,6,FALSE))</f>
        <v/>
      </c>
      <c r="F1584" s="214"/>
    </row>
    <row r="1585" spans="1:6" x14ac:dyDescent="0.25">
      <c r="A1585" s="211">
        <v>47345751</v>
      </c>
      <c r="B1585" s="224" t="s">
        <v>2169</v>
      </c>
      <c r="C1585" s="212" t="s">
        <v>1856</v>
      </c>
      <c r="D1585" s="216">
        <v>40101</v>
      </c>
      <c r="E1585" s="172" t="str">
        <f>IF(VLOOKUP($B:$B,'S24 Warehouse Sale Product List'!$A:$F,6,FALSE)="","",VLOOKUP($B:$B,'S24 Warehouse Sale Product List'!$A:$F,6,FALSE))</f>
        <v/>
      </c>
      <c r="F1585" s="214"/>
    </row>
    <row r="1586" spans="1:6" x14ac:dyDescent="0.25">
      <c r="A1586" s="194">
        <v>47345751</v>
      </c>
      <c r="B1586" s="243" t="s">
        <v>2170</v>
      </c>
      <c r="C1586" s="195" t="s">
        <v>1857</v>
      </c>
      <c r="D1586" s="242">
        <v>40101</v>
      </c>
      <c r="E1586" s="172" t="str">
        <f>IF(VLOOKUP($B:$B,'S24 Warehouse Sale Product List'!$A:$F,6,FALSE)="","",VLOOKUP($B:$B,'S24 Warehouse Sale Product List'!$A:$F,6,FALSE))</f>
        <v/>
      </c>
      <c r="F1586" s="214"/>
    </row>
    <row r="1587" spans="1:6" x14ac:dyDescent="0.25">
      <c r="A1587" s="194">
        <v>47345751</v>
      </c>
      <c r="B1587" s="243" t="s">
        <v>2171</v>
      </c>
      <c r="C1587" s="195" t="s">
        <v>337</v>
      </c>
      <c r="D1587" s="242">
        <v>40101</v>
      </c>
      <c r="E1587" s="172" t="str">
        <f>IF(VLOOKUP($B:$B,'S24 Warehouse Sale Product List'!$A:$F,6,FALSE)="","",VLOOKUP($B:$B,'S24 Warehouse Sale Product List'!$A:$F,6,FALSE))</f>
        <v/>
      </c>
      <c r="F1587" s="214"/>
    </row>
    <row r="1588" spans="1:6" x14ac:dyDescent="0.25">
      <c r="A1588" s="194">
        <v>47345751</v>
      </c>
      <c r="B1588" s="243" t="s">
        <v>2172</v>
      </c>
      <c r="C1588" s="195" t="s">
        <v>1858</v>
      </c>
      <c r="D1588" s="242">
        <v>40101</v>
      </c>
      <c r="E1588" s="172" t="str">
        <f>IF(VLOOKUP($B:$B,'S24 Warehouse Sale Product List'!$A:$F,6,FALSE)="","",VLOOKUP($B:$B,'S24 Warehouse Sale Product List'!$A:$F,6,FALSE))</f>
        <v/>
      </c>
      <c r="F1588" s="214"/>
    </row>
    <row r="1589" spans="1:6" x14ac:dyDescent="0.25">
      <c r="A1589" s="211">
        <v>47345751</v>
      </c>
      <c r="B1589" s="224" t="s">
        <v>2173</v>
      </c>
      <c r="C1589" s="212" t="s">
        <v>1859</v>
      </c>
      <c r="D1589" s="216">
        <v>40101</v>
      </c>
      <c r="E1589" s="172" t="str">
        <f>IF(VLOOKUP($B:$B,'S24 Warehouse Sale Product List'!$A:$F,6,FALSE)="","",VLOOKUP($B:$B,'S24 Warehouse Sale Product List'!$A:$F,6,FALSE))</f>
        <v/>
      </c>
      <c r="F1589" s="214"/>
    </row>
    <row r="1590" spans="1:6" x14ac:dyDescent="0.25">
      <c r="A1590" s="194">
        <v>47345751</v>
      </c>
      <c r="B1590" s="243" t="s">
        <v>2174</v>
      </c>
      <c r="C1590" s="195" t="s">
        <v>1860</v>
      </c>
      <c r="D1590" s="242">
        <v>40101</v>
      </c>
      <c r="E1590" s="172" t="str">
        <f>IF(VLOOKUP($B:$B,'S24 Warehouse Sale Product List'!$A:$F,6,FALSE)="","",VLOOKUP($B:$B,'S24 Warehouse Sale Product List'!$A:$F,6,FALSE))</f>
        <v/>
      </c>
      <c r="F1590" s="214"/>
    </row>
    <row r="1591" spans="1:6" x14ac:dyDescent="0.25">
      <c r="A1591" s="223">
        <v>47345751</v>
      </c>
      <c r="B1591" s="224" t="s">
        <v>2175</v>
      </c>
      <c r="C1591" s="212" t="s">
        <v>1861</v>
      </c>
      <c r="D1591" s="216">
        <v>40101</v>
      </c>
      <c r="E1591" s="172" t="str">
        <f>IF(VLOOKUP($B:$B,'S24 Warehouse Sale Product List'!$A:$F,6,FALSE)="","",VLOOKUP($B:$B,'S24 Warehouse Sale Product List'!$A:$F,6,FALSE))</f>
        <v/>
      </c>
      <c r="F1591" s="214"/>
    </row>
    <row r="1592" spans="1:6" x14ac:dyDescent="0.25">
      <c r="A1592" s="223">
        <v>47345751</v>
      </c>
      <c r="B1592" s="224" t="s">
        <v>2176</v>
      </c>
      <c r="C1592" s="212" t="s">
        <v>1862</v>
      </c>
      <c r="D1592" s="216">
        <v>40101</v>
      </c>
      <c r="E1592" s="172" t="str">
        <f>IF(VLOOKUP($B:$B,'S24 Warehouse Sale Product List'!$A:$F,6,FALSE)="","",VLOOKUP($B:$B,'S24 Warehouse Sale Product List'!$A:$F,6,FALSE))</f>
        <v/>
      </c>
      <c r="F1592" s="214"/>
    </row>
    <row r="1593" spans="1:6" x14ac:dyDescent="0.25">
      <c r="A1593" s="194">
        <v>47345751</v>
      </c>
      <c r="B1593" s="243" t="s">
        <v>2177</v>
      </c>
      <c r="C1593" s="195" t="s">
        <v>1863</v>
      </c>
      <c r="D1593" s="242">
        <v>40101</v>
      </c>
      <c r="E1593" s="172" t="str">
        <f>IF(VLOOKUP($B:$B,'S24 Warehouse Sale Product List'!$A:$F,6,FALSE)="","",VLOOKUP($B:$B,'S24 Warehouse Sale Product List'!$A:$F,6,FALSE))</f>
        <v/>
      </c>
      <c r="F1593" s="210"/>
    </row>
    <row r="1594" spans="1:6" x14ac:dyDescent="0.25">
      <c r="A1594" s="223">
        <v>27155333</v>
      </c>
      <c r="B1594" s="224" t="s">
        <v>2178</v>
      </c>
      <c r="C1594" s="212" t="s">
        <v>1864</v>
      </c>
      <c r="D1594" s="216">
        <v>40101</v>
      </c>
      <c r="E1594" s="172" t="str">
        <f>IF(VLOOKUP($B:$B,'S24 Warehouse Sale Product List'!$A:$F,6,FALSE)="","",VLOOKUP($B:$B,'S24 Warehouse Sale Product List'!$A:$F,6,FALSE))</f>
        <v/>
      </c>
      <c r="F1594" s="214"/>
    </row>
    <row r="1595" spans="1:6" x14ac:dyDescent="0.25">
      <c r="A1595" s="223">
        <v>27155333</v>
      </c>
      <c r="B1595" s="224" t="s">
        <v>2179</v>
      </c>
      <c r="C1595" s="212" t="s">
        <v>1865</v>
      </c>
      <c r="D1595" s="216">
        <v>40101</v>
      </c>
      <c r="E1595" s="172" t="str">
        <f>IF(VLOOKUP($B:$B,'S24 Warehouse Sale Product List'!$A:$F,6,FALSE)="","",VLOOKUP($B:$B,'S24 Warehouse Sale Product List'!$A:$F,6,FALSE))</f>
        <v/>
      </c>
      <c r="F1595" s="214"/>
    </row>
    <row r="1596" spans="1:6" x14ac:dyDescent="0.25">
      <c r="A1596" s="194">
        <v>27155333</v>
      </c>
      <c r="B1596" s="243" t="s">
        <v>2180</v>
      </c>
      <c r="C1596" s="195" t="s">
        <v>1866</v>
      </c>
      <c r="D1596" s="242">
        <v>40101</v>
      </c>
      <c r="E1596" s="172" t="str">
        <f>IF(VLOOKUP($B:$B,'S24 Warehouse Sale Product List'!$A:$F,6,FALSE)="","",VLOOKUP($B:$B,'S24 Warehouse Sale Product List'!$A:$F,6,FALSE))</f>
        <v/>
      </c>
      <c r="F1596" s="210"/>
    </row>
    <row r="1597" spans="1:6" x14ac:dyDescent="0.25">
      <c r="A1597" s="194">
        <v>27155333</v>
      </c>
      <c r="B1597" s="243" t="s">
        <v>2181</v>
      </c>
      <c r="C1597" s="195" t="s">
        <v>1867</v>
      </c>
      <c r="D1597" s="242">
        <v>40101</v>
      </c>
      <c r="E1597" s="172" t="str">
        <f>IF(VLOOKUP($B:$B,'S24 Warehouse Sale Product List'!$A:$F,6,FALSE)="","",VLOOKUP($B:$B,'S24 Warehouse Sale Product List'!$A:$F,6,FALSE))</f>
        <v/>
      </c>
      <c r="F1597" s="210"/>
    </row>
    <row r="1598" spans="1:6" x14ac:dyDescent="0.25">
      <c r="A1598" s="194">
        <v>27155333</v>
      </c>
      <c r="B1598" s="243" t="s">
        <v>2182</v>
      </c>
      <c r="C1598" s="195" t="s">
        <v>1868</v>
      </c>
      <c r="D1598" s="242">
        <v>40101</v>
      </c>
      <c r="E1598" s="172" t="str">
        <f>IF(VLOOKUP($B:$B,'S24 Warehouse Sale Product List'!$A:$F,6,FALSE)="","",VLOOKUP($B:$B,'S24 Warehouse Sale Product List'!$A:$F,6,FALSE))</f>
        <v/>
      </c>
      <c r="F1598" s="210"/>
    </row>
    <row r="1599" spans="1:6" x14ac:dyDescent="0.25">
      <c r="A1599" s="194">
        <v>27155333</v>
      </c>
      <c r="B1599" s="243" t="s">
        <v>2183</v>
      </c>
      <c r="C1599" s="195" t="s">
        <v>1869</v>
      </c>
      <c r="D1599" s="242">
        <v>40101</v>
      </c>
      <c r="E1599" s="172" t="str">
        <f>IF(VLOOKUP($B:$B,'S24 Warehouse Sale Product List'!$A:$F,6,FALSE)="","",VLOOKUP($B:$B,'S24 Warehouse Sale Product List'!$A:$F,6,FALSE))</f>
        <v/>
      </c>
      <c r="F1599" s="210"/>
    </row>
    <row r="1600" spans="1:6" x14ac:dyDescent="0.25">
      <c r="A1600" s="223">
        <v>27155333</v>
      </c>
      <c r="B1600" s="224" t="s">
        <v>2184</v>
      </c>
      <c r="C1600" s="212" t="s">
        <v>1870</v>
      </c>
      <c r="D1600" s="216">
        <v>40101</v>
      </c>
      <c r="E1600" s="172" t="str">
        <f>IF(VLOOKUP($B:$B,'S24 Warehouse Sale Product List'!$A:$F,6,FALSE)="","",VLOOKUP($B:$B,'S24 Warehouse Sale Product List'!$A:$F,6,FALSE))</f>
        <v/>
      </c>
      <c r="F1600" s="214"/>
    </row>
    <row r="1601" spans="1:6" x14ac:dyDescent="0.25">
      <c r="A1601" s="223">
        <v>27155333</v>
      </c>
      <c r="B1601" s="224" t="s">
        <v>2185</v>
      </c>
      <c r="C1601" s="212" t="s">
        <v>1871</v>
      </c>
      <c r="D1601" s="216">
        <v>40101</v>
      </c>
      <c r="E1601" s="172" t="str">
        <f>IF(VLOOKUP($B:$B,'S24 Warehouse Sale Product List'!$A:$F,6,FALSE)="","",VLOOKUP($B:$B,'S24 Warehouse Sale Product List'!$A:$F,6,FALSE))</f>
        <v/>
      </c>
      <c r="F1601" s="214"/>
    </row>
    <row r="1602" spans="1:6" x14ac:dyDescent="0.25">
      <c r="A1602" s="223">
        <v>27155333</v>
      </c>
      <c r="B1602" s="224" t="s">
        <v>2186</v>
      </c>
      <c r="C1602" s="212" t="s">
        <v>1857</v>
      </c>
      <c r="D1602" s="216">
        <v>40101</v>
      </c>
      <c r="E1602" s="172" t="str">
        <f>IF(VLOOKUP($B:$B,'S24 Warehouse Sale Product List'!$A:$F,6,FALSE)="","",VLOOKUP($B:$B,'S24 Warehouse Sale Product List'!$A:$F,6,FALSE))</f>
        <v/>
      </c>
      <c r="F1602" s="214"/>
    </row>
    <row r="1603" spans="1:6" x14ac:dyDescent="0.25">
      <c r="A1603" s="212">
        <v>27155333</v>
      </c>
      <c r="B1603" s="224" t="s">
        <v>2187</v>
      </c>
      <c r="C1603" s="212" t="s">
        <v>1872</v>
      </c>
      <c r="D1603" s="242">
        <v>40101</v>
      </c>
      <c r="E1603" s="172" t="str">
        <f>IF(VLOOKUP($B:$B,'S24 Warehouse Sale Product List'!$A:$F,6,FALSE)="","",VLOOKUP($B:$B,'S24 Warehouse Sale Product List'!$A:$F,6,FALSE))</f>
        <v/>
      </c>
      <c r="F1603" s="210"/>
    </row>
    <row r="1604" spans="1:6" x14ac:dyDescent="0.25">
      <c r="A1604" s="212">
        <v>27155333</v>
      </c>
      <c r="B1604" s="224" t="s">
        <v>2188</v>
      </c>
      <c r="C1604" s="212" t="s">
        <v>1873</v>
      </c>
      <c r="D1604" s="242">
        <v>40101</v>
      </c>
      <c r="E1604" s="172" t="str">
        <f>IF(VLOOKUP($B:$B,'S24 Warehouse Sale Product List'!$A:$F,6,FALSE)="","",VLOOKUP($B:$B,'S24 Warehouse Sale Product List'!$A:$F,6,FALSE))</f>
        <v/>
      </c>
      <c r="F1604" s="210"/>
    </row>
    <row r="1605" spans="1:6" x14ac:dyDescent="0.25">
      <c r="A1605" s="212">
        <v>27155333</v>
      </c>
      <c r="B1605" s="224" t="s">
        <v>2189</v>
      </c>
      <c r="C1605" s="212" t="s">
        <v>1874</v>
      </c>
      <c r="D1605" s="242">
        <v>40101</v>
      </c>
      <c r="E1605" s="172" t="str">
        <f>IF(VLOOKUP($B:$B,'S24 Warehouse Sale Product List'!$A:$F,6,FALSE)="","",VLOOKUP($B:$B,'S24 Warehouse Sale Product List'!$A:$F,6,FALSE))</f>
        <v/>
      </c>
      <c r="F1605" s="210"/>
    </row>
    <row r="1606" spans="1:6" x14ac:dyDescent="0.25">
      <c r="A1606" s="212">
        <v>27155333</v>
      </c>
      <c r="B1606" s="224" t="s">
        <v>2190</v>
      </c>
      <c r="C1606" s="212" t="s">
        <v>1858</v>
      </c>
      <c r="D1606" s="242">
        <v>40101</v>
      </c>
      <c r="E1606" s="172" t="str">
        <f>IF(VLOOKUP($B:$B,'S24 Warehouse Sale Product List'!$A:$F,6,FALSE)="","",VLOOKUP($B:$B,'S24 Warehouse Sale Product List'!$A:$F,6,FALSE))</f>
        <v/>
      </c>
      <c r="F1606" s="210"/>
    </row>
    <row r="1607" spans="1:6" x14ac:dyDescent="0.25">
      <c r="A1607" s="212">
        <v>27155333</v>
      </c>
      <c r="B1607" s="224" t="s">
        <v>2191</v>
      </c>
      <c r="C1607" s="212" t="s">
        <v>1875</v>
      </c>
      <c r="D1607" s="242">
        <v>40101</v>
      </c>
      <c r="E1607" s="172" t="str">
        <f>IF(VLOOKUP($B:$B,'S24 Warehouse Sale Product List'!$A:$F,6,FALSE)="","",VLOOKUP($B:$B,'S24 Warehouse Sale Product List'!$A:$F,6,FALSE))</f>
        <v/>
      </c>
      <c r="F1607" s="210"/>
    </row>
    <row r="1609" spans="1:6" x14ac:dyDescent="0.25">
      <c r="C1609" s="253" t="s">
        <v>130</v>
      </c>
      <c r="D1609" s="254"/>
      <c r="E1609" s="254"/>
    </row>
    <row r="1610" spans="1:6" x14ac:dyDescent="0.25">
      <c r="C1610" s="253"/>
      <c r="D1610" s="255"/>
      <c r="E1610" s="255"/>
    </row>
    <row r="1611" spans="1:6" x14ac:dyDescent="0.25">
      <c r="C1611" s="253" t="s">
        <v>12</v>
      </c>
      <c r="D1611" s="255" t="s">
        <v>131</v>
      </c>
      <c r="E1611" s="255" t="s">
        <v>132</v>
      </c>
    </row>
  </sheetData>
  <autoFilter ref="A6:F1607">
    <sortState ref="A7:F1890">
      <sortCondition sortBy="cellColor" ref="C91" dxfId="0"/>
    </sortState>
  </autoFilter>
  <sortState ref="A1475:F1532">
    <sortCondition ref="B1475:B1532"/>
  </sortState>
  <mergeCells count="5">
    <mergeCell ref="A1:B1"/>
    <mergeCell ref="A2:B2"/>
    <mergeCell ref="E2:F2"/>
    <mergeCell ref="A3:B3"/>
    <mergeCell ref="D1:F1"/>
  </mergeCells>
  <phoneticPr fontId="18" type="noConversion"/>
  <dataValidations disablePrompts="1" count="1">
    <dataValidation allowBlank="1" showInputMessage="1" showErrorMessage="1" promptTitle="Do not modify!" prompt="This field calculates your total per title." sqref="D1104:D1111"/>
  </dataValidations>
  <pageMargins left="0.23622047244094499" right="0.23622047244094499" top="0.74803149606299202" bottom="0.55118110236220497" header="0.31496062992126" footer="0.31496062992126"/>
  <pageSetup scale="85" fitToHeight="0" orientation="portrait" r:id="rId1"/>
  <headerFooter>
    <oddHeader>&amp;C&amp;"-,Bold"&amp;22PICK SHEET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F48"/>
  <sheetViews>
    <sheetView showGridLines="0" view="pageLayout" zoomScale="97" zoomScaleNormal="100" zoomScalePageLayoutView="97" workbookViewId="0">
      <selection activeCell="A11" sqref="A11:B11"/>
    </sheetView>
  </sheetViews>
  <sheetFormatPr defaultRowHeight="12.75" x14ac:dyDescent="0.2"/>
  <cols>
    <col min="1" max="1" width="12.28515625" style="16" customWidth="1"/>
    <col min="2" max="2" width="29.7109375" style="16" customWidth="1"/>
    <col min="3" max="3" width="9.140625" style="16" customWidth="1"/>
    <col min="4" max="4" width="11" style="16" customWidth="1"/>
    <col min="5" max="5" width="10.7109375" style="16" customWidth="1"/>
    <col min="6" max="6" width="15.5703125" style="16" customWidth="1"/>
    <col min="7" max="239" width="9.28515625" style="16"/>
    <col min="240" max="240" width="12.28515625" style="16" customWidth="1"/>
    <col min="241" max="241" width="29.7109375" style="16" customWidth="1"/>
    <col min="242" max="242" width="9.140625" style="16" customWidth="1"/>
    <col min="243" max="243" width="11" style="16" customWidth="1"/>
    <col min="244" max="244" width="10.7109375" style="16" customWidth="1"/>
    <col min="245" max="245" width="16" style="16" customWidth="1"/>
    <col min="246" max="259" width="9.140625" style="16" customWidth="1"/>
    <col min="260" max="495" width="9.28515625" style="16"/>
    <col min="496" max="496" width="12.28515625" style="16" customWidth="1"/>
    <col min="497" max="497" width="29.7109375" style="16" customWidth="1"/>
    <col min="498" max="498" width="9.140625" style="16" customWidth="1"/>
    <col min="499" max="499" width="11" style="16" customWidth="1"/>
    <col min="500" max="500" width="10.7109375" style="16" customWidth="1"/>
    <col min="501" max="501" width="16" style="16" customWidth="1"/>
    <col min="502" max="515" width="9.140625" style="16" customWidth="1"/>
    <col min="516" max="751" width="9.28515625" style="16"/>
    <col min="752" max="752" width="12.28515625" style="16" customWidth="1"/>
    <col min="753" max="753" width="29.7109375" style="16" customWidth="1"/>
    <col min="754" max="754" width="9.140625" style="16" customWidth="1"/>
    <col min="755" max="755" width="11" style="16" customWidth="1"/>
    <col min="756" max="756" width="10.7109375" style="16" customWidth="1"/>
    <col min="757" max="757" width="16" style="16" customWidth="1"/>
    <col min="758" max="771" width="9.140625" style="16" customWidth="1"/>
    <col min="772" max="1007" width="9.28515625" style="16"/>
    <col min="1008" max="1008" width="12.28515625" style="16" customWidth="1"/>
    <col min="1009" max="1009" width="29.7109375" style="16" customWidth="1"/>
    <col min="1010" max="1010" width="9.140625" style="16" customWidth="1"/>
    <col min="1011" max="1011" width="11" style="16" customWidth="1"/>
    <col min="1012" max="1012" width="10.7109375" style="16" customWidth="1"/>
    <col min="1013" max="1013" width="16" style="16" customWidth="1"/>
    <col min="1014" max="1027" width="9.140625" style="16" customWidth="1"/>
    <col min="1028" max="1263" width="9.28515625" style="16"/>
    <col min="1264" max="1264" width="12.28515625" style="16" customWidth="1"/>
    <col min="1265" max="1265" width="29.7109375" style="16" customWidth="1"/>
    <col min="1266" max="1266" width="9.140625" style="16" customWidth="1"/>
    <col min="1267" max="1267" width="11" style="16" customWidth="1"/>
    <col min="1268" max="1268" width="10.7109375" style="16" customWidth="1"/>
    <col min="1269" max="1269" width="16" style="16" customWidth="1"/>
    <col min="1270" max="1283" width="9.140625" style="16" customWidth="1"/>
    <col min="1284" max="1519" width="9.28515625" style="16"/>
    <col min="1520" max="1520" width="12.28515625" style="16" customWidth="1"/>
    <col min="1521" max="1521" width="29.7109375" style="16" customWidth="1"/>
    <col min="1522" max="1522" width="9.140625" style="16" customWidth="1"/>
    <col min="1523" max="1523" width="11" style="16" customWidth="1"/>
    <col min="1524" max="1524" width="10.7109375" style="16" customWidth="1"/>
    <col min="1525" max="1525" width="16" style="16" customWidth="1"/>
    <col min="1526" max="1539" width="9.140625" style="16" customWidth="1"/>
    <col min="1540" max="1775" width="9.28515625" style="16"/>
    <col min="1776" max="1776" width="12.28515625" style="16" customWidth="1"/>
    <col min="1777" max="1777" width="29.7109375" style="16" customWidth="1"/>
    <col min="1778" max="1778" width="9.140625" style="16" customWidth="1"/>
    <col min="1779" max="1779" width="11" style="16" customWidth="1"/>
    <col min="1780" max="1780" width="10.7109375" style="16" customWidth="1"/>
    <col min="1781" max="1781" width="16" style="16" customWidth="1"/>
    <col min="1782" max="1795" width="9.140625" style="16" customWidth="1"/>
    <col min="1796" max="2031" width="9.28515625" style="16"/>
    <col min="2032" max="2032" width="12.28515625" style="16" customWidth="1"/>
    <col min="2033" max="2033" width="29.7109375" style="16" customWidth="1"/>
    <col min="2034" max="2034" width="9.140625" style="16" customWidth="1"/>
    <col min="2035" max="2035" width="11" style="16" customWidth="1"/>
    <col min="2036" max="2036" width="10.7109375" style="16" customWidth="1"/>
    <col min="2037" max="2037" width="16" style="16" customWidth="1"/>
    <col min="2038" max="2051" width="9.140625" style="16" customWidth="1"/>
    <col min="2052" max="2287" width="9.28515625" style="16"/>
    <col min="2288" max="2288" width="12.28515625" style="16" customWidth="1"/>
    <col min="2289" max="2289" width="29.7109375" style="16" customWidth="1"/>
    <col min="2290" max="2290" width="9.140625" style="16" customWidth="1"/>
    <col min="2291" max="2291" width="11" style="16" customWidth="1"/>
    <col min="2292" max="2292" width="10.7109375" style="16" customWidth="1"/>
    <col min="2293" max="2293" width="16" style="16" customWidth="1"/>
    <col min="2294" max="2307" width="9.140625" style="16" customWidth="1"/>
    <col min="2308" max="2543" width="9.28515625" style="16"/>
    <col min="2544" max="2544" width="12.28515625" style="16" customWidth="1"/>
    <col min="2545" max="2545" width="29.7109375" style="16" customWidth="1"/>
    <col min="2546" max="2546" width="9.140625" style="16" customWidth="1"/>
    <col min="2547" max="2547" width="11" style="16" customWidth="1"/>
    <col min="2548" max="2548" width="10.7109375" style="16" customWidth="1"/>
    <col min="2549" max="2549" width="16" style="16" customWidth="1"/>
    <col min="2550" max="2563" width="9.140625" style="16" customWidth="1"/>
    <col min="2564" max="2799" width="9.28515625" style="16"/>
    <col min="2800" max="2800" width="12.28515625" style="16" customWidth="1"/>
    <col min="2801" max="2801" width="29.7109375" style="16" customWidth="1"/>
    <col min="2802" max="2802" width="9.140625" style="16" customWidth="1"/>
    <col min="2803" max="2803" width="11" style="16" customWidth="1"/>
    <col min="2804" max="2804" width="10.7109375" style="16" customWidth="1"/>
    <col min="2805" max="2805" width="16" style="16" customWidth="1"/>
    <col min="2806" max="2819" width="9.140625" style="16" customWidth="1"/>
    <col min="2820" max="3055" width="9.28515625" style="16"/>
    <col min="3056" max="3056" width="12.28515625" style="16" customWidth="1"/>
    <col min="3057" max="3057" width="29.7109375" style="16" customWidth="1"/>
    <col min="3058" max="3058" width="9.140625" style="16" customWidth="1"/>
    <col min="3059" max="3059" width="11" style="16" customWidth="1"/>
    <col min="3060" max="3060" width="10.7109375" style="16" customWidth="1"/>
    <col min="3061" max="3061" width="16" style="16" customWidth="1"/>
    <col min="3062" max="3075" width="9.140625" style="16" customWidth="1"/>
    <col min="3076" max="3311" width="9.28515625" style="16"/>
    <col min="3312" max="3312" width="12.28515625" style="16" customWidth="1"/>
    <col min="3313" max="3313" width="29.7109375" style="16" customWidth="1"/>
    <col min="3314" max="3314" width="9.140625" style="16" customWidth="1"/>
    <col min="3315" max="3315" width="11" style="16" customWidth="1"/>
    <col min="3316" max="3316" width="10.7109375" style="16" customWidth="1"/>
    <col min="3317" max="3317" width="16" style="16" customWidth="1"/>
    <col min="3318" max="3331" width="9.140625" style="16" customWidth="1"/>
    <col min="3332" max="3567" width="9.28515625" style="16"/>
    <col min="3568" max="3568" width="12.28515625" style="16" customWidth="1"/>
    <col min="3569" max="3569" width="29.7109375" style="16" customWidth="1"/>
    <col min="3570" max="3570" width="9.140625" style="16" customWidth="1"/>
    <col min="3571" max="3571" width="11" style="16" customWidth="1"/>
    <col min="3572" max="3572" width="10.7109375" style="16" customWidth="1"/>
    <col min="3573" max="3573" width="16" style="16" customWidth="1"/>
    <col min="3574" max="3587" width="9.140625" style="16" customWidth="1"/>
    <col min="3588" max="3823" width="9.28515625" style="16"/>
    <col min="3824" max="3824" width="12.28515625" style="16" customWidth="1"/>
    <col min="3825" max="3825" width="29.7109375" style="16" customWidth="1"/>
    <col min="3826" max="3826" width="9.140625" style="16" customWidth="1"/>
    <col min="3827" max="3827" width="11" style="16" customWidth="1"/>
    <col min="3828" max="3828" width="10.7109375" style="16" customWidth="1"/>
    <col min="3829" max="3829" width="16" style="16" customWidth="1"/>
    <col min="3830" max="3843" width="9.140625" style="16" customWidth="1"/>
    <col min="3844" max="4079" width="9.28515625" style="16"/>
    <col min="4080" max="4080" width="12.28515625" style="16" customWidth="1"/>
    <col min="4081" max="4081" width="29.7109375" style="16" customWidth="1"/>
    <col min="4082" max="4082" width="9.140625" style="16" customWidth="1"/>
    <col min="4083" max="4083" width="11" style="16" customWidth="1"/>
    <col min="4084" max="4084" width="10.7109375" style="16" customWidth="1"/>
    <col min="4085" max="4085" width="16" style="16" customWidth="1"/>
    <col min="4086" max="4099" width="9.140625" style="16" customWidth="1"/>
    <col min="4100" max="4335" width="9.28515625" style="16"/>
    <col min="4336" max="4336" width="12.28515625" style="16" customWidth="1"/>
    <col min="4337" max="4337" width="29.7109375" style="16" customWidth="1"/>
    <col min="4338" max="4338" width="9.140625" style="16" customWidth="1"/>
    <col min="4339" max="4339" width="11" style="16" customWidth="1"/>
    <col min="4340" max="4340" width="10.7109375" style="16" customWidth="1"/>
    <col min="4341" max="4341" width="16" style="16" customWidth="1"/>
    <col min="4342" max="4355" width="9.140625" style="16" customWidth="1"/>
    <col min="4356" max="4591" width="9.28515625" style="16"/>
    <col min="4592" max="4592" width="12.28515625" style="16" customWidth="1"/>
    <col min="4593" max="4593" width="29.7109375" style="16" customWidth="1"/>
    <col min="4594" max="4594" width="9.140625" style="16" customWidth="1"/>
    <col min="4595" max="4595" width="11" style="16" customWidth="1"/>
    <col min="4596" max="4596" width="10.7109375" style="16" customWidth="1"/>
    <col min="4597" max="4597" width="16" style="16" customWidth="1"/>
    <col min="4598" max="4611" width="9.140625" style="16" customWidth="1"/>
    <col min="4612" max="4847" width="9.28515625" style="16"/>
    <col min="4848" max="4848" width="12.28515625" style="16" customWidth="1"/>
    <col min="4849" max="4849" width="29.7109375" style="16" customWidth="1"/>
    <col min="4850" max="4850" width="9.140625" style="16" customWidth="1"/>
    <col min="4851" max="4851" width="11" style="16" customWidth="1"/>
    <col min="4852" max="4852" width="10.7109375" style="16" customWidth="1"/>
    <col min="4853" max="4853" width="16" style="16" customWidth="1"/>
    <col min="4854" max="4867" width="9.140625" style="16" customWidth="1"/>
    <col min="4868" max="5103" width="9.28515625" style="16"/>
    <col min="5104" max="5104" width="12.28515625" style="16" customWidth="1"/>
    <col min="5105" max="5105" width="29.7109375" style="16" customWidth="1"/>
    <col min="5106" max="5106" width="9.140625" style="16" customWidth="1"/>
    <col min="5107" max="5107" width="11" style="16" customWidth="1"/>
    <col min="5108" max="5108" width="10.7109375" style="16" customWidth="1"/>
    <col min="5109" max="5109" width="16" style="16" customWidth="1"/>
    <col min="5110" max="5123" width="9.140625" style="16" customWidth="1"/>
    <col min="5124" max="5359" width="9.28515625" style="16"/>
    <col min="5360" max="5360" width="12.28515625" style="16" customWidth="1"/>
    <col min="5361" max="5361" width="29.7109375" style="16" customWidth="1"/>
    <col min="5362" max="5362" width="9.140625" style="16" customWidth="1"/>
    <col min="5363" max="5363" width="11" style="16" customWidth="1"/>
    <col min="5364" max="5364" width="10.7109375" style="16" customWidth="1"/>
    <col min="5365" max="5365" width="16" style="16" customWidth="1"/>
    <col min="5366" max="5379" width="9.140625" style="16" customWidth="1"/>
    <col min="5380" max="5615" width="9.28515625" style="16"/>
    <col min="5616" max="5616" width="12.28515625" style="16" customWidth="1"/>
    <col min="5617" max="5617" width="29.7109375" style="16" customWidth="1"/>
    <col min="5618" max="5618" width="9.140625" style="16" customWidth="1"/>
    <col min="5619" max="5619" width="11" style="16" customWidth="1"/>
    <col min="5620" max="5620" width="10.7109375" style="16" customWidth="1"/>
    <col min="5621" max="5621" width="16" style="16" customWidth="1"/>
    <col min="5622" max="5635" width="9.140625" style="16" customWidth="1"/>
    <col min="5636" max="5871" width="9.28515625" style="16"/>
    <col min="5872" max="5872" width="12.28515625" style="16" customWidth="1"/>
    <col min="5873" max="5873" width="29.7109375" style="16" customWidth="1"/>
    <col min="5874" max="5874" width="9.140625" style="16" customWidth="1"/>
    <col min="5875" max="5875" width="11" style="16" customWidth="1"/>
    <col min="5876" max="5876" width="10.7109375" style="16" customWidth="1"/>
    <col min="5877" max="5877" width="16" style="16" customWidth="1"/>
    <col min="5878" max="5891" width="9.140625" style="16" customWidth="1"/>
    <col min="5892" max="6127" width="9.28515625" style="16"/>
    <col min="6128" max="6128" width="12.28515625" style="16" customWidth="1"/>
    <col min="6129" max="6129" width="29.7109375" style="16" customWidth="1"/>
    <col min="6130" max="6130" width="9.140625" style="16" customWidth="1"/>
    <col min="6131" max="6131" width="11" style="16" customWidth="1"/>
    <col min="6132" max="6132" width="10.7109375" style="16" customWidth="1"/>
    <col min="6133" max="6133" width="16" style="16" customWidth="1"/>
    <col min="6134" max="6147" width="9.140625" style="16" customWidth="1"/>
    <col min="6148" max="6383" width="9.28515625" style="16"/>
    <col min="6384" max="6384" width="12.28515625" style="16" customWidth="1"/>
    <col min="6385" max="6385" width="29.7109375" style="16" customWidth="1"/>
    <col min="6386" max="6386" width="9.140625" style="16" customWidth="1"/>
    <col min="6387" max="6387" width="11" style="16" customWidth="1"/>
    <col min="6388" max="6388" width="10.7109375" style="16" customWidth="1"/>
    <col min="6389" max="6389" width="16" style="16" customWidth="1"/>
    <col min="6390" max="6403" width="9.140625" style="16" customWidth="1"/>
    <col min="6404" max="6639" width="9.28515625" style="16"/>
    <col min="6640" max="6640" width="12.28515625" style="16" customWidth="1"/>
    <col min="6641" max="6641" width="29.7109375" style="16" customWidth="1"/>
    <col min="6642" max="6642" width="9.140625" style="16" customWidth="1"/>
    <col min="6643" max="6643" width="11" style="16" customWidth="1"/>
    <col min="6644" max="6644" width="10.7109375" style="16" customWidth="1"/>
    <col min="6645" max="6645" width="16" style="16" customWidth="1"/>
    <col min="6646" max="6659" width="9.140625" style="16" customWidth="1"/>
    <col min="6660" max="6895" width="9.28515625" style="16"/>
    <col min="6896" max="6896" width="12.28515625" style="16" customWidth="1"/>
    <col min="6897" max="6897" width="29.7109375" style="16" customWidth="1"/>
    <col min="6898" max="6898" width="9.140625" style="16" customWidth="1"/>
    <col min="6899" max="6899" width="11" style="16" customWidth="1"/>
    <col min="6900" max="6900" width="10.7109375" style="16" customWidth="1"/>
    <col min="6901" max="6901" width="16" style="16" customWidth="1"/>
    <col min="6902" max="6915" width="9.140625" style="16" customWidth="1"/>
    <col min="6916" max="7151" width="9.28515625" style="16"/>
    <col min="7152" max="7152" width="12.28515625" style="16" customWidth="1"/>
    <col min="7153" max="7153" width="29.7109375" style="16" customWidth="1"/>
    <col min="7154" max="7154" width="9.140625" style="16" customWidth="1"/>
    <col min="7155" max="7155" width="11" style="16" customWidth="1"/>
    <col min="7156" max="7156" width="10.7109375" style="16" customWidth="1"/>
    <col min="7157" max="7157" width="16" style="16" customWidth="1"/>
    <col min="7158" max="7171" width="9.140625" style="16" customWidth="1"/>
    <col min="7172" max="7407" width="9.28515625" style="16"/>
    <col min="7408" max="7408" width="12.28515625" style="16" customWidth="1"/>
    <col min="7409" max="7409" width="29.7109375" style="16" customWidth="1"/>
    <col min="7410" max="7410" width="9.140625" style="16" customWidth="1"/>
    <col min="7411" max="7411" width="11" style="16" customWidth="1"/>
    <col min="7412" max="7412" width="10.7109375" style="16" customWidth="1"/>
    <col min="7413" max="7413" width="16" style="16" customWidth="1"/>
    <col min="7414" max="7427" width="9.140625" style="16" customWidth="1"/>
    <col min="7428" max="7663" width="9.28515625" style="16"/>
    <col min="7664" max="7664" width="12.28515625" style="16" customWidth="1"/>
    <col min="7665" max="7665" width="29.7109375" style="16" customWidth="1"/>
    <col min="7666" max="7666" width="9.140625" style="16" customWidth="1"/>
    <col min="7667" max="7667" width="11" style="16" customWidth="1"/>
    <col min="7668" max="7668" width="10.7109375" style="16" customWidth="1"/>
    <col min="7669" max="7669" width="16" style="16" customWidth="1"/>
    <col min="7670" max="7683" width="9.140625" style="16" customWidth="1"/>
    <col min="7684" max="7919" width="9.28515625" style="16"/>
    <col min="7920" max="7920" width="12.28515625" style="16" customWidth="1"/>
    <col min="7921" max="7921" width="29.7109375" style="16" customWidth="1"/>
    <col min="7922" max="7922" width="9.140625" style="16" customWidth="1"/>
    <col min="7923" max="7923" width="11" style="16" customWidth="1"/>
    <col min="7924" max="7924" width="10.7109375" style="16" customWidth="1"/>
    <col min="7925" max="7925" width="16" style="16" customWidth="1"/>
    <col min="7926" max="7939" width="9.140625" style="16" customWidth="1"/>
    <col min="7940" max="8175" width="9.28515625" style="16"/>
    <col min="8176" max="8176" width="12.28515625" style="16" customWidth="1"/>
    <col min="8177" max="8177" width="29.7109375" style="16" customWidth="1"/>
    <col min="8178" max="8178" width="9.140625" style="16" customWidth="1"/>
    <col min="8179" max="8179" width="11" style="16" customWidth="1"/>
    <col min="8180" max="8180" width="10.7109375" style="16" customWidth="1"/>
    <col min="8181" max="8181" width="16" style="16" customWidth="1"/>
    <col min="8182" max="8195" width="9.140625" style="16" customWidth="1"/>
    <col min="8196" max="8431" width="9.28515625" style="16"/>
    <col min="8432" max="8432" width="12.28515625" style="16" customWidth="1"/>
    <col min="8433" max="8433" width="29.7109375" style="16" customWidth="1"/>
    <col min="8434" max="8434" width="9.140625" style="16" customWidth="1"/>
    <col min="8435" max="8435" width="11" style="16" customWidth="1"/>
    <col min="8436" max="8436" width="10.7109375" style="16" customWidth="1"/>
    <col min="8437" max="8437" width="16" style="16" customWidth="1"/>
    <col min="8438" max="8451" width="9.140625" style="16" customWidth="1"/>
    <col min="8452" max="8687" width="9.28515625" style="16"/>
    <col min="8688" max="8688" width="12.28515625" style="16" customWidth="1"/>
    <col min="8689" max="8689" width="29.7109375" style="16" customWidth="1"/>
    <col min="8690" max="8690" width="9.140625" style="16" customWidth="1"/>
    <col min="8691" max="8691" width="11" style="16" customWidth="1"/>
    <col min="8692" max="8692" width="10.7109375" style="16" customWidth="1"/>
    <col min="8693" max="8693" width="16" style="16" customWidth="1"/>
    <col min="8694" max="8707" width="9.140625" style="16" customWidth="1"/>
    <col min="8708" max="8943" width="9.28515625" style="16"/>
    <col min="8944" max="8944" width="12.28515625" style="16" customWidth="1"/>
    <col min="8945" max="8945" width="29.7109375" style="16" customWidth="1"/>
    <col min="8946" max="8946" width="9.140625" style="16" customWidth="1"/>
    <col min="8947" max="8947" width="11" style="16" customWidth="1"/>
    <col min="8948" max="8948" width="10.7109375" style="16" customWidth="1"/>
    <col min="8949" max="8949" width="16" style="16" customWidth="1"/>
    <col min="8950" max="8963" width="9.140625" style="16" customWidth="1"/>
    <col min="8964" max="9199" width="9.28515625" style="16"/>
    <col min="9200" max="9200" width="12.28515625" style="16" customWidth="1"/>
    <col min="9201" max="9201" width="29.7109375" style="16" customWidth="1"/>
    <col min="9202" max="9202" width="9.140625" style="16" customWidth="1"/>
    <col min="9203" max="9203" width="11" style="16" customWidth="1"/>
    <col min="9204" max="9204" width="10.7109375" style="16" customWidth="1"/>
    <col min="9205" max="9205" width="16" style="16" customWidth="1"/>
    <col min="9206" max="9219" width="9.140625" style="16" customWidth="1"/>
    <col min="9220" max="9455" width="9.28515625" style="16"/>
    <col min="9456" max="9456" width="12.28515625" style="16" customWidth="1"/>
    <col min="9457" max="9457" width="29.7109375" style="16" customWidth="1"/>
    <col min="9458" max="9458" width="9.140625" style="16" customWidth="1"/>
    <col min="9459" max="9459" width="11" style="16" customWidth="1"/>
    <col min="9460" max="9460" width="10.7109375" style="16" customWidth="1"/>
    <col min="9461" max="9461" width="16" style="16" customWidth="1"/>
    <col min="9462" max="9475" width="9.140625" style="16" customWidth="1"/>
    <col min="9476" max="9711" width="9.28515625" style="16"/>
    <col min="9712" max="9712" width="12.28515625" style="16" customWidth="1"/>
    <col min="9713" max="9713" width="29.7109375" style="16" customWidth="1"/>
    <col min="9714" max="9714" width="9.140625" style="16" customWidth="1"/>
    <col min="9715" max="9715" width="11" style="16" customWidth="1"/>
    <col min="9716" max="9716" width="10.7109375" style="16" customWidth="1"/>
    <col min="9717" max="9717" width="16" style="16" customWidth="1"/>
    <col min="9718" max="9731" width="9.140625" style="16" customWidth="1"/>
    <col min="9732" max="9967" width="9.28515625" style="16"/>
    <col min="9968" max="9968" width="12.28515625" style="16" customWidth="1"/>
    <col min="9969" max="9969" width="29.7109375" style="16" customWidth="1"/>
    <col min="9970" max="9970" width="9.140625" style="16" customWidth="1"/>
    <col min="9971" max="9971" width="11" style="16" customWidth="1"/>
    <col min="9972" max="9972" width="10.7109375" style="16" customWidth="1"/>
    <col min="9973" max="9973" width="16" style="16" customWidth="1"/>
    <col min="9974" max="9987" width="9.140625" style="16" customWidth="1"/>
    <col min="9988" max="10223" width="9.28515625" style="16"/>
    <col min="10224" max="10224" width="12.28515625" style="16" customWidth="1"/>
    <col min="10225" max="10225" width="29.7109375" style="16" customWidth="1"/>
    <col min="10226" max="10226" width="9.140625" style="16" customWidth="1"/>
    <col min="10227" max="10227" width="11" style="16" customWidth="1"/>
    <col min="10228" max="10228" width="10.7109375" style="16" customWidth="1"/>
    <col min="10229" max="10229" width="16" style="16" customWidth="1"/>
    <col min="10230" max="10243" width="9.140625" style="16" customWidth="1"/>
    <col min="10244" max="10479" width="9.28515625" style="16"/>
    <col min="10480" max="10480" width="12.28515625" style="16" customWidth="1"/>
    <col min="10481" max="10481" width="29.7109375" style="16" customWidth="1"/>
    <col min="10482" max="10482" width="9.140625" style="16" customWidth="1"/>
    <col min="10483" max="10483" width="11" style="16" customWidth="1"/>
    <col min="10484" max="10484" width="10.7109375" style="16" customWidth="1"/>
    <col min="10485" max="10485" width="16" style="16" customWidth="1"/>
    <col min="10486" max="10499" width="9.140625" style="16" customWidth="1"/>
    <col min="10500" max="10735" width="9.28515625" style="16"/>
    <col min="10736" max="10736" width="12.28515625" style="16" customWidth="1"/>
    <col min="10737" max="10737" width="29.7109375" style="16" customWidth="1"/>
    <col min="10738" max="10738" width="9.140625" style="16" customWidth="1"/>
    <col min="10739" max="10739" width="11" style="16" customWidth="1"/>
    <col min="10740" max="10740" width="10.7109375" style="16" customWidth="1"/>
    <col min="10741" max="10741" width="16" style="16" customWidth="1"/>
    <col min="10742" max="10755" width="9.140625" style="16" customWidth="1"/>
    <col min="10756" max="10991" width="9.28515625" style="16"/>
    <col min="10992" max="10992" width="12.28515625" style="16" customWidth="1"/>
    <col min="10993" max="10993" width="29.7109375" style="16" customWidth="1"/>
    <col min="10994" max="10994" width="9.140625" style="16" customWidth="1"/>
    <col min="10995" max="10995" width="11" style="16" customWidth="1"/>
    <col min="10996" max="10996" width="10.7109375" style="16" customWidth="1"/>
    <col min="10997" max="10997" width="16" style="16" customWidth="1"/>
    <col min="10998" max="11011" width="9.140625" style="16" customWidth="1"/>
    <col min="11012" max="11247" width="9.28515625" style="16"/>
    <col min="11248" max="11248" width="12.28515625" style="16" customWidth="1"/>
    <col min="11249" max="11249" width="29.7109375" style="16" customWidth="1"/>
    <col min="11250" max="11250" width="9.140625" style="16" customWidth="1"/>
    <col min="11251" max="11251" width="11" style="16" customWidth="1"/>
    <col min="11252" max="11252" width="10.7109375" style="16" customWidth="1"/>
    <col min="11253" max="11253" width="16" style="16" customWidth="1"/>
    <col min="11254" max="11267" width="9.140625" style="16" customWidth="1"/>
    <col min="11268" max="11503" width="9.28515625" style="16"/>
    <col min="11504" max="11504" width="12.28515625" style="16" customWidth="1"/>
    <col min="11505" max="11505" width="29.7109375" style="16" customWidth="1"/>
    <col min="11506" max="11506" width="9.140625" style="16" customWidth="1"/>
    <col min="11507" max="11507" width="11" style="16" customWidth="1"/>
    <col min="11508" max="11508" width="10.7109375" style="16" customWidth="1"/>
    <col min="11509" max="11509" width="16" style="16" customWidth="1"/>
    <col min="11510" max="11523" width="9.140625" style="16" customWidth="1"/>
    <col min="11524" max="11759" width="9.28515625" style="16"/>
    <col min="11760" max="11760" width="12.28515625" style="16" customWidth="1"/>
    <col min="11761" max="11761" width="29.7109375" style="16" customWidth="1"/>
    <col min="11762" max="11762" width="9.140625" style="16" customWidth="1"/>
    <col min="11763" max="11763" width="11" style="16" customWidth="1"/>
    <col min="11764" max="11764" width="10.7109375" style="16" customWidth="1"/>
    <col min="11765" max="11765" width="16" style="16" customWidth="1"/>
    <col min="11766" max="11779" width="9.140625" style="16" customWidth="1"/>
    <col min="11780" max="12015" width="9.28515625" style="16"/>
    <col min="12016" max="12016" width="12.28515625" style="16" customWidth="1"/>
    <col min="12017" max="12017" width="29.7109375" style="16" customWidth="1"/>
    <col min="12018" max="12018" width="9.140625" style="16" customWidth="1"/>
    <col min="12019" max="12019" width="11" style="16" customWidth="1"/>
    <col min="12020" max="12020" width="10.7109375" style="16" customWidth="1"/>
    <col min="12021" max="12021" width="16" style="16" customWidth="1"/>
    <col min="12022" max="12035" width="9.140625" style="16" customWidth="1"/>
    <col min="12036" max="12271" width="9.28515625" style="16"/>
    <col min="12272" max="12272" width="12.28515625" style="16" customWidth="1"/>
    <col min="12273" max="12273" width="29.7109375" style="16" customWidth="1"/>
    <col min="12274" max="12274" width="9.140625" style="16" customWidth="1"/>
    <col min="12275" max="12275" width="11" style="16" customWidth="1"/>
    <col min="12276" max="12276" width="10.7109375" style="16" customWidth="1"/>
    <col min="12277" max="12277" width="16" style="16" customWidth="1"/>
    <col min="12278" max="12291" width="9.140625" style="16" customWidth="1"/>
    <col min="12292" max="12527" width="9.28515625" style="16"/>
    <col min="12528" max="12528" width="12.28515625" style="16" customWidth="1"/>
    <col min="12529" max="12529" width="29.7109375" style="16" customWidth="1"/>
    <col min="12530" max="12530" width="9.140625" style="16" customWidth="1"/>
    <col min="12531" max="12531" width="11" style="16" customWidth="1"/>
    <col min="12532" max="12532" width="10.7109375" style="16" customWidth="1"/>
    <col min="12533" max="12533" width="16" style="16" customWidth="1"/>
    <col min="12534" max="12547" width="9.140625" style="16" customWidth="1"/>
    <col min="12548" max="12783" width="9.28515625" style="16"/>
    <col min="12784" max="12784" width="12.28515625" style="16" customWidth="1"/>
    <col min="12785" max="12785" width="29.7109375" style="16" customWidth="1"/>
    <col min="12786" max="12786" width="9.140625" style="16" customWidth="1"/>
    <col min="12787" max="12787" width="11" style="16" customWidth="1"/>
    <col min="12788" max="12788" width="10.7109375" style="16" customWidth="1"/>
    <col min="12789" max="12789" width="16" style="16" customWidth="1"/>
    <col min="12790" max="12803" width="9.140625" style="16" customWidth="1"/>
    <col min="12804" max="13039" width="9.28515625" style="16"/>
    <col min="13040" max="13040" width="12.28515625" style="16" customWidth="1"/>
    <col min="13041" max="13041" width="29.7109375" style="16" customWidth="1"/>
    <col min="13042" max="13042" width="9.140625" style="16" customWidth="1"/>
    <col min="13043" max="13043" width="11" style="16" customWidth="1"/>
    <col min="13044" max="13044" width="10.7109375" style="16" customWidth="1"/>
    <col min="13045" max="13045" width="16" style="16" customWidth="1"/>
    <col min="13046" max="13059" width="9.140625" style="16" customWidth="1"/>
    <col min="13060" max="13295" width="9.28515625" style="16"/>
    <col min="13296" max="13296" width="12.28515625" style="16" customWidth="1"/>
    <col min="13297" max="13297" width="29.7109375" style="16" customWidth="1"/>
    <col min="13298" max="13298" width="9.140625" style="16" customWidth="1"/>
    <col min="13299" max="13299" width="11" style="16" customWidth="1"/>
    <col min="13300" max="13300" width="10.7109375" style="16" customWidth="1"/>
    <col min="13301" max="13301" width="16" style="16" customWidth="1"/>
    <col min="13302" max="13315" width="9.140625" style="16" customWidth="1"/>
    <col min="13316" max="13551" width="9.28515625" style="16"/>
    <col min="13552" max="13552" width="12.28515625" style="16" customWidth="1"/>
    <col min="13553" max="13553" width="29.7109375" style="16" customWidth="1"/>
    <col min="13554" max="13554" width="9.140625" style="16" customWidth="1"/>
    <col min="13555" max="13555" width="11" style="16" customWidth="1"/>
    <col min="13556" max="13556" width="10.7109375" style="16" customWidth="1"/>
    <col min="13557" max="13557" width="16" style="16" customWidth="1"/>
    <col min="13558" max="13571" width="9.140625" style="16" customWidth="1"/>
    <col min="13572" max="13807" width="9.28515625" style="16"/>
    <col min="13808" max="13808" width="12.28515625" style="16" customWidth="1"/>
    <col min="13809" max="13809" width="29.7109375" style="16" customWidth="1"/>
    <col min="13810" max="13810" width="9.140625" style="16" customWidth="1"/>
    <col min="13811" max="13811" width="11" style="16" customWidth="1"/>
    <col min="13812" max="13812" width="10.7109375" style="16" customWidth="1"/>
    <col min="13813" max="13813" width="16" style="16" customWidth="1"/>
    <col min="13814" max="13827" width="9.140625" style="16" customWidth="1"/>
    <col min="13828" max="14063" width="9.28515625" style="16"/>
    <col min="14064" max="14064" width="12.28515625" style="16" customWidth="1"/>
    <col min="14065" max="14065" width="29.7109375" style="16" customWidth="1"/>
    <col min="14066" max="14066" width="9.140625" style="16" customWidth="1"/>
    <col min="14067" max="14067" width="11" style="16" customWidth="1"/>
    <col min="14068" max="14068" width="10.7109375" style="16" customWidth="1"/>
    <col min="14069" max="14069" width="16" style="16" customWidth="1"/>
    <col min="14070" max="14083" width="9.140625" style="16" customWidth="1"/>
    <col min="14084" max="14319" width="9.28515625" style="16"/>
    <col min="14320" max="14320" width="12.28515625" style="16" customWidth="1"/>
    <col min="14321" max="14321" width="29.7109375" style="16" customWidth="1"/>
    <col min="14322" max="14322" width="9.140625" style="16" customWidth="1"/>
    <col min="14323" max="14323" width="11" style="16" customWidth="1"/>
    <col min="14324" max="14324" width="10.7109375" style="16" customWidth="1"/>
    <col min="14325" max="14325" width="16" style="16" customWidth="1"/>
    <col min="14326" max="14339" width="9.140625" style="16" customWidth="1"/>
    <col min="14340" max="14575" width="9.28515625" style="16"/>
    <col min="14576" max="14576" width="12.28515625" style="16" customWidth="1"/>
    <col min="14577" max="14577" width="29.7109375" style="16" customWidth="1"/>
    <col min="14578" max="14578" width="9.140625" style="16" customWidth="1"/>
    <col min="14579" max="14579" width="11" style="16" customWidth="1"/>
    <col min="14580" max="14580" width="10.7109375" style="16" customWidth="1"/>
    <col min="14581" max="14581" width="16" style="16" customWidth="1"/>
    <col min="14582" max="14595" width="9.140625" style="16" customWidth="1"/>
    <col min="14596" max="14831" width="9.28515625" style="16"/>
    <col min="14832" max="14832" width="12.28515625" style="16" customWidth="1"/>
    <col min="14833" max="14833" width="29.7109375" style="16" customWidth="1"/>
    <col min="14834" max="14834" width="9.140625" style="16" customWidth="1"/>
    <col min="14835" max="14835" width="11" style="16" customWidth="1"/>
    <col min="14836" max="14836" width="10.7109375" style="16" customWidth="1"/>
    <col min="14837" max="14837" width="16" style="16" customWidth="1"/>
    <col min="14838" max="14851" width="9.140625" style="16" customWidth="1"/>
    <col min="14852" max="15087" width="9.28515625" style="16"/>
    <col min="15088" max="15088" width="12.28515625" style="16" customWidth="1"/>
    <col min="15089" max="15089" width="29.7109375" style="16" customWidth="1"/>
    <col min="15090" max="15090" width="9.140625" style="16" customWidth="1"/>
    <col min="15091" max="15091" width="11" style="16" customWidth="1"/>
    <col min="15092" max="15092" width="10.7109375" style="16" customWidth="1"/>
    <col min="15093" max="15093" width="16" style="16" customWidth="1"/>
    <col min="15094" max="15107" width="9.140625" style="16" customWidth="1"/>
    <col min="15108" max="15343" width="9.28515625" style="16"/>
    <col min="15344" max="15344" width="12.28515625" style="16" customWidth="1"/>
    <col min="15345" max="15345" width="29.7109375" style="16" customWidth="1"/>
    <col min="15346" max="15346" width="9.140625" style="16" customWidth="1"/>
    <col min="15347" max="15347" width="11" style="16" customWidth="1"/>
    <col min="15348" max="15348" width="10.7109375" style="16" customWidth="1"/>
    <col min="15349" max="15349" width="16" style="16" customWidth="1"/>
    <col min="15350" max="15363" width="9.140625" style="16" customWidth="1"/>
    <col min="15364" max="15599" width="9.28515625" style="16"/>
    <col min="15600" max="15600" width="12.28515625" style="16" customWidth="1"/>
    <col min="15601" max="15601" width="29.7109375" style="16" customWidth="1"/>
    <col min="15602" max="15602" width="9.140625" style="16" customWidth="1"/>
    <col min="15603" max="15603" width="11" style="16" customWidth="1"/>
    <col min="15604" max="15604" width="10.7109375" style="16" customWidth="1"/>
    <col min="15605" max="15605" width="16" style="16" customWidth="1"/>
    <col min="15606" max="15619" width="9.140625" style="16" customWidth="1"/>
    <col min="15620" max="15855" width="9.28515625" style="16"/>
    <col min="15856" max="15856" width="12.28515625" style="16" customWidth="1"/>
    <col min="15857" max="15857" width="29.7109375" style="16" customWidth="1"/>
    <col min="15858" max="15858" width="9.140625" style="16" customWidth="1"/>
    <col min="15859" max="15859" width="11" style="16" customWidth="1"/>
    <col min="15860" max="15860" width="10.7109375" style="16" customWidth="1"/>
    <col min="15861" max="15861" width="16" style="16" customWidth="1"/>
    <col min="15862" max="15875" width="9.140625" style="16" customWidth="1"/>
    <col min="15876" max="16111" width="9.28515625" style="16"/>
    <col min="16112" max="16112" width="12.28515625" style="16" customWidth="1"/>
    <col min="16113" max="16113" width="29.7109375" style="16" customWidth="1"/>
    <col min="16114" max="16114" width="9.140625" style="16" customWidth="1"/>
    <col min="16115" max="16115" width="11" style="16" customWidth="1"/>
    <col min="16116" max="16116" width="10.7109375" style="16" customWidth="1"/>
    <col min="16117" max="16117" width="16" style="16" customWidth="1"/>
    <col min="16118" max="16131" width="9.140625" style="16" customWidth="1"/>
    <col min="16132" max="16367" width="9.28515625" style="16"/>
    <col min="16368" max="16384" width="9.28515625" style="16" customWidth="1"/>
  </cols>
  <sheetData>
    <row r="2" spans="1:6" ht="15.75" x14ac:dyDescent="0.25">
      <c r="A2" s="14"/>
      <c r="B2" s="14"/>
      <c r="C2" s="14"/>
      <c r="D2" s="15"/>
    </row>
    <row r="3" spans="1:6" x14ac:dyDescent="0.2">
      <c r="A3" s="429" t="s">
        <v>97</v>
      </c>
      <c r="B3" s="430"/>
      <c r="C3" s="430"/>
      <c r="D3" s="430"/>
      <c r="E3" s="430"/>
      <c r="F3" s="430"/>
    </row>
    <row r="4" spans="1:6" x14ac:dyDescent="0.2">
      <c r="A4" s="430"/>
      <c r="B4" s="430"/>
      <c r="C4" s="430"/>
      <c r="D4" s="430"/>
      <c r="E4" s="430"/>
      <c r="F4" s="430"/>
    </row>
    <row r="5" spans="1:6" ht="12.95" customHeight="1" x14ac:dyDescent="0.2">
      <c r="A5" s="432" t="str">
        <f>IF(OR(payment="Credit card (VISA/Mastercard/AMEX) / Carte de crédit (VISA/Mastercard/AMEX)", payment="Scholastic Dollars Redemption / Utilisez les dollars Scholastic"), "RECEIPT","INVOICE")</f>
        <v>INVOICE</v>
      </c>
      <c r="B5" s="433"/>
      <c r="C5" s="433"/>
      <c r="D5" s="433"/>
      <c r="E5" s="433"/>
      <c r="F5" s="433"/>
    </row>
    <row r="6" spans="1:6" ht="12.95" customHeight="1" x14ac:dyDescent="0.2">
      <c r="A6" s="433"/>
      <c r="B6" s="433"/>
      <c r="C6" s="433"/>
      <c r="D6" s="433"/>
      <c r="E6" s="433"/>
      <c r="F6" s="433"/>
    </row>
    <row r="8" spans="1:6" ht="17.45" customHeight="1" thickBot="1" x14ac:dyDescent="0.25">
      <c r="A8" s="17"/>
      <c r="B8" s="17"/>
      <c r="C8" s="17" t="s">
        <v>27</v>
      </c>
      <c r="D8" s="17"/>
      <c r="E8" s="17"/>
      <c r="F8" s="17"/>
    </row>
    <row r="9" spans="1:6" ht="8.4499999999999993" customHeight="1" thickTop="1" x14ac:dyDescent="0.2">
      <c r="A9" s="18"/>
      <c r="B9" s="19"/>
      <c r="C9" s="19"/>
      <c r="D9" s="19"/>
      <c r="E9" s="19"/>
      <c r="F9" s="20"/>
    </row>
    <row r="10" spans="1:6" ht="15.75" customHeight="1" x14ac:dyDescent="0.2">
      <c r="A10" s="131"/>
      <c r="E10" s="24" t="s">
        <v>28</v>
      </c>
      <c r="F10" s="155">
        <f ca="1">TODAY()</f>
        <v>45400</v>
      </c>
    </row>
    <row r="11" spans="1:6" ht="15.75" customHeight="1" x14ac:dyDescent="0.2">
      <c r="A11" s="434" t="str">
        <f>IF((payment="&lt;Click here and use drop-down arrow to select&gt; / &lt;Cliquez ici et utilisez la flèche de menu déroulant pour faire un choix&gt;"),"",(IF(OR(payment="Credit card (VISA/Mastercard/AMEX) / Carte de crédit (VISA/Mastercard/AMEX)",payment="Scholastic Dollars Redemption / Utilisez les dollars Scholastic",payment="Invoice School / Facturer à l'école",payment="Invoice School using Purchase Order / Facturer à l'école avec un bon de commande"),school_name,"Need School Board Name")))</f>
        <v/>
      </c>
      <c r="B11" s="435"/>
      <c r="D11" s="21"/>
      <c r="E11" s="24" t="s">
        <v>27</v>
      </c>
      <c r="F11" s="120"/>
    </row>
    <row r="12" spans="1:6" ht="15.75" customHeight="1" x14ac:dyDescent="0.25">
      <c r="A12" s="163" t="str">
        <f>IF((payment="&lt;Click here and use drop-down arrow to select&gt; / &lt;Cliquez ici et utilisez la flèche de menu déroulant pour faire un choix&gt;"),"",(IF(OR(payment="Credit card (VISA/Mastercard/AMEX) / Carte de crédit (VISA/Mastercard/AMEX)",payment="Scholastic Dollars Redemption / Utilisez les dollars Scholastic",payment="Invoice School / Facturer à l'école",payment="Invoice School using Purchase Order / Facturer à l'école avec un bon de commande"),sch_add,"Need School Board Address")))</f>
        <v/>
      </c>
      <c r="B12" s="126"/>
      <c r="C12" s="22"/>
      <c r="D12" s="21"/>
      <c r="E12" s="200" t="str">
        <f>IF(OR(payment="Invoice School using Purchase Order / Facturer à l'école avec un bon de commande",payment="Invoice School Board using Purchase Order / Facturer au conseil scolaire avec un bon de commande"),"PO #:", "")</f>
        <v/>
      </c>
      <c r="F12" s="161"/>
    </row>
    <row r="13" spans="1:6" ht="15.75" customHeight="1" x14ac:dyDescent="0.25">
      <c r="A13" s="163" t="str">
        <f>IF(payment="&lt;Click here and use drop-down arrow to select&gt; / &lt;Cliquez ici et utilisez la flèche de menu déroulant pour faire un choix&gt;","",(CONCATENATE(IF(payment&lt;&gt;"Invoice School Board using Purchase Order / Facturer au conseil scolaire avec un bon de commande",sch_city,IF(payment="Invoice School Board using Purchase Order / Facturer au conseil scolaire avec un bon de commande","Need School Board city/town name, province and postal code",""))&amp;", "&amp;(IF(payment&lt;&gt;"Invoice School Board using Purchase Order / Facturer au conseil scolaire avec un bon de commande",sch_prov,IF(payment="Invoice School Board using Purchase Order / Facturer au conseil scolaire avec un bon de commande",""))&amp;"  "&amp;IF(payment="Invoice School Board using Purchase Order / Facturer au conseil scolaire avec un bon de commande","",IF(sch_postcode="","",sch_postcode))))))</f>
        <v/>
      </c>
      <c r="B13" s="111"/>
      <c r="C13" s="21"/>
      <c r="D13" s="21"/>
      <c r="E13" s="24"/>
      <c r="F13" s="122"/>
    </row>
    <row r="14" spans="1:6" ht="15.75" x14ac:dyDescent="0.25">
      <c r="A14" s="438" t="str">
        <f>IF((payment="&lt;Click here and use drop-down arrow to select&gt; / &lt;Cliquez ici et utilisez la flèche de menu déroulant pour faire un choix&gt;"),"",(IF(OR(payment="Credit card (VISA/Mastercard/AMEX) / Carte de crédit (VISA/Mastercard/AMEX)",payment="Scholastic Dollars Redemption / Utilisez les dollars Scholastic",payment="Invoice School / Facturer à l'école",payment="Invoice School using Purchase Order / Facturer à l'école avec un bon de commande"),sch_phone,"Need School Board phone number?")))</f>
        <v/>
      </c>
      <c r="B14" s="439"/>
      <c r="C14" s="111"/>
      <c r="D14" s="21"/>
      <c r="E14" s="200" t="s">
        <v>29</v>
      </c>
      <c r="F14" s="121"/>
    </row>
    <row r="15" spans="1:6" ht="15" x14ac:dyDescent="0.2">
      <c r="A15" s="119" t="str">
        <f>IF(cust_email="","",cust_email)</f>
        <v/>
      </c>
      <c r="C15" s="21"/>
      <c r="D15" s="21"/>
      <c r="E15" s="24"/>
      <c r="F15" s="123"/>
    </row>
    <row r="16" spans="1:6" ht="15" x14ac:dyDescent="0.2">
      <c r="A16" s="131"/>
      <c r="B16" s="24"/>
      <c r="C16" s="24"/>
      <c r="D16" s="21"/>
      <c r="E16" s="24" t="s">
        <v>30</v>
      </c>
      <c r="F16" s="162" t="str">
        <f>IF(acct_num="","",acct_num)</f>
        <v/>
      </c>
    </row>
    <row r="17" spans="1:6" x14ac:dyDescent="0.2">
      <c r="A17" s="132"/>
      <c r="B17" s="21"/>
      <c r="C17" s="21"/>
      <c r="D17" s="21"/>
      <c r="F17" s="68"/>
    </row>
    <row r="18" spans="1:6" ht="23.25" customHeight="1" x14ac:dyDescent="0.25">
      <c r="A18" s="26"/>
      <c r="B18" s="27" t="s">
        <v>31</v>
      </c>
      <c r="C18" s="28"/>
      <c r="D18" s="29"/>
      <c r="E18" s="201"/>
      <c r="F18" s="30" t="s">
        <v>32</v>
      </c>
    </row>
    <row r="19" spans="1:6" ht="15.95" customHeight="1" x14ac:dyDescent="0.2">
      <c r="A19" s="31"/>
      <c r="B19" s="32"/>
      <c r="C19" s="32"/>
      <c r="D19" s="33"/>
      <c r="E19" s="202"/>
      <c r="F19" s="23"/>
    </row>
    <row r="20" spans="1:6" ht="15.95" customHeight="1" x14ac:dyDescent="0.2">
      <c r="A20" s="25"/>
      <c r="B20" s="21"/>
      <c r="C20" s="21"/>
      <c r="D20" s="34"/>
      <c r="E20" s="203"/>
      <c r="F20" s="35"/>
    </row>
    <row r="21" spans="1:6" ht="15.95" customHeight="1" x14ac:dyDescent="0.2">
      <c r="A21" s="25"/>
      <c r="B21" s="24" t="s">
        <v>33</v>
      </c>
      <c r="C21" s="159">
        <f>IF(chairperson="",customername,IF(customername="",chairperson,IF(AND(chairperson&lt;&gt;"",customername&lt;&gt;""),customername)))</f>
        <v>0</v>
      </c>
      <c r="D21" s="109"/>
      <c r="E21" s="204"/>
      <c r="F21" s="158" t="str">
        <f>IF(payment="Rewards Redemption / Utiliser les récompenses en produits",amount,discount)</f>
        <v/>
      </c>
    </row>
    <row r="22" spans="1:6" ht="15.95" customHeight="1" x14ac:dyDescent="0.25">
      <c r="A22" s="36"/>
      <c r="B22" s="110" t="s">
        <v>57</v>
      </c>
      <c r="C22" s="111"/>
      <c r="D22" s="112"/>
      <c r="E22" s="205"/>
      <c r="F22" s="113"/>
    </row>
    <row r="23" spans="1:6" ht="15.95" customHeight="1" x14ac:dyDescent="0.25">
      <c r="A23" s="25"/>
      <c r="B23" s="114"/>
      <c r="C23" s="24"/>
      <c r="D23" s="112"/>
      <c r="E23" s="206"/>
      <c r="F23" s="115"/>
    </row>
    <row r="24" spans="1:6" ht="15.95" customHeight="1" x14ac:dyDescent="0.25">
      <c r="A24" s="25"/>
      <c r="B24" s="138" t="s">
        <v>98</v>
      </c>
      <c r="D24" s="112"/>
      <c r="E24" s="207"/>
      <c r="F24" s="157">
        <f>shiphandle</f>
        <v>10</v>
      </c>
    </row>
    <row r="25" spans="1:6" ht="15.95" customHeight="1" x14ac:dyDescent="0.25">
      <c r="A25" s="25"/>
      <c r="D25" s="112"/>
      <c r="E25" s="207"/>
      <c r="F25" s="116"/>
    </row>
    <row r="26" spans="1:6" ht="15.95" customHeight="1" x14ac:dyDescent="0.25">
      <c r="A26" s="25"/>
      <c r="B26" s="24" t="s">
        <v>364</v>
      </c>
      <c r="C26" s="24"/>
      <c r="D26" s="112"/>
      <c r="E26" s="207"/>
      <c r="F26" s="116"/>
    </row>
    <row r="27" spans="1:6" ht="15.95" customHeight="1" x14ac:dyDescent="0.2">
      <c r="A27" s="25"/>
      <c r="B27" s="111" t="s">
        <v>58</v>
      </c>
      <c r="C27" s="209">
        <f>gst</f>
        <v>0.5</v>
      </c>
      <c r="D27" s="117"/>
      <c r="E27" s="207"/>
      <c r="F27" s="118"/>
    </row>
    <row r="28" spans="1:6" ht="15.75" thickBot="1" x14ac:dyDescent="0.25">
      <c r="A28" s="25"/>
      <c r="B28" s="24"/>
      <c r="C28" s="24"/>
      <c r="D28" s="112"/>
      <c r="E28" s="207"/>
      <c r="F28" s="118"/>
    </row>
    <row r="29" spans="1:6" ht="24" customHeight="1" thickBot="1" x14ac:dyDescent="0.3">
      <c r="A29" s="25"/>
      <c r="B29" s="24"/>
      <c r="C29" s="436" t="str">
        <f>IF(OR(payment="Credit card (VISA/Mastercard/AMEX) / Carte de crédit (VISA/Mastercard/AMEX)", payment="Rewards Redemption / Utiliser les récompenses en produits"), "TOTAL AMOUNT","TOTAL AMOUNT DUE")</f>
        <v>TOTAL AMOUNT DUE</v>
      </c>
      <c r="D29" s="436"/>
      <c r="E29" s="437"/>
      <c r="F29" s="160" t="str">
        <f>final_due</f>
        <v/>
      </c>
    </row>
    <row r="30" spans="1:6" x14ac:dyDescent="0.2">
      <c r="A30" s="25"/>
      <c r="B30" s="21"/>
      <c r="C30" s="21"/>
      <c r="D30" s="21"/>
      <c r="E30" s="21"/>
      <c r="F30" s="35"/>
    </row>
    <row r="31" spans="1:6" ht="13.5" thickBot="1" x14ac:dyDescent="0.25">
      <c r="A31" s="37"/>
      <c r="B31" s="38"/>
      <c r="C31" s="38"/>
      <c r="D31" s="38"/>
      <c r="E31" s="38"/>
      <c r="F31" s="39"/>
    </row>
    <row r="32" spans="1:6" ht="5.25" customHeight="1" thickTop="1" thickBot="1" x14ac:dyDescent="0.25">
      <c r="A32" s="40"/>
      <c r="B32" s="17"/>
      <c r="C32" s="17"/>
      <c r="D32" s="17"/>
      <c r="E32" s="208"/>
      <c r="F32" s="41"/>
    </row>
    <row r="33" spans="1:6" ht="13.5" thickTop="1" x14ac:dyDescent="0.2">
      <c r="F33" s="42"/>
    </row>
    <row r="34" spans="1:6" x14ac:dyDescent="0.2">
      <c r="A34" s="43" t="s">
        <v>34</v>
      </c>
      <c r="F34" s="42"/>
    </row>
    <row r="35" spans="1:6" x14ac:dyDescent="0.2">
      <c r="B35" s="43"/>
      <c r="F35" s="42"/>
    </row>
    <row r="36" spans="1:6" x14ac:dyDescent="0.2">
      <c r="A36" s="431"/>
      <c r="B36" s="431"/>
      <c r="C36" s="431"/>
      <c r="D36" s="431"/>
      <c r="E36" s="431"/>
      <c r="F36" s="431"/>
    </row>
    <row r="37" spans="1:6" x14ac:dyDescent="0.2">
      <c r="A37" s="431" t="s">
        <v>2192</v>
      </c>
      <c r="B37" s="431"/>
      <c r="C37" s="431"/>
      <c r="D37" s="431"/>
      <c r="E37" s="431"/>
      <c r="F37" s="431"/>
    </row>
    <row r="38" spans="1:6" ht="15.75" x14ac:dyDescent="0.25">
      <c r="A38" s="45" t="s">
        <v>35</v>
      </c>
      <c r="B38" s="45"/>
      <c r="C38" s="44"/>
      <c r="D38" s="44"/>
      <c r="E38" s="44"/>
      <c r="F38" s="44"/>
    </row>
    <row r="39" spans="1:6" ht="15.75" x14ac:dyDescent="0.25">
      <c r="A39" s="45" t="s">
        <v>36</v>
      </c>
      <c r="B39" s="45"/>
      <c r="C39" s="44"/>
      <c r="D39" s="44"/>
      <c r="E39" s="44"/>
      <c r="F39" s="44"/>
    </row>
    <row r="40" spans="1:6" ht="15.75" x14ac:dyDescent="0.25">
      <c r="A40" s="45" t="s">
        <v>37</v>
      </c>
      <c r="B40" s="45"/>
      <c r="C40" s="44"/>
      <c r="D40" s="44"/>
      <c r="E40" s="44"/>
      <c r="F40" s="44"/>
    </row>
    <row r="41" spans="1:6" ht="15.75" x14ac:dyDescent="0.25">
      <c r="A41" s="45" t="s">
        <v>38</v>
      </c>
      <c r="B41" s="45"/>
      <c r="C41" s="44"/>
      <c r="D41" s="44"/>
      <c r="E41" s="44"/>
      <c r="F41" s="44"/>
    </row>
    <row r="42" spans="1:6" x14ac:dyDescent="0.2">
      <c r="A42" s="44"/>
      <c r="B42" s="44"/>
      <c r="C42" s="44"/>
      <c r="D42" s="44"/>
      <c r="E42" s="44"/>
      <c r="F42" s="44"/>
    </row>
    <row r="43" spans="1:6" ht="14.25" x14ac:dyDescent="0.2">
      <c r="A43" s="124" t="s">
        <v>96</v>
      </c>
      <c r="B43" s="124"/>
      <c r="C43" s="124"/>
      <c r="D43" s="46"/>
      <c r="E43" s="46"/>
      <c r="F43" s="46"/>
    </row>
    <row r="44" spans="1:6" ht="24.95" customHeight="1" x14ac:dyDescent="0.25">
      <c r="A44" s="125" t="s">
        <v>2193</v>
      </c>
      <c r="B44" s="14"/>
      <c r="C44" s="14"/>
      <c r="E44" s="431"/>
      <c r="F44" s="431"/>
    </row>
    <row r="45" spans="1:6" x14ac:dyDescent="0.2">
      <c r="A45" s="15"/>
      <c r="B45" s="15"/>
      <c r="C45" s="15"/>
    </row>
    <row r="46" spans="1:6" x14ac:dyDescent="0.2">
      <c r="A46" s="15"/>
      <c r="B46" s="15"/>
      <c r="C46" s="15"/>
    </row>
    <row r="47" spans="1:6" x14ac:dyDescent="0.2">
      <c r="A47" s="15"/>
      <c r="B47" s="15"/>
      <c r="C47" s="15"/>
    </row>
    <row r="48" spans="1:6" x14ac:dyDescent="0.2">
      <c r="A48" s="15"/>
      <c r="B48" s="15"/>
      <c r="C48" s="15"/>
    </row>
  </sheetData>
  <mergeCells count="8">
    <mergeCell ref="A3:F4"/>
    <mergeCell ref="A36:F36"/>
    <mergeCell ref="E44:F44"/>
    <mergeCell ref="A5:F6"/>
    <mergeCell ref="A11:B11"/>
    <mergeCell ref="C29:E29"/>
    <mergeCell ref="A14:B14"/>
    <mergeCell ref="A37:F37"/>
  </mergeCells>
  <pageMargins left="0.74803149606299213" right="0.74803149606299213" top="0.74803149606299213" bottom="0.74803149606299213" header="0.31496062992125984" footer="0.31496062992125984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15"/>
  <sheetViews>
    <sheetView workbookViewId="0">
      <selection activeCell="A7" sqref="A7"/>
    </sheetView>
  </sheetViews>
  <sheetFormatPr defaultRowHeight="15" x14ac:dyDescent="0.25"/>
  <cols>
    <col min="1" max="1" width="110.5703125" bestFit="1" customWidth="1"/>
  </cols>
  <sheetData>
    <row r="1" spans="1:1" x14ac:dyDescent="0.25">
      <c r="A1" t="s">
        <v>89</v>
      </c>
    </row>
    <row r="2" spans="1:1" x14ac:dyDescent="0.25">
      <c r="A2" t="s">
        <v>39</v>
      </c>
    </row>
    <row r="3" spans="1:1" x14ac:dyDescent="0.25">
      <c r="A3" t="s">
        <v>893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12" spans="1:1" x14ac:dyDescent="0.25">
      <c r="A12" t="s">
        <v>89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61</vt:i4>
      </vt:variant>
    </vt:vector>
  </HeadingPairs>
  <TitlesOfParts>
    <vt:vector size="66" baseType="lpstr">
      <vt:lpstr>S24 Warehouse Sale Product List</vt:lpstr>
      <vt:lpstr>Sch_Tools_Bundles_Imgs</vt:lpstr>
      <vt:lpstr>Pick</vt:lpstr>
      <vt:lpstr>Invoice_Receipt</vt:lpstr>
      <vt:lpstr>drop-down lists</vt:lpstr>
      <vt:lpstr>acct_num</vt:lpstr>
      <vt:lpstr>ALBUM</vt:lpstr>
      <vt:lpstr>amount</vt:lpstr>
      <vt:lpstr>board_name</vt:lpstr>
      <vt:lpstr>branch</vt:lpstr>
      <vt:lpstr>bundles_ensembles</vt:lpstr>
      <vt:lpstr>chairperson</vt:lpstr>
      <vt:lpstr>COLOUR</vt:lpstr>
      <vt:lpstr>cust_email</vt:lpstr>
      <vt:lpstr>cust_name</vt:lpstr>
      <vt:lpstr>cust_phone</vt:lpstr>
      <vt:lpstr>customername</vt:lpstr>
      <vt:lpstr>DEBUT</vt:lpstr>
      <vt:lpstr>delivery</vt:lpstr>
      <vt:lpstr>Sch_Tools_Bundles_Imgs!dino_era3d</vt:lpstr>
      <vt:lpstr>discount</vt:lpstr>
      <vt:lpstr>dogbreath</vt:lpstr>
      <vt:lpstr>DOGMAN</vt:lpstr>
      <vt:lpstr>era_game_control</vt:lpstr>
      <vt:lpstr>era_mermaid_tail</vt:lpstr>
      <vt:lpstr>Sch_Tools_Bundles_Imgs!era_microphone</vt:lpstr>
      <vt:lpstr>era_sharpener</vt:lpstr>
      <vt:lpstr>era_smart_phone</vt:lpstr>
      <vt:lpstr>Sch_Tools_Bundles_Imgs!era_sweettreats</vt:lpstr>
      <vt:lpstr>final_due</vt:lpstr>
      <vt:lpstr>Sch_Tools_Bundles_Imgs!game_control</vt:lpstr>
      <vt:lpstr>gst</vt:lpstr>
      <vt:lpstr>gstrate</vt:lpstr>
      <vt:lpstr>Sch_Tools_Bundles_Imgs!img_erasers</vt:lpstr>
      <vt:lpstr>JUMP_R</vt:lpstr>
      <vt:lpstr>MUNSCH</vt:lpstr>
      <vt:lpstr>NOISETTE</vt:lpstr>
      <vt:lpstr>payment</vt:lpstr>
      <vt:lpstr>pen_magic_sequin</vt:lpstr>
      <vt:lpstr>pen_uv</vt:lpstr>
      <vt:lpstr>PETITES</vt:lpstr>
      <vt:lpstr>po_num</vt:lpstr>
      <vt:lpstr>Pick!Print_Titles</vt:lpstr>
      <vt:lpstr>'S24 Warehouse Sale Product List'!Print_Titles</vt:lpstr>
      <vt:lpstr>province</vt:lpstr>
      <vt:lpstr>purch_amt</vt:lpstr>
      <vt:lpstr>purch_ship</vt:lpstr>
      <vt:lpstr>READERS</vt:lpstr>
      <vt:lpstr>rewards</vt:lpstr>
      <vt:lpstr>ROMAN</vt:lpstr>
      <vt:lpstr>SAUTEZ</vt:lpstr>
      <vt:lpstr>sch_add</vt:lpstr>
      <vt:lpstr>sch_city</vt:lpstr>
      <vt:lpstr>sch_phone</vt:lpstr>
      <vt:lpstr>sch_postcode</vt:lpstr>
      <vt:lpstr>sch_prov</vt:lpstr>
      <vt:lpstr>school_name</vt:lpstr>
      <vt:lpstr>shiphandle</vt:lpstr>
      <vt:lpstr>Sch_Tools_Bundles_Imgs!sparkly_bear</vt:lpstr>
      <vt:lpstr>sparklybear</vt:lpstr>
      <vt:lpstr>subtotal</vt:lpstr>
      <vt:lpstr>taxrate</vt:lpstr>
      <vt:lpstr>TEEN</vt:lpstr>
      <vt:lpstr>VISUAL</vt:lpstr>
      <vt:lpstr>WAR</vt:lpstr>
      <vt:lpstr>warehouse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 Caroline</dc:creator>
  <cp:lastModifiedBy>Dustin Maillet</cp:lastModifiedBy>
  <cp:lastPrinted>2024-04-04T16:54:53Z</cp:lastPrinted>
  <dcterms:created xsi:type="dcterms:W3CDTF">2015-11-26T20:19:26Z</dcterms:created>
  <dcterms:modified xsi:type="dcterms:W3CDTF">2024-04-18T15:19:14Z</dcterms:modified>
</cp:coreProperties>
</file>