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R:\Markham\BOOKFAIRS\BF_Saskatoon\CAWSE\S26 CAWSE\"/>
    </mc:Choice>
  </mc:AlternateContent>
  <xr:revisionPtr revIDLastSave="0" documentId="13_ncr:1_{C4BEA9F2-6E52-45CB-8B40-D922FD810CB7}" xr6:coauthVersionLast="47" xr6:coauthVersionMax="47" xr10:uidLastSave="{00000000-0000-0000-0000-000000000000}"/>
  <workbookProtection workbookAlgorithmName="SHA-512" workbookHashValue="Dx9YuNDX2dU4N1jwsAp7IvMEC3s9BpW2uiC2LvJVJouTmiAWKGUjRjjxInaOlYNUOoP2+nSmcEw2KnyhmTVI6g==" workbookSaltValue="P62I/lC4jxD4MPNNlqo7LA==" workbookSpinCount="100000" lockStructure="1"/>
  <bookViews>
    <workbookView xWindow="-120" yWindow="-120" windowWidth="29040" windowHeight="15720" xr2:uid="{00000000-000D-0000-FFFF-FFFF00000000}"/>
  </bookViews>
  <sheets>
    <sheet name="S26 Warehouse Sale Product List" sheetId="1" r:id="rId1"/>
    <sheet name="Pick" sheetId="2" state="hidden" r:id="rId2"/>
    <sheet name="Invoice_Receipt" sheetId="3" state="hidden" r:id="rId3"/>
    <sheet name="drop-down lists" sheetId="4" state="hidden" r:id="rId4"/>
  </sheets>
  <definedNames>
    <definedName name="_xlnm._FilterDatabase" localSheetId="1" hidden="1">Pick!$A$6:$F$509</definedName>
    <definedName name="_xlnm._FilterDatabase" localSheetId="0" hidden="1">'S26 Warehouse Sale Product List'!$A$319:$H$594</definedName>
    <definedName name="acct_num">'S26 Warehouse Sale Product List'!$D$43</definedName>
    <definedName name="amount">'S26 Warehouse Sale Product List'!$E$68</definedName>
    <definedName name="bad_guys">'S26 Warehouse Sale Product List'!#REF!</definedName>
    <definedName name="baddest_day">'S26 Warehouse Sale Product List'!$F$372</definedName>
    <definedName name="bigbad_wolf">'S26 Warehouse Sale Product List'!$F$388</definedName>
    <definedName name="board_name">'S26 Warehouse Sale Product List'!$C$65:$G$65</definedName>
    <definedName name="branch">'S26 Warehouse Sale Product List'!$A$38</definedName>
    <definedName name="bundles_ensembles">'S26 Warehouse Sale Product List'!$A$306:$G$306</definedName>
    <definedName name="celebrate_you">'S26 Warehouse Sale Product List'!#REF!</definedName>
    <definedName name="chairperson">'S26 Warehouse Sale Product List'!$A$45</definedName>
    <definedName name="chomp">'S26 Warehouse Sale Product List'!#REF!</definedName>
    <definedName name="craig_and_young">'S26 Warehouse Sale Product List'!$F$86</definedName>
    <definedName name="cust_email">'S26 Warehouse Sale Product List'!$A$56</definedName>
    <definedName name="cust_phone">'S26 Warehouse Sale Product List'!$D$56:$F$56</definedName>
    <definedName name="customername">'S26 Warehouse Sale Product List'!$A$54</definedName>
    <definedName name="cutto_thechase">'S26 Warehouse Sale Product List'!$F$387</definedName>
    <definedName name="david_suzuki">'S26 Warehouse Sale Product List'!$F$380</definedName>
    <definedName name="dawn_underlord">'S26 Warehouse Sale Product List'!$F$385</definedName>
    <definedName name="deal_adatwist_bigproject">'S26 Warehouse Sale Product List'!$F$86</definedName>
    <definedName name="deal_era_candy">'S26 Warehouse Sale Product List'!#REF!</definedName>
    <definedName name="deal_era_pack">'S26 Warehouse Sale Product List'!#REF!</definedName>
    <definedName name="deal_write4">'S26 Warehouse Sale Product List'!#REF!</definedName>
    <definedName name="delivery">'S26 Warehouse Sale Product List'!$B$53</definedName>
    <definedName name="dino_era3d">#REF!</definedName>
    <definedName name="dino_pack">'S26 Warehouse Sale Product List'!#REF!</definedName>
    <definedName name="discount">'S26 Warehouse Sale Product List'!$E$69</definedName>
    <definedName name="elsie_macgill">'S26 Warehouse Sale Product List'!$F$381</definedName>
    <definedName name="era_candy">#REF!</definedName>
    <definedName name="era_dino">#REF!</definedName>
    <definedName name="era_rockets">#REF!</definedName>
    <definedName name="era_unicorn">#REF!</definedName>
    <definedName name="ERAPK5">'S26 Warehouse Sale Product List'!#REF!</definedName>
    <definedName name="everybody">'S26 Warehouse Sale Product List'!$F$332</definedName>
    <definedName name="exceptwhen_theydont">'S26 Warehouse Sale Product List'!$F$333</definedName>
    <definedName name="final_due">'S26 Warehouse Sale Product List'!$E$72</definedName>
    <definedName name="gst">'S26 Warehouse Sale Product List'!$E$73</definedName>
    <definedName name="gstrate">'S26 Warehouse Sale Product List'!$D$35</definedName>
    <definedName name="guest">'S26 Warehouse Sale Product List'!#REF!</definedName>
    <definedName name="hair_love">'S26 Warehouse Sale Product List'!#REF!</definedName>
    <definedName name="haunted10">'S26 Warehouse Sale Product List'!$F$465</definedName>
    <definedName name="haunted8">'S26 Warehouse Sale Product List'!$F$466</definedName>
    <definedName name="haunted9">'S26 Warehouse Sale Product List'!$F$467</definedName>
    <definedName name="hauntedscreams">'S26 Warehouse Sale Product List'!$F$468</definedName>
    <definedName name="haunting">'S26 Warehouse Sale Product List'!#REF!</definedName>
    <definedName name="haunting_tales">'S26 Warehouse Sale Product List'!#REF!</definedName>
    <definedName name="hauntme">'S26 Warehouse Sale Product List'!#REF!</definedName>
    <definedName name="iam_hockey_player">'S26 Warehouse Sale Product List'!#REF!</definedName>
    <definedName name="img_erasers">#REF!</definedName>
    <definedName name="inclusion">'S26 Warehouse Sale Product List'!#REF!</definedName>
    <definedName name="k2_pack">'S26 Warehouse Sale Product List'!#REF!</definedName>
    <definedName name="meetcdns">'S26 Warehouse Sale Product List'!#REF!</definedName>
    <definedName name="pack_24">'S26 Warehouse Sale Product List'!#REF!</definedName>
    <definedName name="pack_46">'S26 Warehouse Sale Product List'!#REF!</definedName>
    <definedName name="pack_68">'S26 Warehouse Sale Product List'!#REF!</definedName>
    <definedName name="payment">'S26 Warehouse Sale Product List'!$B$62</definedName>
    <definedName name="pen_flamingo">#REF!</definedName>
    <definedName name="pen_llama">#REF!</definedName>
    <definedName name="pen_pompom">#REF!</definedName>
    <definedName name="pen_shark">#REF!</definedName>
    <definedName name="pen_uv">#REF!</definedName>
    <definedName name="po_num">'S26 Warehouse Sale Product List'!$A$65</definedName>
    <definedName name="princess_pack">'S26 Warehouse Sale Product List'!#REF!</definedName>
    <definedName name="_xlnm.Print_Area" localSheetId="0">'S26 Warehouse Sale Product List'!$A$1:$G$595</definedName>
    <definedName name="_xlnm.Print_Titles" localSheetId="1">Pick!$6:$6</definedName>
    <definedName name="_xlnm.Print_Titles" localSheetId="0">'S26 Warehouse Sale Product List'!$81:$81</definedName>
    <definedName name="province">'S26 Warehouse Sale Product List'!$B$35</definedName>
    <definedName name="purch_amt">Invoice_Receipt!$F$21</definedName>
    <definedName name="purch_ship">Invoice_Receipt!$F$24</definedName>
    <definedName name="rebel_voices">'S26 Warehouse Sale Product List'!$F$482</definedName>
    <definedName name="rewards">'S26 Warehouse Sale Product List'!$B$60</definedName>
    <definedName name="room_on_rock">'S26 Warehouse Sale Product List'!$F$348</definedName>
    <definedName name="sch_add">'S26 Warehouse Sale Product List'!$A$47:$B$47</definedName>
    <definedName name="sch_city">'S26 Warehouse Sale Product List'!$A$49</definedName>
    <definedName name="sch_phone">'S26 Warehouse Sale Product List'!$D$47</definedName>
    <definedName name="sch_postcode">'S26 Warehouse Sale Product List'!$C$49</definedName>
    <definedName name="sch_prov">'S26 Warehouse Sale Product List'!$B$49</definedName>
    <definedName name="school_name">'S26 Warehouse Sale Product List'!$A$43</definedName>
    <definedName name="shiphandle">'S26 Warehouse Sale Product List'!$E$71</definedName>
    <definedName name="subtotal">'S26 Warehouse Sale Product List'!$E$70</definedName>
    <definedName name="taxrate">'S26 Warehouse Sale Product List'!$C$35</definedName>
    <definedName name="terry_fox">'S26 Warehouse Sale Product List'!$F$382</definedName>
    <definedName name="the_one">'S26 Warehouse Sale Product List'!$F$386</definedName>
    <definedName name="therese_casgrain">'S26 Warehouse Sale Product List'!#REF!</definedName>
    <definedName name="thriller">'S26 Warehouse Sale Product List'!#REF!</definedName>
    <definedName name="touch_feel_canada">'S26 Warehouse Sale Product List'!#REF!</definedName>
    <definedName name="undrowned">'S26 Warehouse Sale Product List'!#REF!</definedName>
    <definedName name="veryfav_book">'S26 Warehouse Sale Product List'!$F$342</definedName>
    <definedName name="warehouse">'S26 Warehouse Sale Product List'!$A$38</definedName>
    <definedName name="welcome_pack">'S26 Warehouse Sale Product List'!#REF!</definedName>
    <definedName name="who_pack">'S26 Warehouse Sale Product List'!#REF!</definedName>
    <definedName name="WRITEON4">'S26 Warehouse Sale Product List'!#REF!</definedName>
    <definedName name="Z_0DD695E2_E0D1_449E_A7F8_DCD56F3E02B4_.wvu.PrintArea" localSheetId="0" hidden="1">'S26 Warehouse Sale Product List'!$A$81:$G$559</definedName>
    <definedName name="Z_0DD695E2_E0D1_449E_A7F8_DCD56F3E02B4_.wvu.PrintTitles" localSheetId="0" hidden="1">'S26 Warehouse Sale Product List'!$81:$81</definedName>
  </definedNames>
  <calcPr calcId="191029"/>
  <customWorkbookViews>
    <customWorkbookView name="Engler Caroline - Personal View" guid="{0DD695E2-E0D1-449E-A7F8-DCD56F3E02B4}" mergeInterval="0" personalView="1" maximized="1" windowWidth="143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98" i="1" l="1"/>
  <c r="G299" i="1"/>
  <c r="G302" i="1"/>
  <c r="G303" i="1"/>
  <c r="G304" i="1"/>
  <c r="G305" i="1"/>
  <c r="G594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290" i="1"/>
  <c r="G291" i="1"/>
  <c r="G292" i="1"/>
  <c r="G293" i="1"/>
  <c r="G294" i="1"/>
  <c r="G295" i="1"/>
  <c r="G296" i="1"/>
  <c r="G275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580" i="1" l="1"/>
  <c r="G579" i="1"/>
  <c r="G578" i="1"/>
  <c r="G268" i="1" l="1"/>
  <c r="G280" i="1"/>
  <c r="G308" i="1" l="1"/>
  <c r="G309" i="1"/>
  <c r="G310" i="1"/>
  <c r="G311" i="1"/>
  <c r="G312" i="1"/>
  <c r="G313" i="1"/>
  <c r="G314" i="1"/>
  <c r="G315" i="1"/>
  <c r="G281" i="1"/>
  <c r="G282" i="1"/>
  <c r="G283" i="1"/>
  <c r="G284" i="1"/>
  <c r="G285" i="1"/>
  <c r="G286" i="1"/>
  <c r="G287" i="1"/>
  <c r="G288" i="1"/>
  <c r="G289" i="1"/>
  <c r="G297" i="1"/>
  <c r="G300" i="1"/>
  <c r="G301" i="1"/>
  <c r="G279" i="1"/>
  <c r="G277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9" i="1"/>
  <c r="G270" i="1"/>
  <c r="G271" i="1"/>
  <c r="G272" i="1"/>
  <c r="G273" i="1"/>
  <c r="G274" i="1"/>
  <c r="G276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55" i="1"/>
  <c r="G83" i="1" l="1"/>
  <c r="G307" i="1"/>
  <c r="E71" i="1" l="1"/>
  <c r="C62" i="1"/>
  <c r="C53" i="1"/>
  <c r="C66" i="1" l="1"/>
  <c r="A66" i="1"/>
  <c r="C65" i="1"/>
  <c r="A65" i="1"/>
  <c r="E149" i="2" l="1"/>
  <c r="E258" i="2"/>
  <c r="E290" i="2"/>
  <c r="E259" i="2"/>
  <c r="E180" i="2"/>
  <c r="E279" i="2"/>
  <c r="E331" i="2"/>
  <c r="E280" i="2"/>
  <c r="E295" i="2"/>
  <c r="E155" i="2"/>
  <c r="E172" i="2"/>
  <c r="E194" i="2"/>
  <c r="E229" i="2"/>
  <c r="E264" i="2"/>
  <c r="E274" i="2"/>
  <c r="E287" i="2"/>
  <c r="E316" i="2"/>
  <c r="E336" i="2"/>
  <c r="E352" i="2"/>
  <c r="E382" i="2"/>
  <c r="E390" i="2"/>
  <c r="E430" i="2"/>
  <c r="E470" i="2"/>
  <c r="E289" i="2"/>
  <c r="E8" i="2"/>
  <c r="E164" i="2"/>
  <c r="E176" i="2"/>
  <c r="E199" i="2"/>
  <c r="E208" i="2"/>
  <c r="E216" i="2"/>
  <c r="E228" i="2"/>
  <c r="E349" i="2"/>
  <c r="E9" i="2"/>
  <c r="E116" i="2"/>
  <c r="E126" i="2"/>
  <c r="E248" i="2"/>
  <c r="E369" i="2"/>
  <c r="E402" i="2"/>
  <c r="E421" i="2"/>
  <c r="E475" i="2"/>
  <c r="E131" i="2"/>
  <c r="E437" i="2"/>
  <c r="E299" i="2"/>
  <c r="E307" i="2"/>
  <c r="E359" i="2"/>
  <c r="E373" i="2"/>
  <c r="E128" i="2"/>
  <c r="E448" i="2"/>
  <c r="E18" i="2"/>
  <c r="E450" i="2"/>
  <c r="E392" i="2"/>
  <c r="E249" i="2"/>
  <c r="E476" i="2"/>
  <c r="E308" i="2"/>
  <c r="E484" i="2"/>
  <c r="E486" i="2"/>
  <c r="E291" i="2"/>
  <c r="E253" i="2"/>
  <c r="E292" i="2"/>
  <c r="E340" i="2"/>
  <c r="E311" i="2"/>
  <c r="E14" i="2"/>
  <c r="E157" i="2"/>
  <c r="E195" i="2"/>
  <c r="E230" i="2"/>
  <c r="E265" i="2"/>
  <c r="E275" i="2"/>
  <c r="E288" i="2"/>
  <c r="E317" i="2"/>
  <c r="E325" i="2"/>
  <c r="E343" i="2"/>
  <c r="E375" i="2"/>
  <c r="E383" i="2"/>
  <c r="E393" i="2"/>
  <c r="E431" i="2"/>
  <c r="E487" i="2"/>
  <c r="E328" i="2"/>
  <c r="E13" i="2"/>
  <c r="E165" i="2"/>
  <c r="E177" i="2"/>
  <c r="E200" i="2"/>
  <c r="E209" i="2"/>
  <c r="E232" i="2"/>
  <c r="E217" i="2"/>
  <c r="E422" i="2"/>
  <c r="E300" i="2"/>
  <c r="E451" i="2"/>
  <c r="E338" i="2"/>
  <c r="E260" i="2"/>
  <c r="E293" i="2"/>
  <c r="E341" i="2"/>
  <c r="E342" i="2"/>
  <c r="E15" i="2"/>
  <c r="E158" i="2"/>
  <c r="E173" i="2"/>
  <c r="E196" i="2"/>
  <c r="E231" i="2"/>
  <c r="E266" i="2"/>
  <c r="E281" i="2"/>
  <c r="E296" i="2"/>
  <c r="E318" i="2"/>
  <c r="E326" i="2"/>
  <c r="E344" i="2"/>
  <c r="E376" i="2"/>
  <c r="E384" i="2"/>
  <c r="E394" i="2"/>
  <c r="E432" i="2"/>
  <c r="E7" i="2"/>
  <c r="E337" i="2"/>
  <c r="E145" i="2"/>
  <c r="E166" i="2"/>
  <c r="E178" i="2"/>
  <c r="E201" i="2"/>
  <c r="E210" i="2"/>
  <c r="E222" i="2"/>
  <c r="E233" i="2"/>
  <c r="E434" i="2"/>
  <c r="E354" i="2"/>
  <c r="E118" i="2"/>
  <c r="E234" i="2"/>
  <c r="E250" i="2"/>
  <c r="E396" i="2"/>
  <c r="E423" i="2"/>
  <c r="E109" i="2"/>
  <c r="E202" i="2"/>
  <c r="E17" i="2"/>
  <c r="E301" i="2"/>
  <c r="E309" i="2"/>
  <c r="E361" i="2"/>
  <c r="E488" i="2"/>
  <c r="E140" i="2"/>
  <c r="E485" i="2"/>
  <c r="E58" i="2"/>
  <c r="E138" i="2"/>
  <c r="E454" i="2"/>
  <c r="E491" i="2"/>
  <c r="E100" i="2"/>
  <c r="E409" i="2"/>
  <c r="E142" i="2"/>
  <c r="E455" i="2"/>
  <c r="E492" i="2"/>
  <c r="E459" i="2"/>
  <c r="E367" i="2"/>
  <c r="E102" i="2"/>
  <c r="E445" i="2"/>
  <c r="E256" i="2"/>
  <c r="E112" i="2"/>
  <c r="E356" i="2"/>
  <c r="E129" i="2"/>
  <c r="E493" i="2"/>
  <c r="E339" i="2"/>
  <c r="E294" i="2"/>
  <c r="E350" i="2"/>
  <c r="E374" i="2"/>
  <c r="E20" i="2"/>
  <c r="E159" i="2"/>
  <c r="E181" i="2"/>
  <c r="E197" i="2"/>
  <c r="E241" i="2"/>
  <c r="E267" i="2"/>
  <c r="E282" i="2"/>
  <c r="E297" i="2"/>
  <c r="E319" i="2"/>
  <c r="E327" i="2"/>
  <c r="E345" i="2"/>
  <c r="E377" i="2"/>
  <c r="E385" i="2"/>
  <c r="E412" i="2"/>
  <c r="E433" i="2"/>
  <c r="E99" i="2"/>
  <c r="E391" i="2"/>
  <c r="E146" i="2"/>
  <c r="E167" i="2"/>
  <c r="E184" i="2"/>
  <c r="E203" i="2"/>
  <c r="E211" i="2"/>
  <c r="E223" i="2"/>
  <c r="E242" i="2"/>
  <c r="E435" i="2"/>
  <c r="E452" i="2"/>
  <c r="E119" i="2"/>
  <c r="E235" i="2"/>
  <c r="E251" i="2"/>
  <c r="E397" i="2"/>
  <c r="E424" i="2"/>
  <c r="E110" i="2"/>
  <c r="E239" i="2"/>
  <c r="E21" i="2"/>
  <c r="E302" i="2"/>
  <c r="E353" i="2"/>
  <c r="E362" i="2"/>
  <c r="E405" i="2"/>
  <c r="E364" i="2"/>
  <c r="E489" i="2"/>
  <c r="E59" i="2"/>
  <c r="E101" i="2"/>
  <c r="E456" i="2"/>
  <c r="E225" i="2"/>
  <c r="E121" i="2"/>
  <c r="E418" i="2"/>
  <c r="E114" i="2"/>
  <c r="E406" i="2"/>
  <c r="E408" i="2"/>
  <c r="E461" i="2"/>
  <c r="E150" i="2"/>
  <c r="E261" i="2"/>
  <c r="E310" i="2"/>
  <c r="E428" i="2"/>
  <c r="E410" i="2"/>
  <c r="E98" i="2"/>
  <c r="E160" i="2"/>
  <c r="E182" i="2"/>
  <c r="E198" i="2"/>
  <c r="E254" i="2"/>
  <c r="E268" i="2"/>
  <c r="E283" i="2"/>
  <c r="E312" i="2"/>
  <c r="E321" i="2"/>
  <c r="E332" i="2"/>
  <c r="E346" i="2"/>
  <c r="E378" i="2"/>
  <c r="E386" i="2"/>
  <c r="E413" i="2"/>
  <c r="E466" i="2"/>
  <c r="E162" i="2"/>
  <c r="E417" i="2"/>
  <c r="E147" i="2"/>
  <c r="E168" i="2"/>
  <c r="E185" i="2"/>
  <c r="E204" i="2"/>
  <c r="E212" i="2"/>
  <c r="E224" i="2"/>
  <c r="E243" i="2"/>
  <c r="E444" i="2"/>
  <c r="E473" i="2"/>
  <c r="E120" i="2"/>
  <c r="E236" i="2"/>
  <c r="E252" i="2"/>
  <c r="E398" i="2"/>
  <c r="E425" i="2"/>
  <c r="E111" i="2"/>
  <c r="E240" i="2"/>
  <c r="E113" i="2"/>
  <c r="E303" i="2"/>
  <c r="E355" i="2"/>
  <c r="E363" i="2"/>
  <c r="E439" i="2"/>
  <c r="E407" i="2"/>
  <c r="E490" i="2"/>
  <c r="E90" i="2"/>
  <c r="E125" i="2"/>
  <c r="E460" i="2"/>
  <c r="E474" i="2"/>
  <c r="E399" i="2"/>
  <c r="E257" i="2"/>
  <c r="E370" i="2"/>
  <c r="E132" i="2"/>
  <c r="E103" i="2"/>
  <c r="E151" i="2"/>
  <c r="E269" i="2"/>
  <c r="E320" i="2"/>
  <c r="E429" i="2"/>
  <c r="E411" i="2"/>
  <c r="E143" i="2"/>
  <c r="E161" i="2"/>
  <c r="E183" i="2"/>
  <c r="E218" i="2"/>
  <c r="E255" i="2"/>
  <c r="E271" i="2"/>
  <c r="E284" i="2"/>
  <c r="E313" i="2"/>
  <c r="E322" i="2"/>
  <c r="E333" i="2"/>
  <c r="E347" i="2"/>
  <c r="E379" i="2"/>
  <c r="E387" i="2"/>
  <c r="E414" i="2"/>
  <c r="E467" i="2"/>
  <c r="E276" i="2"/>
  <c r="E471" i="2"/>
  <c r="E148" i="2"/>
  <c r="E169" i="2"/>
  <c r="E186" i="2"/>
  <c r="E205" i="2"/>
  <c r="E213" i="2"/>
  <c r="E244" i="2"/>
  <c r="E237" i="2"/>
  <c r="E426" i="2"/>
  <c r="E304" i="2"/>
  <c r="E427" i="2"/>
  <c r="E152" i="2"/>
  <c r="E270" i="2"/>
  <c r="E329" i="2"/>
  <c r="E465" i="2"/>
  <c r="E443" i="2"/>
  <c r="E153" i="2"/>
  <c r="E170" i="2"/>
  <c r="E192" i="2"/>
  <c r="E219" i="2"/>
  <c r="E262" i="2"/>
  <c r="E272" i="2"/>
  <c r="E285" i="2"/>
  <c r="E314" i="2"/>
  <c r="E323" i="2"/>
  <c r="E334" i="2"/>
  <c r="E348" i="2"/>
  <c r="E380" i="2"/>
  <c r="E388" i="2"/>
  <c r="E415" i="2"/>
  <c r="E468" i="2"/>
  <c r="E277" i="2"/>
  <c r="E481" i="2"/>
  <c r="E156" i="2"/>
  <c r="E174" i="2"/>
  <c r="E187" i="2"/>
  <c r="E206" i="2"/>
  <c r="E214" i="2"/>
  <c r="E226" i="2"/>
  <c r="E245" i="2"/>
  <c r="E472" i="2"/>
  <c r="E10" i="2"/>
  <c r="E122" i="2"/>
  <c r="E238" i="2"/>
  <c r="E365" i="2"/>
  <c r="E400" i="2"/>
  <c r="E419" i="2"/>
  <c r="E436" i="2"/>
  <c r="E124" i="2"/>
  <c r="E115" i="2"/>
  <c r="E305" i="2"/>
  <c r="E357" i="2"/>
  <c r="E371" i="2"/>
  <c r="E11" i="2"/>
  <c r="E446" i="2"/>
  <c r="E141" i="2"/>
  <c r="E134" i="2"/>
  <c r="E440" i="2"/>
  <c r="E457" i="2"/>
  <c r="E19" i="2"/>
  <c r="E130" i="2"/>
  <c r="E478" i="2"/>
  <c r="E135" i="2"/>
  <c r="E458" i="2"/>
  <c r="E133" i="2"/>
  <c r="E136" i="2"/>
  <c r="E70" i="2"/>
  <c r="E221" i="2"/>
  <c r="E117" i="2"/>
  <c r="E403" i="2"/>
  <c r="E438" i="2"/>
  <c r="E483" i="2"/>
  <c r="E137" i="2"/>
  <c r="E139" i="2"/>
  <c r="E179" i="2"/>
  <c r="E278" i="2"/>
  <c r="E330" i="2"/>
  <c r="E190" i="2"/>
  <c r="E191" i="2"/>
  <c r="E154" i="2"/>
  <c r="E171" i="2"/>
  <c r="E193" i="2"/>
  <c r="E220" i="2"/>
  <c r="E263" i="2"/>
  <c r="E273" i="2"/>
  <c r="E286" i="2"/>
  <c r="E315" i="2"/>
  <c r="E324" i="2"/>
  <c r="E335" i="2"/>
  <c r="E351" i="2"/>
  <c r="E381" i="2"/>
  <c r="E389" i="2"/>
  <c r="E416" i="2"/>
  <c r="E469" i="2"/>
  <c r="E144" i="2"/>
  <c r="E163" i="2"/>
  <c r="E175" i="2"/>
  <c r="E188" i="2"/>
  <c r="E207" i="2"/>
  <c r="E215" i="2"/>
  <c r="E227" i="2"/>
  <c r="E246" i="2"/>
  <c r="E482" i="2"/>
  <c r="E108" i="2"/>
  <c r="E123" i="2"/>
  <c r="E247" i="2"/>
  <c r="E366" i="2"/>
  <c r="E401" i="2"/>
  <c r="E420" i="2"/>
  <c r="E453" i="2"/>
  <c r="E127" i="2"/>
  <c r="E404" i="2"/>
  <c r="E298" i="2"/>
  <c r="E306" i="2"/>
  <c r="E358" i="2"/>
  <c r="E372" i="2"/>
  <c r="E57" i="2"/>
  <c r="E447" i="2"/>
  <c r="E12" i="2"/>
  <c r="E449" i="2"/>
  <c r="E45" i="2"/>
  <c r="E494" i="2"/>
  <c r="E477" i="2"/>
  <c r="E495" i="2"/>
  <c r="E16" i="2"/>
  <c r="E395" i="2"/>
  <c r="E189" i="2"/>
  <c r="E360" i="2"/>
  <c r="E91" i="2"/>
  <c r="G56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562" i="1"/>
  <c r="G563" i="1"/>
  <c r="G564" i="1"/>
  <c r="G565" i="1"/>
  <c r="G566" i="1"/>
  <c r="G567" i="1"/>
  <c r="G568" i="1"/>
  <c r="G570" i="1"/>
  <c r="G571" i="1"/>
  <c r="G572" i="1"/>
  <c r="G573" i="1"/>
  <c r="G574" i="1"/>
  <c r="G575" i="1"/>
  <c r="G576" i="1"/>
  <c r="G577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E68" i="1" l="1"/>
  <c r="E69" i="1" l="1"/>
  <c r="E70" i="1"/>
  <c r="E72" i="1" s="1"/>
  <c r="E73" i="1" s="1"/>
  <c r="B73" i="1"/>
  <c r="F24" i="3"/>
  <c r="C27" i="3" l="1"/>
  <c r="A13" i="3" l="1"/>
  <c r="A11" i="3"/>
  <c r="A12" i="3"/>
  <c r="A14" i="3"/>
  <c r="C21" i="3" l="1"/>
  <c r="B35" i="1" l="1"/>
  <c r="C35" i="1" s="1"/>
  <c r="C1" i="2" l="1"/>
  <c r="E12" i="3" l="1"/>
  <c r="C5" i="2" l="1"/>
  <c r="C29" i="3" l="1"/>
  <c r="A15" i="3" l="1"/>
  <c r="E2" i="2" l="1"/>
  <c r="C3" i="2"/>
  <c r="C2" i="2"/>
  <c r="A5" i="3" l="1"/>
  <c r="F16" i="3" l="1"/>
  <c r="F10" i="3"/>
  <c r="F21" i="3" l="1"/>
  <c r="F29" i="3" l="1"/>
  <c r="F3" i="2" l="1"/>
  <c r="E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Hartley, Mary Lou</author>
  </authors>
  <commentList>
    <comment ref="F10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Today's date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1" authorId="1" shapeId="0" xr:uid="{00000000-0006-0000-0200-000002000000}">
      <text>
        <r>
          <rPr>
            <sz val="9"/>
            <color indexed="81"/>
            <rFont val="Tahoma"/>
            <family val="2"/>
          </rPr>
          <t xml:space="preserve">Enter name of school or board depending on what was completed on PO form
</t>
        </r>
      </text>
    </comment>
    <comment ref="F12" authorId="1" shapeId="0" xr:uid="{00000000-0006-0000-0200-000003000000}">
      <text>
        <r>
          <rPr>
            <sz val="9"/>
            <color indexed="81"/>
            <rFont val="Tahoma"/>
            <family val="2"/>
          </rPr>
          <t xml:space="preserve">Must have a PO 
reference # if invoicing
board
</t>
        </r>
      </text>
    </comment>
    <comment ref="F14" authorId="1" shapeId="0" xr:uid="{00000000-0006-0000-0200-000004000000}">
      <text>
        <r>
          <rPr>
            <sz val="9"/>
            <color indexed="81"/>
            <rFont val="Tahoma"/>
            <family val="2"/>
          </rPr>
          <t xml:space="preserve">Enter Invoice number
</t>
        </r>
      </text>
    </comment>
  </commentList>
</comments>
</file>

<file path=xl/sharedStrings.xml><?xml version="1.0" encoding="utf-8"?>
<sst xmlns="http://schemas.openxmlformats.org/spreadsheetml/2006/main" count="2711" uniqueCount="1146">
  <si>
    <t>Loc.</t>
  </si>
  <si>
    <t>Title/Titre</t>
  </si>
  <si>
    <t>Price/Prix</t>
  </si>
  <si>
    <t>BUNDLES/ENSEMBLES</t>
  </si>
  <si>
    <t>ENGLISH TITLES/ LIVRES EN ANGLAIS</t>
  </si>
  <si>
    <t>🍁</t>
  </si>
  <si>
    <t>Redeeming Book Fair Rewards?</t>
  </si>
  <si>
    <t>Yes</t>
  </si>
  <si>
    <t>Sub-total:</t>
  </si>
  <si>
    <t>SCHOLASTIC USE ONLY</t>
  </si>
  <si>
    <t>Customer Name:</t>
  </si>
  <si>
    <t>School Name:</t>
  </si>
  <si>
    <t>QTY</t>
  </si>
  <si>
    <t>Title</t>
  </si>
  <si>
    <t>ISBN</t>
  </si>
  <si>
    <t>OPUS</t>
  </si>
  <si>
    <t>A/C #:</t>
  </si>
  <si>
    <t>Grade Level/ 
Niveau scolaire</t>
  </si>
  <si>
    <t>CANADIAN?
/CANADIEN?</t>
  </si>
  <si>
    <t>Order Quantity/
Quantité commandée</t>
  </si>
  <si>
    <t>Total (Before Discount)/
Total (avant la réduction)</t>
  </si>
  <si>
    <t xml:space="preserve"> </t>
  </si>
  <si>
    <t>Date:</t>
  </si>
  <si>
    <t>Invoice #</t>
  </si>
  <si>
    <t>Account #</t>
  </si>
  <si>
    <t>Description</t>
  </si>
  <si>
    <t>Total</t>
  </si>
  <si>
    <t xml:space="preserve">Assorted books purchased by  </t>
  </si>
  <si>
    <t>TERMS:   5  DAYS</t>
  </si>
  <si>
    <t>Scholastic Book Fairs Accounts Receivable</t>
  </si>
  <si>
    <t>175 Hillmount Road</t>
  </si>
  <si>
    <t>Markham,  Ontario</t>
  </si>
  <si>
    <t>L6C 1Z7</t>
  </si>
  <si>
    <t>Credit card (VISA/Mastercard/AMEX) / Carte de crédit (VISA/Mastercard/AMEX)</t>
  </si>
  <si>
    <t>Invoice School / Facturer à l'école</t>
  </si>
  <si>
    <t>Invoice School using Purchase Order / Facturer à l'école avec un bon de commande</t>
  </si>
  <si>
    <t>Invoice School Board using Purchase Order / Facturer au conseil scolaire avec un bon de commande</t>
  </si>
  <si>
    <t>Order Summary / Récapitulatif de la commande</t>
  </si>
  <si>
    <t xml:space="preserve">PRODUCT LIST &amp; ORDER FORM / </t>
  </si>
  <si>
    <t>LISTE DES PRODUITS &amp; FORMULAIRE DE COMMANDE</t>
  </si>
  <si>
    <t>INSTRUCTIONS FOR COMPLETION / INSTRUCTIONS POUR REMPLIR LE FORMULAIRE</t>
  </si>
  <si>
    <t>Payment Method: / 
Mode de paiement:</t>
  </si>
  <si>
    <t>PICK</t>
  </si>
  <si>
    <t>at Chairperson Appreciation Warehouse Sale</t>
  </si>
  <si>
    <t>GST (included in price)</t>
  </si>
  <si>
    <t>School Account Details / Détails du compte d’école</t>
  </si>
  <si>
    <t>Shipping Information / Informations d'expédition</t>
  </si>
  <si>
    <t>Delivery method: /
Mode de livraison:</t>
  </si>
  <si>
    <t>Payment and Billing  / Paiement et Facturation</t>
  </si>
  <si>
    <t>2) Fill in quantities in the Order Quantity column (Column F) / 
2) Remplissez les informations de compte et d'expédition ci-dessous.</t>
  </si>
  <si>
    <t>PLEASE NOTE:</t>
  </si>
  <si>
    <t>50 % discount applied /
50% de réduction appliquée:</t>
  </si>
  <si>
    <t>Shipping &amp; Handling /
Frais d'expédition et de manutention:</t>
  </si>
  <si>
    <t>SCHOOL ADDRESS / ADRESSE DE L'ÉCOLE</t>
  </si>
  <si>
    <t>PROVINCE</t>
  </si>
  <si>
    <t>CITY / VILLE</t>
  </si>
  <si>
    <t>POSTAL CODE / CODE POSTAL</t>
  </si>
  <si>
    <t>CUSTOMER NAME / NOM DE RESPONSIBLE</t>
  </si>
  <si>
    <t>EMAIL ADDRESS / ADRESSE CORRIEL</t>
  </si>
  <si>
    <t>PHONE / NUMÉRO DE TÉLÉPHONE</t>
  </si>
  <si>
    <t>ALL ORDERS SUBJECT TO PRODUCT AVAILABILITY /
TOUTES LES COMMANDES SONT SOUS RÉSERVE DE DISPONIBILITÉ</t>
  </si>
  <si>
    <t>Order Total / Total de la commande:</t>
  </si>
  <si>
    <t>Final total due / Total final dû:</t>
  </si>
  <si>
    <t>Total:</t>
  </si>
  <si>
    <t>&lt;Click here and use drop-down arrow to select&gt; / &lt;Cliquez ici et utilisez la flèche de menu déroulant pour faire un choix&gt;</t>
  </si>
  <si>
    <t>1) Fill out School Account Details, Shipping Information and Payment and Billing sections  / 
1) Remplissez les parties sur le compte scolaire, les informations d’expédition, le paiement et la facturation.</t>
  </si>
  <si>
    <t>4) Save file as Excel spreadsheet / 
4) Sauvegardez le fichier en tant que feuille de calcul Excel.</t>
  </si>
  <si>
    <t>3) Order Summary will automatically tabulate your purchase / 
3) Le récapitulatif de la commande comptabilisera automatiquement votre achat.</t>
  </si>
  <si>
    <t>B) All Sales are FINAL / 
B) TOUTES les ventes sont FINALES.</t>
  </si>
  <si>
    <t>C) Products may NOT re-sold / 
C) Les produits ne sont PAS destinés à la revente.</t>
  </si>
  <si>
    <t>A) All orders are subject to product availability / 
A) Toutes les commandes sont sous reserv de disponibilte.</t>
  </si>
  <si>
    <t xml:space="preserve">PLEASE FORWARD CHEQUE TO:  </t>
  </si>
  <si>
    <t>SCHOOL NAME / NOM DE L'ÉCOLE</t>
  </si>
  <si>
    <t>If you would like to pay this invoice by credit card please call the number below:</t>
  </si>
  <si>
    <r>
      <rPr>
        <sz val="10"/>
        <color rgb="FFFF0000"/>
        <rFont val="Calibri"/>
        <family val="2"/>
        <scheme val="minor"/>
      </rPr>
      <t>Scholastic Book Fairs</t>
    </r>
    <r>
      <rPr>
        <sz val="10"/>
        <rFont val="Calibri"/>
        <family val="2"/>
        <scheme val="minor"/>
      </rPr>
      <t xml:space="preserve">    www.scholastic.ca/bookfairs</t>
    </r>
  </si>
  <si>
    <t>Shipping</t>
  </si>
  <si>
    <t>'PRE-1</t>
  </si>
  <si>
    <t>'K-2</t>
  </si>
  <si>
    <t>'K-3</t>
  </si>
  <si>
    <t>'1-3</t>
  </si>
  <si>
    <t>'2-4</t>
  </si>
  <si>
    <t>'2-5</t>
  </si>
  <si>
    <t>'2-UP</t>
  </si>
  <si>
    <t>'3-5</t>
  </si>
  <si>
    <t>'3-UP</t>
  </si>
  <si>
    <t>'4-6</t>
  </si>
  <si>
    <t>'4-UP</t>
  </si>
  <si>
    <t>'5-7</t>
  </si>
  <si>
    <t>'5-UP</t>
  </si>
  <si>
    <t>'6-UP</t>
  </si>
  <si>
    <t>'7-8</t>
  </si>
  <si>
    <t>'7-UP</t>
  </si>
  <si>
    <t>SASKATOON</t>
  </si>
  <si>
    <t>'PRE-2</t>
  </si>
  <si>
    <t>Cara Hudson: 1-306-653-6681 option 3</t>
  </si>
  <si>
    <t>Curbside Pickup at Warehouse / Cueillette à l'auto à l'entrepôt</t>
  </si>
  <si>
    <t>Ship to School / Livraison à l’école</t>
  </si>
  <si>
    <t>HST/GST  104745229  RT0001</t>
  </si>
  <si>
    <t>'PRE-K</t>
  </si>
  <si>
    <t>'1-UP</t>
  </si>
  <si>
    <t>'K-1</t>
  </si>
  <si>
    <t xml:space="preserve"> ~  END OF LIST ~</t>
  </si>
  <si>
    <t/>
  </si>
  <si>
    <t>FRENCH TITLES/ LIVRES EN FRANÇAIS</t>
  </si>
  <si>
    <t>6) Contact Cara Hudson (306) 653-6681 option 3 if you have any questions or need assistance with form /
6) Contactez Cara Hudson par téléphone au  (306) 653-6681 option 3 si vous avez des questions concernant ce formulaire.</t>
  </si>
  <si>
    <t>**Scholastic Reading Club Bonus Coupons/Rewards and other Scholastic Coupons NOT accepted** / 
**Nous n’acceptons pas les coupons-bonis des clubs de lecture Scholastic et tout autre coupon de Scholastic.**</t>
  </si>
  <si>
    <t>ACCT NUMBER / NUMÉRO DE COMPTE</t>
  </si>
  <si>
    <t>SCHOOL PHONE / NUMÉRO DE TÉLEPHONE</t>
  </si>
  <si>
    <t>Ship to school (Scholastic Dollar redemption) / Livraison à domicile (Utiliser les dollars Scholastic)</t>
  </si>
  <si>
    <t>Scholastic Dollars Redemption / Utiliser les dollars Scholastic</t>
  </si>
  <si>
    <t>'ALL</t>
  </si>
  <si>
    <t>Host:</t>
  </si>
  <si>
    <t>HOST/HÔTESSE/HÔTE</t>
  </si>
  <si>
    <t>'9781338621082</t>
  </si>
  <si>
    <t>'9781443190015</t>
  </si>
  <si>
    <t>'9781443113359</t>
  </si>
  <si>
    <t>'9781338745467</t>
  </si>
  <si>
    <t>'9781338880366</t>
  </si>
  <si>
    <t>'9781339043319</t>
  </si>
  <si>
    <t>'9781339035468</t>
  </si>
  <si>
    <t>'9781339027357</t>
  </si>
  <si>
    <t>'9781338746723</t>
  </si>
  <si>
    <t>'9781338629347</t>
  </si>
  <si>
    <t>'9781339036557</t>
  </si>
  <si>
    <t>'9781338885439</t>
  </si>
  <si>
    <t>'9781805441922</t>
  </si>
  <si>
    <t>'9781803377445</t>
  </si>
  <si>
    <t>'9781338885415</t>
  </si>
  <si>
    <t>'9781339032504</t>
  </si>
  <si>
    <t>'9781774921135</t>
  </si>
  <si>
    <t>'9781546122692</t>
  </si>
  <si>
    <t>'9781338849301</t>
  </si>
  <si>
    <t>'9781339049533</t>
  </si>
  <si>
    <t>'9781546102137</t>
  </si>
  <si>
    <t>'9780736442541</t>
  </si>
  <si>
    <t>'9781338871401</t>
  </si>
  <si>
    <t>'9781368094313</t>
  </si>
  <si>
    <t>'9781338226423</t>
  </si>
  <si>
    <t>'9781338883497</t>
  </si>
  <si>
    <t>'9781338897067</t>
  </si>
  <si>
    <t>'9781338818857</t>
  </si>
  <si>
    <t>'9781338805932</t>
  </si>
  <si>
    <t>'9781339049519</t>
  </si>
  <si>
    <t>'9781339043098</t>
  </si>
  <si>
    <t>'9781339046334</t>
  </si>
  <si>
    <t>'9780794452179</t>
  </si>
  <si>
    <t>'9781368094344</t>
  </si>
  <si>
    <t>'9781546142324</t>
  </si>
  <si>
    <t>'9781546122357</t>
  </si>
  <si>
    <t>'9781546143123</t>
  </si>
  <si>
    <t>'9781443198851</t>
  </si>
  <si>
    <t>'9781546142430</t>
  </si>
  <si>
    <t>'9781443199810</t>
  </si>
  <si>
    <t>'9781546103035</t>
  </si>
  <si>
    <t>'9781546143819</t>
  </si>
  <si>
    <t>'9781546143680</t>
  </si>
  <si>
    <t>'CAP6601</t>
  </si>
  <si>
    <t>'9781546143130</t>
  </si>
  <si>
    <t>'9781805449096</t>
  </si>
  <si>
    <t>'9781546126973</t>
  </si>
  <si>
    <t>'9780753480601</t>
  </si>
  <si>
    <t>'9781443187695</t>
  </si>
  <si>
    <t>'9781443199834</t>
  </si>
  <si>
    <t>'9781339022338</t>
  </si>
  <si>
    <t>'9781772274714</t>
  </si>
  <si>
    <t>'9781459840133</t>
  </si>
  <si>
    <t>'9781771476096</t>
  </si>
  <si>
    <t>'9781443193863</t>
  </si>
  <si>
    <t>'9781339030968</t>
  </si>
  <si>
    <t>'9781443119559</t>
  </si>
  <si>
    <t>'9781546127345</t>
  </si>
  <si>
    <t>'9780794453060</t>
  </si>
  <si>
    <t>'9781546109433</t>
  </si>
  <si>
    <t>'9781772603347</t>
  </si>
  <si>
    <t>'9781443196246</t>
  </si>
  <si>
    <t>'9781426376856</t>
  </si>
  <si>
    <t>'9781546142744</t>
  </si>
  <si>
    <t>'9781368102087</t>
  </si>
  <si>
    <t>'9780063329546</t>
  </si>
  <si>
    <t>'9781546109839</t>
  </si>
  <si>
    <t>'9781338843316</t>
  </si>
  <si>
    <t>'9781338828832</t>
  </si>
  <si>
    <t>'9781338880304</t>
  </si>
  <si>
    <t>'9781338877601</t>
  </si>
  <si>
    <t>'9781338877632</t>
  </si>
  <si>
    <t>'9781338877571</t>
  </si>
  <si>
    <t>'9781338832556</t>
  </si>
  <si>
    <t>'9781339022376</t>
  </si>
  <si>
    <t>'9781338880434</t>
  </si>
  <si>
    <t>'9781546119746</t>
  </si>
  <si>
    <t>'9781338756395</t>
  </si>
  <si>
    <t>'9781339042770</t>
  </si>
  <si>
    <t>'9781338713534</t>
  </si>
  <si>
    <t>'9781546109396</t>
  </si>
  <si>
    <t>'9781338892734</t>
  </si>
  <si>
    <t>'9781338880274</t>
  </si>
  <si>
    <t>'9781338745375</t>
  </si>
  <si>
    <t>'9781339023458</t>
  </si>
  <si>
    <t>'9781338776973</t>
  </si>
  <si>
    <t>'9781339021577</t>
  </si>
  <si>
    <t>'9781338801910</t>
  </si>
  <si>
    <t>'9781339042176</t>
  </si>
  <si>
    <t>'9781339056302</t>
  </si>
  <si>
    <t>'9781339000923</t>
  </si>
  <si>
    <t>'9781338749021</t>
  </si>
  <si>
    <t>'9781443198899</t>
  </si>
  <si>
    <t>'9781338871388</t>
  </si>
  <si>
    <t>'9781338865561</t>
  </si>
  <si>
    <t>'9781338814491</t>
  </si>
  <si>
    <t>'9781338846621</t>
  </si>
  <si>
    <t>'9781907083440</t>
  </si>
  <si>
    <t>'9781546120155</t>
  </si>
  <si>
    <t>'9781546129103</t>
  </si>
  <si>
    <t>'9781338896435</t>
  </si>
  <si>
    <t>'9781805444237</t>
  </si>
  <si>
    <t>'ID410714</t>
  </si>
  <si>
    <t>'9781546119296</t>
  </si>
  <si>
    <t>'9781546129066</t>
  </si>
  <si>
    <t>'9781546102632</t>
  </si>
  <si>
    <t>'9781546101321</t>
  </si>
  <si>
    <t>'9781039702004</t>
  </si>
  <si>
    <t>'9781546103318</t>
  </si>
  <si>
    <t>'9781419772962</t>
  </si>
  <si>
    <t>'9781907083457</t>
  </si>
  <si>
    <t>'9781339036335</t>
  </si>
  <si>
    <t>'9780063417717</t>
  </si>
  <si>
    <t>'9781546121985</t>
  </si>
  <si>
    <t>'9781974740871</t>
  </si>
  <si>
    <t>'9781497206861</t>
  </si>
  <si>
    <t>'9781546122722</t>
  </si>
  <si>
    <t>'9781339046976</t>
  </si>
  <si>
    <t>'9781039706576</t>
  </si>
  <si>
    <t>'9781546144281</t>
  </si>
  <si>
    <t>'9781338840315</t>
  </si>
  <si>
    <t>'9781546122715</t>
  </si>
  <si>
    <t>'9781506747057</t>
  </si>
  <si>
    <t>'9781338858587</t>
  </si>
  <si>
    <t>'9781546145899</t>
  </si>
  <si>
    <t>'9780735266186</t>
  </si>
  <si>
    <t>'9780063349407</t>
  </si>
  <si>
    <t>'9781443192354</t>
  </si>
  <si>
    <t>'9781546145912</t>
  </si>
  <si>
    <t>'9781339022307</t>
  </si>
  <si>
    <t>'9781339036564</t>
  </si>
  <si>
    <t>'9781338867459</t>
  </si>
  <si>
    <t>'9781039704558</t>
  </si>
  <si>
    <t>'9781443198424</t>
  </si>
  <si>
    <t>'9781443196291</t>
  </si>
  <si>
    <t>'9781427878397</t>
  </si>
  <si>
    <t>'9781339039220</t>
  </si>
  <si>
    <t>'9781338882339</t>
  </si>
  <si>
    <t>'9781338255751</t>
  </si>
  <si>
    <t>'9781546146988</t>
  </si>
  <si>
    <t>'9781443193115</t>
  </si>
  <si>
    <t>'9781338753745</t>
  </si>
  <si>
    <t>'9781546144595</t>
  </si>
  <si>
    <t>'9781339039213</t>
  </si>
  <si>
    <t>'9781546147619</t>
  </si>
  <si>
    <t>'9781443191524</t>
  </si>
  <si>
    <t>'9781443197816</t>
  </si>
  <si>
    <t>'9781546153443</t>
  </si>
  <si>
    <t>'9781338859591</t>
  </si>
  <si>
    <t>'9780593305508</t>
  </si>
  <si>
    <t>'9781338882971</t>
  </si>
  <si>
    <t>'9781339034751</t>
  </si>
  <si>
    <t>'9781339035338</t>
  </si>
  <si>
    <t>'9781338882957</t>
  </si>
  <si>
    <t>'9781368095105</t>
  </si>
  <si>
    <t>'9781546153467</t>
  </si>
  <si>
    <t>'9781338355161</t>
  </si>
  <si>
    <t>'9781338865776</t>
  </si>
  <si>
    <t>'9781368084802</t>
  </si>
  <si>
    <t>'9780593570531</t>
  </si>
  <si>
    <t>'9781339032603</t>
  </si>
  <si>
    <t>'9780062954558</t>
  </si>
  <si>
    <t>'9781338875720</t>
  </si>
  <si>
    <t>'9780593752814</t>
  </si>
  <si>
    <t>'9781338864830</t>
  </si>
  <si>
    <t>'9781338883442</t>
  </si>
  <si>
    <t>'9781338805963</t>
  </si>
  <si>
    <t>'9780593571149</t>
  </si>
  <si>
    <t>'9780593646014</t>
  </si>
  <si>
    <t>'9781338848113</t>
  </si>
  <si>
    <t>'9781339032375</t>
  </si>
  <si>
    <t>'9780736443937</t>
  </si>
  <si>
    <t>'9781368095099</t>
  </si>
  <si>
    <t>'9781339032252</t>
  </si>
  <si>
    <t>'9781039701977</t>
  </si>
  <si>
    <t>'9781039701953</t>
  </si>
  <si>
    <t>'9780711280427</t>
  </si>
  <si>
    <t>'9781338874914</t>
  </si>
  <si>
    <t>'9781338672206</t>
  </si>
  <si>
    <t>'9780063096073</t>
  </si>
  <si>
    <t>'9781339000954</t>
  </si>
  <si>
    <t>'9781338847314</t>
  </si>
  <si>
    <t>'9780736442077</t>
  </si>
  <si>
    <t>'9781803378626</t>
  </si>
  <si>
    <t>'9780439946582</t>
  </si>
  <si>
    <t>'9781546122425</t>
  </si>
  <si>
    <t>'9781338843347</t>
  </si>
  <si>
    <t>'9781339022406</t>
  </si>
  <si>
    <t>'9781338828894</t>
  </si>
  <si>
    <t>'9781338745658</t>
  </si>
  <si>
    <t>'9781546127161</t>
  </si>
  <si>
    <t>'9781339028033</t>
  </si>
  <si>
    <t>'9780593709900</t>
  </si>
  <si>
    <t>'9781546102625</t>
  </si>
  <si>
    <t>'9781339008622</t>
  </si>
  <si>
    <t>'9781338777000</t>
  </si>
  <si>
    <t>'9781338776904</t>
  </si>
  <si>
    <t>'9781338834109</t>
  </si>
  <si>
    <t>'9781546111801</t>
  </si>
  <si>
    <t>'9781339023793</t>
  </si>
  <si>
    <t>'9781443164498</t>
  </si>
  <si>
    <t>'9781338859171</t>
  </si>
  <si>
    <t>'9781338892710</t>
  </si>
  <si>
    <t>'9781339053769</t>
  </si>
  <si>
    <t>'9781546150312</t>
  </si>
  <si>
    <t>'9781546175575</t>
  </si>
  <si>
    <t>'9781339037370</t>
  </si>
  <si>
    <t>'9781339047379</t>
  </si>
  <si>
    <t>'9781339033105</t>
  </si>
  <si>
    <t>'9781546182474</t>
  </si>
  <si>
    <t>'9781338858563</t>
  </si>
  <si>
    <t>$10 AND UNDER!!/ 10$ ET MOINS!! - FRENCH SELECTION</t>
  </si>
  <si>
    <t>$10 AND UNDER!!/ 10$ ET MOINS!! - ENGLISH SELECTION</t>
  </si>
  <si>
    <t>'9781443149600</t>
  </si>
  <si>
    <t>'9781443160490</t>
  </si>
  <si>
    <t>'9781443175340</t>
  </si>
  <si>
    <t>'9781443151955</t>
  </si>
  <si>
    <t>'9781443160384</t>
  </si>
  <si>
    <t>'9781443181549</t>
  </si>
  <si>
    <t>'9782898070808</t>
  </si>
  <si>
    <t>'9781443187688</t>
  </si>
  <si>
    <t>'9781443169868</t>
  </si>
  <si>
    <t>'9781443177955</t>
  </si>
  <si>
    <t>'9781443180771</t>
  </si>
  <si>
    <t>'9781443185882</t>
  </si>
  <si>
    <t>'9781443194884</t>
  </si>
  <si>
    <t>'9781443181983</t>
  </si>
  <si>
    <t>'9781443185875</t>
  </si>
  <si>
    <t>'9781443197755</t>
  </si>
  <si>
    <t>JOURNALS &amp; DIARIES/JOURNAUX &amp; AGENDAS</t>
  </si>
  <si>
    <t>'9781546140290</t>
  </si>
  <si>
    <t>'9781805448839</t>
  </si>
  <si>
    <t>'9781546120414</t>
  </si>
  <si>
    <t xml:space="preserve">F23FROG       </t>
  </si>
  <si>
    <t>'9781789589184</t>
  </si>
  <si>
    <t>'9781339034485</t>
  </si>
  <si>
    <t>'9781338890273</t>
  </si>
  <si>
    <t>'9781338887198</t>
  </si>
  <si>
    <t>'9781339012650</t>
  </si>
  <si>
    <t>'9781339012520</t>
  </si>
  <si>
    <t>'9781339049489</t>
  </si>
  <si>
    <t>'9781368076050</t>
  </si>
  <si>
    <t>'9781339012032</t>
  </si>
  <si>
    <t>'9781443199803</t>
  </si>
  <si>
    <t>'9781546170853</t>
  </si>
  <si>
    <t>'9781546103042</t>
  </si>
  <si>
    <t>'9781546159568</t>
  </si>
  <si>
    <t>'9781339032382</t>
  </si>
  <si>
    <t>'9781546164500</t>
  </si>
  <si>
    <t>'9781339031200</t>
  </si>
  <si>
    <t>'9781534465886</t>
  </si>
  <si>
    <t>'9781338897593</t>
  </si>
  <si>
    <t>'9781338864625</t>
  </si>
  <si>
    <t>'9781546143178</t>
  </si>
  <si>
    <t>'9781339035666</t>
  </si>
  <si>
    <t>'9780063329508</t>
  </si>
  <si>
    <t>'9781338890822</t>
  </si>
  <si>
    <t>'9781339026398</t>
  </si>
  <si>
    <t>'9781546142089</t>
  </si>
  <si>
    <t>'9781546109938</t>
  </si>
  <si>
    <t>'9781804536605</t>
  </si>
  <si>
    <t>'9781443191227</t>
  </si>
  <si>
    <t>'9781443160971</t>
  </si>
  <si>
    <t>'9781339028057</t>
  </si>
  <si>
    <t>'9781338831825</t>
  </si>
  <si>
    <t>'9781339030029</t>
  </si>
  <si>
    <t>'9781546137665</t>
  </si>
  <si>
    <t>'9781338896459</t>
  </si>
  <si>
    <t>'9781339012414</t>
  </si>
  <si>
    <t>'9781546103325</t>
  </si>
  <si>
    <t>'9781804536421</t>
  </si>
  <si>
    <t>'9781839352843</t>
  </si>
  <si>
    <t>'9781338835618</t>
  </si>
  <si>
    <t>'9781546180210</t>
  </si>
  <si>
    <t>'9781956403909</t>
  </si>
  <si>
    <t>'9781546142997</t>
  </si>
  <si>
    <t>'9781546114024</t>
  </si>
  <si>
    <t>'9781338603088</t>
  </si>
  <si>
    <t>'9781546174073</t>
  </si>
  <si>
    <t>'9781035425273</t>
  </si>
  <si>
    <t>'9781039711785</t>
  </si>
  <si>
    <t>'9781338865127</t>
  </si>
  <si>
    <t>'9781546104513</t>
  </si>
  <si>
    <t>'9781338775891</t>
  </si>
  <si>
    <t>'9781546126966</t>
  </si>
  <si>
    <t>'9781546116493</t>
  </si>
  <si>
    <t>'9781443191746</t>
  </si>
  <si>
    <t>'9781546174585</t>
  </si>
  <si>
    <t>I.R.L.</t>
  </si>
  <si>
    <t>'9781339034218</t>
  </si>
  <si>
    <t>'9781421587660</t>
  </si>
  <si>
    <t>'9781339053752</t>
  </si>
  <si>
    <t>'9781546174462</t>
  </si>
  <si>
    <t>'9781339053790</t>
  </si>
  <si>
    <t>'9781546174080</t>
  </si>
  <si>
    <t>'9781339016580</t>
  </si>
  <si>
    <t>'9781368115940</t>
  </si>
  <si>
    <t>'9781546171461</t>
  </si>
  <si>
    <t>'9781338263428</t>
  </si>
  <si>
    <t>'9781338603934</t>
  </si>
  <si>
    <t>'9781338716405</t>
  </si>
  <si>
    <t>'9781536234794</t>
  </si>
  <si>
    <t>'9781443153263</t>
  </si>
  <si>
    <t>'9781443157056</t>
  </si>
  <si>
    <t>'9781443169233</t>
  </si>
  <si>
    <t>'9781443174237</t>
  </si>
  <si>
    <t>'9781443173995</t>
  </si>
  <si>
    <t>'9781443186131</t>
  </si>
  <si>
    <t>'9781443189842</t>
  </si>
  <si>
    <t>'9781039705579</t>
  </si>
  <si>
    <t>'9781039709638</t>
  </si>
  <si>
    <t>'9781443198165</t>
  </si>
  <si>
    <t>'9781443189125</t>
  </si>
  <si>
    <t>'9781443195461</t>
  </si>
  <si>
    <t>'9781039706101</t>
  </si>
  <si>
    <t>'9781443193580</t>
  </si>
  <si>
    <t>'9781039709782</t>
  </si>
  <si>
    <t>'9781039704404</t>
  </si>
  <si>
    <t>'9781443147309</t>
  </si>
  <si>
    <t>'9781443168557</t>
  </si>
  <si>
    <t>'9781443191388</t>
  </si>
  <si>
    <t>'9781039701588</t>
  </si>
  <si>
    <t>'9781039708259</t>
  </si>
  <si>
    <t>'9781443199704</t>
  </si>
  <si>
    <t>'9781443195003</t>
  </si>
  <si>
    <t>'9781443155014</t>
  </si>
  <si>
    <t>'9781039700734</t>
  </si>
  <si>
    <t>'9782897627713</t>
  </si>
  <si>
    <t>'3-6</t>
  </si>
  <si>
    <t>'9782897628482</t>
  </si>
  <si>
    <t>'9781039702738</t>
  </si>
  <si>
    <t>'9781039708204</t>
  </si>
  <si>
    <t>4+F273:F285</t>
  </si>
  <si>
    <t>SKR-</t>
  </si>
  <si>
    <r>
      <t xml:space="preserve">5) Email file to </t>
    </r>
    <r>
      <rPr>
        <b/>
        <sz val="16"/>
        <color theme="1"/>
        <rFont val="Calibri"/>
        <family val="2"/>
      </rPr>
      <t>chudson@scholastic.ca</t>
    </r>
    <r>
      <rPr>
        <sz val="16"/>
        <color theme="1"/>
        <rFont val="Calibri"/>
        <family val="2"/>
      </rPr>
      <t xml:space="preserve"> as an </t>
    </r>
    <r>
      <rPr>
        <b/>
        <sz val="16"/>
        <color theme="1"/>
        <rFont val="Calibri"/>
        <family val="2"/>
      </rPr>
      <t>Excel attachment</t>
    </r>
    <r>
      <rPr>
        <sz val="16"/>
        <color theme="1"/>
        <rFont val="Calibri"/>
        <family val="2"/>
      </rPr>
      <t xml:space="preserve"> / 
5) Envoyez par courriel le fichier Excel en pièce jointe à chudson@scholastic.ca.
    </t>
    </r>
    <r>
      <rPr>
        <b/>
        <sz val="16"/>
        <color rgb="FFFF0000"/>
        <rFont val="Calibri"/>
        <family val="2"/>
      </rPr>
      <t>Please DO NOT send file as PDF / NE PAS ENVOYER CE FICHIER EN FORMAT PDF</t>
    </r>
  </si>
  <si>
    <t>Ready To Ship: ________________________</t>
  </si>
  <si>
    <t>Bundle</t>
  </si>
  <si>
    <t>ORDERS MUST BE SUBMITTED BY FRIDAY, MAY 1, 2026 / 
LES COMMANDES DOIVENT ÊTRE PASSÉES AVANT LE VENDREDI, 1 MAI, 2026</t>
  </si>
  <si>
    <t>F24BOOK</t>
  </si>
  <si>
    <t>Weight: _________________________________</t>
  </si>
  <si>
    <t>Date Received: _____________________  Date Shipped:________________ Delivery ETA: _____________________</t>
  </si>
  <si>
    <t>Box(es): _________________________________________________________________________________________</t>
  </si>
  <si>
    <t>Cost: ____________________________</t>
  </si>
  <si>
    <t>Tracking #: _______________________________________________________</t>
  </si>
  <si>
    <t>VIRTUAL CHAIRPERSON APPRECIATION WAREHOUSE SALE / VENTE D'ENTREPÔT VIRTUELLE</t>
  </si>
  <si>
    <t>'9798225013301</t>
  </si>
  <si>
    <t>Dora: Wake Up, Big Red Chicken (Scholastic Level</t>
  </si>
  <si>
    <t>'9781546148432</t>
  </si>
  <si>
    <t>Peppa Pig: Peppa's Cruise Vacation (8x8 With Pos</t>
  </si>
  <si>
    <t>'9781546159223</t>
  </si>
  <si>
    <t>Peppa Pig: George's Digger (8x8)</t>
  </si>
  <si>
    <t>'9781836423393</t>
  </si>
  <si>
    <t>There Was An Old Lady Who Built A Snowman (Reade</t>
  </si>
  <si>
    <t>'9780063475885</t>
  </si>
  <si>
    <t>Gabby's Dollhouse: Sleepover Party (With Sticker</t>
  </si>
  <si>
    <t>Gabby's Dollhouse: The Movie (Scholastic Level 1</t>
  </si>
  <si>
    <t>Peppa Pig: Bk #12 Rainy Day (Reader)</t>
  </si>
  <si>
    <t>Paw Patrol Movie 2</t>
  </si>
  <si>
    <t>Peppa Pig: The Biggest Sister</t>
  </si>
  <si>
    <t>'9781546162407</t>
  </si>
  <si>
    <t>'9798225012991</t>
  </si>
  <si>
    <t>An A-Meow-Zing Race (Gabby's Dollhouse)</t>
  </si>
  <si>
    <t>You Need Pants!</t>
  </si>
  <si>
    <t>Tiny T. Rex And The Grade Ta-Da!</t>
  </si>
  <si>
    <t>'9781546123200</t>
  </si>
  <si>
    <t>Bears Don't Share!</t>
  </si>
  <si>
    <t>'9798225022617</t>
  </si>
  <si>
    <t>I'm Not Scared, You're Scared!</t>
  </si>
  <si>
    <t>There Was An Old Lady Who Picked A Pumpkin (Read</t>
  </si>
  <si>
    <t>Spidey And His...Friends: Hangout Headache, The</t>
  </si>
  <si>
    <t>Minecraft: Journey of the Snow Golem</t>
  </si>
  <si>
    <t>Peppa The Unicorn</t>
  </si>
  <si>
    <t>Hello! My Name Is...Capybara</t>
  </si>
  <si>
    <t>Hello! My Name Is...Apple</t>
  </si>
  <si>
    <t>Pete The Cat: Scuba-Cat</t>
  </si>
  <si>
    <t>Elephant And Piggie: I Am Invited To A Party!</t>
  </si>
  <si>
    <t>Pete The Cat: Making New Friends</t>
  </si>
  <si>
    <t>Pokemon: Electric Secret, An (With Stickers)</t>
  </si>
  <si>
    <t>Meet Ariel &amp; Friends (World Of Reading: Disney J</t>
  </si>
  <si>
    <t>'9781546179436</t>
  </si>
  <si>
    <t>Minecraft: Mobs In The Overworld!</t>
  </si>
  <si>
    <t>'9798225037109</t>
  </si>
  <si>
    <t>Fly Guy's Ninja Christmas</t>
  </si>
  <si>
    <t>Bear Learns To Share</t>
  </si>
  <si>
    <t>Mini Bluey: A Bluey Storybook</t>
  </si>
  <si>
    <t>'9781637278130</t>
  </si>
  <si>
    <t>Spidey And His Amazing Friends: Let's Swing, Spi</t>
  </si>
  <si>
    <t>'9781039712676</t>
  </si>
  <si>
    <t>DC Batman: Bam And The Batwheels (Reader)</t>
  </si>
  <si>
    <t>'9781443142816</t>
  </si>
  <si>
    <t>Bad Seed Goes To The Library, The</t>
  </si>
  <si>
    <t>Good Egg And The Talent Show, The</t>
  </si>
  <si>
    <t>Stitch Goes To School (Disney: Stitch Reader)</t>
  </si>
  <si>
    <t>Barbie: You Can Be A Doctor/You Can Be A Vet (Re</t>
  </si>
  <si>
    <t>Disney Pixar Phonics Reader Short Vowels</t>
  </si>
  <si>
    <t>Princess Truly: Bk #8 I Can Help! (Acorn)</t>
  </si>
  <si>
    <t>Princess Truly: Bk #7 I Am Curious! (Acorn)</t>
  </si>
  <si>
    <t>Rainbow Days: Bk #1 Gray Day, The (Acorn)</t>
  </si>
  <si>
    <t>TMNT: Save The Pearl!</t>
  </si>
  <si>
    <t>Rainbow Days: Bk #2 Gold Bowl, The (Acorn)</t>
  </si>
  <si>
    <t>'9781039710818</t>
  </si>
  <si>
    <t>Razzle Dazzle (Unicorn &amp; Yeti Reader)</t>
  </si>
  <si>
    <t>Mario's Big Adventure (The Super Mario Bros. Mov</t>
  </si>
  <si>
    <t>'9781443196307</t>
  </si>
  <si>
    <t>CatRat's Birthday Surprise (Gabby's Dollhouse 8x</t>
  </si>
  <si>
    <t>'9798225031060</t>
  </si>
  <si>
    <t>Pete The Cat: Secret Agent</t>
  </si>
  <si>
    <t>Peppa's Big Feelings</t>
  </si>
  <si>
    <t>Blippi &amp; Meekah: Best Friends</t>
  </si>
  <si>
    <t>'9798225003241</t>
  </si>
  <si>
    <t>Bluey: The Doctor</t>
  </si>
  <si>
    <t>'9781339010182</t>
  </si>
  <si>
    <t>Duck Called Brian, A</t>
  </si>
  <si>
    <t>Baa Baa Black Belt</t>
  </si>
  <si>
    <t>'9781836423416</t>
  </si>
  <si>
    <t>See You Later, Alligator!</t>
  </si>
  <si>
    <t>'9781804538678</t>
  </si>
  <si>
    <t>Playdate Surprise</t>
  </si>
  <si>
    <t>Friends Find A Way</t>
  </si>
  <si>
    <t>'9781546176183</t>
  </si>
  <si>
    <t>Rocket And Groot: We Are Groot (8x8)</t>
  </si>
  <si>
    <t>'9781546141679</t>
  </si>
  <si>
    <t>Everyday Lessons: Bk #4 Manners Matter, Stitch (</t>
  </si>
  <si>
    <t>Spidey And His Amazing Friends: Dino Disaster (8</t>
  </si>
  <si>
    <t>Spidey And...Friends: Electro's Gotta Glow (8x8)</t>
  </si>
  <si>
    <t>'9781546169451</t>
  </si>
  <si>
    <t>Boy And The Banyan Tree, The</t>
  </si>
  <si>
    <t>'9781546159605</t>
  </si>
  <si>
    <t>Pig In Jeans</t>
  </si>
  <si>
    <t>Smile So Big</t>
  </si>
  <si>
    <t>Lou</t>
  </si>
  <si>
    <t>'9781546169376</t>
  </si>
  <si>
    <t>Who Took My Nuts?</t>
  </si>
  <si>
    <t>Perfect</t>
  </si>
  <si>
    <t>Alpaca Picnic Panic</t>
  </si>
  <si>
    <t>'9781338883046</t>
  </si>
  <si>
    <t>Don't Touch That Flower!</t>
  </si>
  <si>
    <t>Movie Night (Peppa Pig: Scholastic Level 1 Reade</t>
  </si>
  <si>
    <t>Who Is The Real Santa?</t>
  </si>
  <si>
    <t>'9780593372708</t>
  </si>
  <si>
    <t>Princess Truly: I Am A Leader!</t>
  </si>
  <si>
    <t>Pigs Can't Fly</t>
  </si>
  <si>
    <t>Animal Friends</t>
  </si>
  <si>
    <t>Monster Trucks And Other Mighty Machines</t>
  </si>
  <si>
    <t>Still My Tessa</t>
  </si>
  <si>
    <t>'9781546193142</t>
  </si>
  <si>
    <t>Nibi Nigomon/Nibi's Water Song (Dual Language Ed</t>
  </si>
  <si>
    <t>Ocean Is Kind Of A Big Deal, The</t>
  </si>
  <si>
    <t>Pete The Kitty And The Mermaid's Sandcastle</t>
  </si>
  <si>
    <t>'1-2</t>
  </si>
  <si>
    <t>Nat Geo Kids: Marvel's Spider-Man Bugs Out!</t>
  </si>
  <si>
    <t>Who Would Win?: Porcupine Vs. Pangolin</t>
  </si>
  <si>
    <t>What Would You Rather Be?: A Tiger Or A Tiger Sh</t>
  </si>
  <si>
    <t>WWW: Ultimate Pterosaur Rumble</t>
  </si>
  <si>
    <t>Cool Bean Makes A Splash, The</t>
  </si>
  <si>
    <t>Disney: Tim Burton's The Nightmare Before Christ</t>
  </si>
  <si>
    <t>Pokemon: Welcome Aboard! (Scholastic Reader, Lev</t>
  </si>
  <si>
    <t>Disney Wish: Step Into Reading, Step 2: The Magi</t>
  </si>
  <si>
    <t>Disney: Stitch: The Dog Show (Step Into Reading,</t>
  </si>
  <si>
    <t>Trouble Brewing (Minecraft Reader)</t>
  </si>
  <si>
    <t>Adventure On The Horizon (Pokemon Scholastic Rea</t>
  </si>
  <si>
    <t>Deep Snow</t>
  </si>
  <si>
    <t>Neversink School And Other Silly Poems</t>
  </si>
  <si>
    <t>Hammerbarn: A Bluey Storybook</t>
  </si>
  <si>
    <t>Who Would Win?: Ultimate Small Shark Rumble</t>
  </si>
  <si>
    <t>Pete The Kitty And The Three Bears</t>
  </si>
  <si>
    <t>Spidey And His Amazing Friends: Surprise Party,</t>
  </si>
  <si>
    <t>'9781546139188</t>
  </si>
  <si>
    <t>Make-Believe Tales: Pups In Power (With Necklace</t>
  </si>
  <si>
    <t>What If You Had T.Rex Teeth? (Reader)</t>
  </si>
  <si>
    <t>'9781546119760</t>
  </si>
  <si>
    <t>Pokemon: Ash Takes The Cake</t>
  </si>
  <si>
    <t>Diary of a Pug #10: Beach Pug</t>
  </si>
  <si>
    <t>Diary Of A Pug #13: Super Pug</t>
  </si>
  <si>
    <t>'9781339022468</t>
  </si>
  <si>
    <t>Diary Of A Pug: Bk #11 Sports Star (Branches)</t>
  </si>
  <si>
    <t>Owl Diaries: Bk #18 The Nature Club (Branches)</t>
  </si>
  <si>
    <t>'9780593891353</t>
  </si>
  <si>
    <t>Owl Diaries #20: Olympic Games, The</t>
  </si>
  <si>
    <t>Pets Rule #7: Revenge Of The Raccoons</t>
  </si>
  <si>
    <t>'9781338896909</t>
  </si>
  <si>
    <t>Coral Keepers: Bk #1 Search For The Silver Shell</t>
  </si>
  <si>
    <t>Kwame's Magic Quest: Bk #2 Race To The Magic Mou</t>
  </si>
  <si>
    <t>'9781546122456</t>
  </si>
  <si>
    <t>Dragon Masters #29: Magic Of The Wizard Dragon</t>
  </si>
  <si>
    <t>Disaster Squad #1: Wildfire Rescue</t>
  </si>
  <si>
    <t>Dragon Masters: Bk #27 Haunting Of The Ghost Dra</t>
  </si>
  <si>
    <t>Party Diaries, The: Fairy-Tale Puppy Picnic</t>
  </si>
  <si>
    <t>Dragon Masters: Bk #26 Cave Of The Crystal Drago</t>
  </si>
  <si>
    <t>Coral Keepers #2: Dive For The Black Pearl</t>
  </si>
  <si>
    <t>Pets Rule #6: Night Of The Chipmunk, The</t>
  </si>
  <si>
    <t>'9781546127079</t>
  </si>
  <si>
    <t>Pets Rule: Bk #3 Kittens Are Monsters! (Branches</t>
  </si>
  <si>
    <t>Press Start! #15: Mega Mole Girl Digs Deep!</t>
  </si>
  <si>
    <t>Unicorn Diaries: Bk #8 Welcome To Sparklegrove (</t>
  </si>
  <si>
    <t>Unicorn Diaries, The: Bk #9 The Glitter Bug (Bra</t>
  </si>
  <si>
    <t>'9781546110439</t>
  </si>
  <si>
    <t>Owl Diaries #21: Eva And The New Teacher</t>
  </si>
  <si>
    <t>'9780545912419</t>
  </si>
  <si>
    <t>Unicorn Diaries, The: Bk #10 Bo And The Witch</t>
  </si>
  <si>
    <t>'9781338087499</t>
  </si>
  <si>
    <t>Press Start #16: Super Rabbit Boy Vs. The Gigabo</t>
  </si>
  <si>
    <t>Minecraft Movie: Welcome To The Overworld (Step</t>
  </si>
  <si>
    <t>'9780593646847</t>
  </si>
  <si>
    <t>Kwame's Magic Quest: Bk #3 Bite Of The Kaba Lago</t>
  </si>
  <si>
    <t>'9781546111825</t>
  </si>
  <si>
    <t>Diary Of A Pug: Bk #8: Pug's New Puppy (Branches</t>
  </si>
  <si>
    <t>Diary Of A Pug: Bk #9 Pug The Prince (Branches)</t>
  </si>
  <si>
    <t>'9781546120056</t>
  </si>
  <si>
    <t>Unicorn Diaries: Bk #11 Secret Of The Lost Gold,</t>
  </si>
  <si>
    <t>'9780593903407</t>
  </si>
  <si>
    <t>Disaster Squad: Bk #3 Blizzard Rescue</t>
  </si>
  <si>
    <t>Last Firehawk, The: Bk #12 The Shadow Returns (B</t>
  </si>
  <si>
    <t>Taylor Swift: Her Story</t>
  </si>
  <si>
    <t>'9781443163385</t>
  </si>
  <si>
    <t>Bad Guys, The: Joke Book</t>
  </si>
  <si>
    <t>Game Quest Bk #1: Player Vs. Player</t>
  </si>
  <si>
    <t>Diary Of A Roblox Pro #9: Haunted House</t>
  </si>
  <si>
    <t>Diary Of A Roblox Pro Bk #6: Mega Shark</t>
  </si>
  <si>
    <t>Love Puppies: Bk #3 Dream Team</t>
  </si>
  <si>
    <t>Pet Rescue Adventures: The Homesick Kitten</t>
  </si>
  <si>
    <t>'9780593752968</t>
  </si>
  <si>
    <t>Bluey: Bus (A Bluey Chapter Book)</t>
  </si>
  <si>
    <t>Bad Guys, The: Bk #2 In Mission Unpluckable</t>
  </si>
  <si>
    <t>Bad Guys: Bk #3 Furball Strikes Back, The</t>
  </si>
  <si>
    <t>Bad Guys In One Last Thing, The</t>
  </si>
  <si>
    <t>Bad Guys In Look Who's Talking, The</t>
  </si>
  <si>
    <t>'9781546139140</t>
  </si>
  <si>
    <t>Pets Rule: Invasion Of The Pugs</t>
  </si>
  <si>
    <t>Owl Diaries #19: Eva For President</t>
  </si>
  <si>
    <t>'9798225023874</t>
  </si>
  <si>
    <t>Dragon Masters #25: Legend of the Star Dragon</t>
  </si>
  <si>
    <t>Owl Diaries: Bk #15 Eva's New Pet (Branches)</t>
  </si>
  <si>
    <t>Dragon Masters: Bk #22 Guarding The Invisible Dr</t>
  </si>
  <si>
    <t>Bad Guys Holiday: Very Bad Holiday, A</t>
  </si>
  <si>
    <t>Dragon Girls #17: Ash The Blaze Dragon</t>
  </si>
  <si>
    <t>Dragon Masters #24: Dawn Of The Light Dragon</t>
  </si>
  <si>
    <t>'9781546181224</t>
  </si>
  <si>
    <t>Bad Food: Bk #5 Night Of The Living Bread</t>
  </si>
  <si>
    <t>Inflatables, The: Bk #4 Splash Of The Titans</t>
  </si>
  <si>
    <t>'9781546179627</t>
  </si>
  <si>
    <t>Lunch Club, The: Bk #6 The Swamp Thingy</t>
  </si>
  <si>
    <t>'9781546179733</t>
  </si>
  <si>
    <t>Love Puppies: Fast And The Furriest, The</t>
  </si>
  <si>
    <t>'9798225020910</t>
  </si>
  <si>
    <t>Bad Guys: Bk #19 Bad Guys In The Serpent And The</t>
  </si>
  <si>
    <t>Bad Guys, The: Bk #17 Let The Games Begin!</t>
  </si>
  <si>
    <t>Spider-Ham: A Pig In Time</t>
  </si>
  <si>
    <t>Terry's Crew</t>
  </si>
  <si>
    <t>Running In Flip-Flops From The End Of The World</t>
  </si>
  <si>
    <t>Level Up 2025</t>
  </si>
  <si>
    <t>Taylor Swift: Fact And Photo File</t>
  </si>
  <si>
    <t>All Access: Olivia Rodrigo</t>
  </si>
  <si>
    <t>Wild Wave</t>
  </si>
  <si>
    <t>Zombie Season</t>
  </si>
  <si>
    <t>Heroes: Novel Of Pearl Harbor, A</t>
  </si>
  <si>
    <t>Swimming With Spies</t>
  </si>
  <si>
    <t>Near And Deer</t>
  </si>
  <si>
    <t>Deadlands, The: Hunted</t>
  </si>
  <si>
    <t>High Score</t>
  </si>
  <si>
    <t>'9781546166559</t>
  </si>
  <si>
    <t>Mixed Up</t>
  </si>
  <si>
    <t>'9781546176831</t>
  </si>
  <si>
    <t>Fort, The</t>
  </si>
  <si>
    <t>Evacuation Order</t>
  </si>
  <si>
    <t>'9781546156574</t>
  </si>
  <si>
    <t>Resist</t>
  </si>
  <si>
    <t>'9781546125198</t>
  </si>
  <si>
    <t>We Had To Be Brave</t>
  </si>
  <si>
    <t>Escape From Stalingrad</t>
  </si>
  <si>
    <t>Part Of Your World: A Twisted Graphic Novel</t>
  </si>
  <si>
    <t>Nightmare King</t>
  </si>
  <si>
    <t>'9781339042442</t>
  </si>
  <si>
    <t>French: Pat Le Chat: Pat Le Chaton Chez Son Ami</t>
  </si>
  <si>
    <t>'9781974715268</t>
  </si>
  <si>
    <t>French: Ma Sante: Je Vais Chez Le Docteur</t>
  </si>
  <si>
    <t>French: Peppa Pig: C'Est Noel, Peppa!</t>
  </si>
  <si>
    <t>French: Clifford Joue Au Baseball</t>
  </si>
  <si>
    <t>French: Brady Brady Et La Partie Decisive</t>
  </si>
  <si>
    <t>French: Au Fil des Saisons: La Grenouille Et La</t>
  </si>
  <si>
    <t>'9798225025793</t>
  </si>
  <si>
    <t>French: Toujours Parfait: Prince Le Chien</t>
  </si>
  <si>
    <t>French: Toujours Parfait B: Lion Et La Souris, L</t>
  </si>
  <si>
    <t>'9781546138129</t>
  </si>
  <si>
    <t>French: Qui Va Gagner: Ours Polaire Ou Le Grizzl</t>
  </si>
  <si>
    <t>'9780736446228</t>
  </si>
  <si>
    <t>French: Qui Va Gagner?: Grand Cachalot Ou Le Cal</t>
  </si>
  <si>
    <t>Louloudoc: Les Chats</t>
  </si>
  <si>
    <t>'9780593891346</t>
  </si>
  <si>
    <t>French: Un Si Beau Sourire</t>
  </si>
  <si>
    <t>French: Carnet De L'Enfer 4: Rage Des Legumes Ca</t>
  </si>
  <si>
    <t>'9781039711044</t>
  </si>
  <si>
    <t>French: Hilde Mene L'Enquete 1: Zeus Suit La Pis</t>
  </si>
  <si>
    <t>French: Hilde Mene L'Enquete 5 Il Pleut Des Pois</t>
  </si>
  <si>
    <t>French: Sos Sirenes 1: Nixie Fait Des Vagues</t>
  </si>
  <si>
    <t>French: Petit Roman: Beignemobile, La</t>
  </si>
  <si>
    <t>'9781039705630</t>
  </si>
  <si>
    <t>French: Journal De licorne 6: Tempete De Neige</t>
  </si>
  <si>
    <t>French: Hibou Hebdo 16 Tiens-Bon Eve</t>
  </si>
  <si>
    <t>French: Nous Conjuguons: Trouver Au Passe Compos</t>
  </si>
  <si>
    <t>French: Peripeties Des Soeurs Anodine 2: Terminu</t>
  </si>
  <si>
    <t>'9781805444596</t>
  </si>
  <si>
    <t>French: Fractions De Pommes</t>
  </si>
  <si>
    <t>French: National Geographic Kids: Bizarre Mais V</t>
  </si>
  <si>
    <t>Diary: Miles Morales (Red) (Includes Lock)</t>
  </si>
  <si>
    <t>Diary: Froggy Raincoat</t>
  </si>
  <si>
    <t>Diary: Minecraft (Green Creeper)</t>
  </si>
  <si>
    <t>Diary: Pop! (Includes Lock And Keys)</t>
  </si>
  <si>
    <t>Journal: Widget</t>
  </si>
  <si>
    <t>Diary: Strawberry (Includes Necklace)</t>
  </si>
  <si>
    <t>Hello Kitty And Friends Diary Gift Set</t>
  </si>
  <si>
    <t>Stitch: Book Of Mischief</t>
  </si>
  <si>
    <t>Diary: Padded Vinyl Claw Machine (Includes Lock</t>
  </si>
  <si>
    <t>Diary: Dog Daisy (Includes Lock And Key)</t>
  </si>
  <si>
    <t>Diary: Light Speed (Green Car)</t>
  </si>
  <si>
    <t>Diary: Soccer (Includes Lock And Keys)</t>
  </si>
  <si>
    <t>'9781039713642</t>
  </si>
  <si>
    <t>Diary: Stitch Tropical (Includes Necklace)</t>
  </si>
  <si>
    <t>Diary: Pikachu Plush (Blue And Black Background)</t>
  </si>
  <si>
    <t>Journal: Squishy Basketball</t>
  </si>
  <si>
    <t>Diary: Puffy Coat Panda (Includes Lock And Key)</t>
  </si>
  <si>
    <t>Diary: Woof Tie-Dye</t>
  </si>
  <si>
    <t>Diary: Mooshake (Pink And Green Cow)</t>
  </si>
  <si>
    <t>Diary: Miles Morales (Spider-Man Graffiti)</t>
  </si>
  <si>
    <t>'9781836421177</t>
  </si>
  <si>
    <t>Journal: Squishy Poke Ball (Blue)</t>
  </si>
  <si>
    <t>Diary: Stitch Plush (Includes Lock And Key)</t>
  </si>
  <si>
    <t>'9781546163633</t>
  </si>
  <si>
    <t>Journal: Good Vibes Only (With Pencil Pouch)</t>
  </si>
  <si>
    <t>Diary: Besties! (Includes Ice Cream Necklace)</t>
  </si>
  <si>
    <t>'9781964487229</t>
  </si>
  <si>
    <t>10 Speedy Racers</t>
  </si>
  <si>
    <t>Our Favorite Things (Disney Jr. Ariel)</t>
  </si>
  <si>
    <t>'9781804538449</t>
  </si>
  <si>
    <t>Old Macdonald Had A Spooky Farm (BRD)</t>
  </si>
  <si>
    <t>'LNC6729P1</t>
  </si>
  <si>
    <t>10 Magical Unicorns (Board Book)</t>
  </si>
  <si>
    <t>'9781804538685</t>
  </si>
  <si>
    <t>Pig the Pug: Cranky Pug</t>
  </si>
  <si>
    <t>Speedysaurus, The</t>
  </si>
  <si>
    <t>I'm A Unicorn</t>
  </si>
  <si>
    <t>Stick And Stone: Best Friends Forever!</t>
  </si>
  <si>
    <t>10 Super Snacks</t>
  </si>
  <si>
    <t>Never Touch An Axolotl!</t>
  </si>
  <si>
    <t>Monster Jam: Pit Party Colors</t>
  </si>
  <si>
    <t>'9781338733969</t>
  </si>
  <si>
    <t>Pete The Cat: Crayons Rock!</t>
  </si>
  <si>
    <t>'9781546104544</t>
  </si>
  <si>
    <t>Powwow Counting In Cree</t>
  </si>
  <si>
    <t>'9798225022792</t>
  </si>
  <si>
    <t>Nothing Ever Happens</t>
  </si>
  <si>
    <t>Fact Explorer: Sharks</t>
  </si>
  <si>
    <t>Mega Gamer</t>
  </si>
  <si>
    <t>Spidey And His...Friends: Phonics Box Set</t>
  </si>
  <si>
    <t>Gabby's Dollhouse: 5-Minute Phonics</t>
  </si>
  <si>
    <t>One Goose, Two Moose</t>
  </si>
  <si>
    <t>'9798225026257</t>
  </si>
  <si>
    <t>Gabby's Dollhouse: Merry Christmas, Gabby Cats!</t>
  </si>
  <si>
    <t>SAHAF: Watch Out For Green Goblin! (Includes Fla</t>
  </si>
  <si>
    <t>'9781546148470</t>
  </si>
  <si>
    <t>Tricks And Treats! (Gabby's Dollhouse Board Book</t>
  </si>
  <si>
    <t>'9798887244006</t>
  </si>
  <si>
    <t>Cute Animals Reader 3-Book Pack (Includes Puppie</t>
  </si>
  <si>
    <t>Super-Cute Animals</t>
  </si>
  <si>
    <t>'9781427858979</t>
  </si>
  <si>
    <t>Watch Me Throw The Ball (Elephant &amp; Piggie)</t>
  </si>
  <si>
    <t>There Was An Old Lady Who Swallowed: 5-Minute Ph</t>
  </si>
  <si>
    <t>'9798225024703</t>
  </si>
  <si>
    <t>Dragon Hill #1: Ember The Fire Dragon</t>
  </si>
  <si>
    <t>'9781546182221</t>
  </si>
  <si>
    <t>Bluey Scratch And Color Pad- Tablette Gratter Et</t>
  </si>
  <si>
    <t>Disney Princess: Phonics Reading Program</t>
  </si>
  <si>
    <t>Spidey And His Amazing Friends: Spidey Saves The</t>
  </si>
  <si>
    <t>'9798225003999</t>
  </si>
  <si>
    <t>Pokemon: 5-Minute Phonics</t>
  </si>
  <si>
    <t>Pig The Pug</t>
  </si>
  <si>
    <t>Pig The Star</t>
  </si>
  <si>
    <t>I Love Chinese New Year</t>
  </si>
  <si>
    <t>When You Adopt A Pugicorn and Hugicorn</t>
  </si>
  <si>
    <t>Once I Was A Bear</t>
  </si>
  <si>
    <t>'9798225032821</t>
  </si>
  <si>
    <t>Sprout Branches Out</t>
  </si>
  <si>
    <t>We Are One</t>
  </si>
  <si>
    <t>Be A Bridge</t>
  </si>
  <si>
    <t>Party Hearty Kitty-Corn</t>
  </si>
  <si>
    <t>Pizza Shark</t>
  </si>
  <si>
    <t>Bubbly Beautiful Kitty-Corn</t>
  </si>
  <si>
    <t>I Am A Great Friend!</t>
  </si>
  <si>
    <t>Wash Day Love</t>
  </si>
  <si>
    <t>Moo Hoo</t>
  </si>
  <si>
    <t>Grumpy Monkey: Play All Day!</t>
  </si>
  <si>
    <t>Grumpy Monkey Oh, No! Christmas</t>
  </si>
  <si>
    <t>Corgis Never Quit (LEGO: Cute Squad)</t>
  </si>
  <si>
    <t>'9798225004484</t>
  </si>
  <si>
    <t>When You Adopt A Pandarina (8x8)</t>
  </si>
  <si>
    <t>'9781546101079</t>
  </si>
  <si>
    <t>To My Panik</t>
  </si>
  <si>
    <t>'9781546182986</t>
  </si>
  <si>
    <t>Tray Of Togetherness, The</t>
  </si>
  <si>
    <t>Friendship Blanket, The</t>
  </si>
  <si>
    <t>I'm Not Scary</t>
  </si>
  <si>
    <t>'9781339005072</t>
  </si>
  <si>
    <t>Grumpy Monkey Spring Fever</t>
  </si>
  <si>
    <t>'9781338889437</t>
  </si>
  <si>
    <t>Grumpy Monkey: Don't Be Scared</t>
  </si>
  <si>
    <t>'9781338535617</t>
  </si>
  <si>
    <t>Pete The Cat Plays Hide-And-Seek</t>
  </si>
  <si>
    <t>Eraser</t>
  </si>
  <si>
    <t>Happiest Hanukkah, The</t>
  </si>
  <si>
    <t>'9781546110460</t>
  </si>
  <si>
    <t>Little Dreidel Learns To Spin</t>
  </si>
  <si>
    <t>Bad Bunny</t>
  </si>
  <si>
    <t>'9781338835656</t>
  </si>
  <si>
    <t>Creepy Crayon (HC)</t>
  </si>
  <si>
    <t>'9781836424062</t>
  </si>
  <si>
    <t>Let's Meet Taylor</t>
  </si>
  <si>
    <t>'9781368116909</t>
  </si>
  <si>
    <t>Most Perfect You</t>
  </si>
  <si>
    <t>Pigeon Has To Go To School, The</t>
  </si>
  <si>
    <t>'9781546131298</t>
  </si>
  <si>
    <t>Pride Puppy</t>
  </si>
  <si>
    <t>'9780736445580</t>
  </si>
  <si>
    <t>Why Won't You Sleep?</t>
  </si>
  <si>
    <t>Hot Wheels: Race to the Rescue (Includes Toy Car</t>
  </si>
  <si>
    <t>Animal Bites (Includes Necklace)</t>
  </si>
  <si>
    <t>'9781546173885</t>
  </si>
  <si>
    <t>Snow Thief, The</t>
  </si>
  <si>
    <t>Big Cheese, The (HC)</t>
  </si>
  <si>
    <t>'218865</t>
  </si>
  <si>
    <t>I Am Big</t>
  </si>
  <si>
    <t>Wild Rainbow (Includes Squishy)</t>
  </si>
  <si>
    <t>Bites 4-Pack (Includes Dino, Shark, Gator, Anima</t>
  </si>
  <si>
    <t>Lego Ninjago: Imperium Warrior Activity Book (In</t>
  </si>
  <si>
    <t>Disney: Meet The Descendants &amp; Meet The Zombies</t>
  </si>
  <si>
    <t>Monster Jam: Phonics Fun</t>
  </si>
  <si>
    <t>My Magical Friends: Bk #8 Loch Ness Monster Surp</t>
  </si>
  <si>
    <t>My Magical Friends: Baby Dragon Takes Flight (Wi</t>
  </si>
  <si>
    <t>My Magical Friends #6: Baby Phoenix Makes Friend</t>
  </si>
  <si>
    <t>Sports Zone #1: Hut! Hut! Hike!</t>
  </si>
  <si>
    <t>Pokemon: A Very Merry Holiday</t>
  </si>
  <si>
    <t>Stitch: Phonics Fun Box Set</t>
  </si>
  <si>
    <t>Meet The Planets (Includes Colour-Changing Putty</t>
  </si>
  <si>
    <t>Lego Minecraft: Steve's Netherite Adventure (Inc</t>
  </si>
  <si>
    <t>Crocs Rule! (Includes Replica Tooth)</t>
  </si>
  <si>
    <t>Who Would Win: Underwater Battles</t>
  </si>
  <si>
    <t>Original Squishmallows Squish &amp; Seek</t>
  </si>
  <si>
    <t>Bluey: Tattle Tales Activity Book</t>
  </si>
  <si>
    <t>Who Would Win?: Monstrous Mammals (HC)</t>
  </si>
  <si>
    <t>Cutest Animals Of All Time (Includes Squishy)</t>
  </si>
  <si>
    <t>'9781546167587</t>
  </si>
  <si>
    <t>Let's Play Minecraft</t>
  </si>
  <si>
    <t>'9781443148177</t>
  </si>
  <si>
    <t>Pokemon: World Championship Bk #3 Ash Wins It Al</t>
  </si>
  <si>
    <t>Max, A Little Axolotl</t>
  </si>
  <si>
    <t>Terrible Trio, The: Bk #1 (Not So) Superheroes,</t>
  </si>
  <si>
    <t>Pokemon: Search For Lapras, The</t>
  </si>
  <si>
    <t>'9781546172963</t>
  </si>
  <si>
    <t>Cat On The Run In Hidden Layers</t>
  </si>
  <si>
    <t>'9781546175667</t>
  </si>
  <si>
    <t>Bad Guys, The #1 Color Edition (HC)</t>
  </si>
  <si>
    <t>'9781546138426</t>
  </si>
  <si>
    <t>Epic Guide To Dragon Masters, The</t>
  </si>
  <si>
    <t>BSK: Dragons Don't Cook Pizza</t>
  </si>
  <si>
    <t>Bilingual: 2000 + Squishmallow One of a Kind Sti</t>
  </si>
  <si>
    <t>'SP410704</t>
  </si>
  <si>
    <t>Pokemon: Underwater Mission</t>
  </si>
  <si>
    <t>'9781546179351</t>
  </si>
  <si>
    <t>Capt Underpants: Maniacal Mischief...Monsters (W</t>
  </si>
  <si>
    <t>'224988</t>
  </si>
  <si>
    <t>Dog Man: Twenty Thousand Fleas...(HC) (Strict On</t>
  </si>
  <si>
    <t>'9781546167037</t>
  </si>
  <si>
    <t>Captain Underpants: Double-Crunchy Book O' Fun (</t>
  </si>
  <si>
    <t>Cat Kid Comic Club: Collaborations (Release Date</t>
  </si>
  <si>
    <t>Baby-Sitters Little Sister: Karen's Prize</t>
  </si>
  <si>
    <t>'9781546179344</t>
  </si>
  <si>
    <t>Cat On The Run In Cucumber Madness!</t>
  </si>
  <si>
    <t>Cat On The Run: Bk #1 Cat Of Death!</t>
  </si>
  <si>
    <t>Pizza And Taco: Bk #4 Dare To Be Scared</t>
  </si>
  <si>
    <t>Pokemon Graphix: Bk #2 Legendary Nightmare</t>
  </si>
  <si>
    <t>'9781339032535</t>
  </si>
  <si>
    <t>Rockin' Rainbow (Includes Rocks)</t>
  </si>
  <si>
    <t>Pokemon Type Guide</t>
  </si>
  <si>
    <t>Dog Man: Bk #12 Scarlet Shedder, The</t>
  </si>
  <si>
    <t>'9798217119288</t>
  </si>
  <si>
    <t>Dog Man Bk #14: Big Jim Believes</t>
  </si>
  <si>
    <t>Dog Man: Bk #13 Big Jim Begins</t>
  </si>
  <si>
    <t>Stay Pawsitive (Includes Charm)</t>
  </si>
  <si>
    <t>Journal: Dragon (Brown Spiral-Bound)</t>
  </si>
  <si>
    <t>Journal: Dragon Face Spiral (Red)</t>
  </si>
  <si>
    <t>'9781836424390</t>
  </si>
  <si>
    <t>Diary: Blue Dragon</t>
  </si>
  <si>
    <t>Diary: Dragon (Silver Embossed)</t>
  </si>
  <si>
    <t>Dinosaurs Lenticular Book (Includes Stickers)</t>
  </si>
  <si>
    <t>Tech Deck: Shred Zone</t>
  </si>
  <si>
    <t>Hockey Super Six #8: Final Buzzer, The</t>
  </si>
  <si>
    <t>'9781546180043</t>
  </si>
  <si>
    <t>Unofficial Guide to Mario Kart, The</t>
  </si>
  <si>
    <t>Women's Hockey Fanbook</t>
  </si>
  <si>
    <t>Academy For Roblox Pros #1: Attack Of The Zombie</t>
  </si>
  <si>
    <t>Klutz Book Of Nail Art, The (Kit)</t>
  </si>
  <si>
    <t>Klutz Pokemon: Color Your Own Fuzzy Stickers (Ki</t>
  </si>
  <si>
    <t>Klutz Lego: Stained Glass Art (Kit)</t>
  </si>
  <si>
    <t>So Weird! Amazing Animals (Includes Slime)</t>
  </si>
  <si>
    <t>Tarantulas And Other Spiders (Includes Replica E</t>
  </si>
  <si>
    <t>Harry Potter: Guide To Defense Against The Dark</t>
  </si>
  <si>
    <t>'9781339019925</t>
  </si>
  <si>
    <t>Dodo, The: Starfish's Story</t>
  </si>
  <si>
    <t>Diary Of A Wimpy Kid: No Brainer</t>
  </si>
  <si>
    <t>'9781546181217</t>
  </si>
  <si>
    <t>Academy For Roblox Pros: Bk #2 Game On!</t>
  </si>
  <si>
    <t>Head To Head: Gaming Heroes</t>
  </si>
  <si>
    <t>'9781339038117</t>
  </si>
  <si>
    <t>Racing Legends</t>
  </si>
  <si>
    <t>'9781338881684</t>
  </si>
  <si>
    <t>'9781546179634</t>
  </si>
  <si>
    <t>Basketball Legends</t>
  </si>
  <si>
    <t>Essential Taylor Swift Fanbook</t>
  </si>
  <si>
    <t>Unico: Awakening, The Vol. 1</t>
  </si>
  <si>
    <t>I Survived The Battle Of D-Day, 1944 Graphic Nov</t>
  </si>
  <si>
    <t>'9781443169950</t>
  </si>
  <si>
    <t>Baby-Sitters Club: Bk #18 Jessi Ramsey Pet-Sitte</t>
  </si>
  <si>
    <t>Cartoonists Club, The</t>
  </si>
  <si>
    <t>Nat A Chance</t>
  </si>
  <si>
    <t>BSC: Bk #17 Mallory And The Trouble With Twins</t>
  </si>
  <si>
    <t>'9781443176477</t>
  </si>
  <si>
    <t>FGTEEV Blasts Off!</t>
  </si>
  <si>
    <t>Dragons In Eye-Popping 3D (Includes 3D Glasses)</t>
  </si>
  <si>
    <t>Cursed Treasures</t>
  </si>
  <si>
    <t>Pokemon Color-In 3D Stickers (Klutz Kit)</t>
  </si>
  <si>
    <t>Mythology Face-Off (Includes Necklace)</t>
  </si>
  <si>
    <t>BFF Bead Bracelet Activity Kit</t>
  </si>
  <si>
    <t>Horses (Includes Necklace)</t>
  </si>
  <si>
    <t>Millie</t>
  </si>
  <si>
    <t>Search And Rescue 2: Surviving Ground Zero</t>
  </si>
  <si>
    <t>Dodo, The: Chi Chi's Story</t>
  </si>
  <si>
    <t>Unofficial Guide To Mario, The</t>
  </si>
  <si>
    <t>Crystal Power! (Includes Crystal Charm)</t>
  </si>
  <si>
    <t>School For Wicked Witches, The: Bk #3 Wicked On</t>
  </si>
  <si>
    <t>Old School</t>
  </si>
  <si>
    <t>Pokemon Adventures Vol. 1: Ruby And Sapphire</t>
  </si>
  <si>
    <t>Around The Spider-Verse</t>
  </si>
  <si>
    <t>Superteacher Project, The</t>
  </si>
  <si>
    <t>Play The Game #1: Hoop Con, The</t>
  </si>
  <si>
    <t>Taylor Swift Coloring And Activity Book</t>
  </si>
  <si>
    <t>Secrets Of The Zodiac (Includes Necklace)</t>
  </si>
  <si>
    <t>Miss Camper</t>
  </si>
  <si>
    <t>'9781039705791</t>
  </si>
  <si>
    <t>Unico Vol. 2: Hunted</t>
  </si>
  <si>
    <t>I Survived The Japanese Tsunami, 2011</t>
  </si>
  <si>
    <t>Far-Fetched</t>
  </si>
  <si>
    <t>'9781443153850</t>
  </si>
  <si>
    <t>Witchlings: Bk#3 House Of Elephants</t>
  </si>
  <si>
    <t>Spy Ninjas: Bk #3: Boss Battle</t>
  </si>
  <si>
    <t>'9781443174091</t>
  </si>
  <si>
    <t>Smiley</t>
  </si>
  <si>
    <t>Taylors, The</t>
  </si>
  <si>
    <t>Last Resort, The</t>
  </si>
  <si>
    <t>'9781443185288</t>
  </si>
  <si>
    <t>FGTeeV: Campfire Tales Bk #1 Cursed Campground,</t>
  </si>
  <si>
    <t>Escape From Alcatraz</t>
  </si>
  <si>
    <t>Escape From The USS Indianapolis</t>
  </si>
  <si>
    <t>Blood In The Water</t>
  </si>
  <si>
    <t>Dragon Ball Super, Vol. 10</t>
  </si>
  <si>
    <t>Plants Vs. Zombies Vol. 21 Impfestation</t>
  </si>
  <si>
    <t>We Do Not Welcome Our Ten-Year-Old Overlord</t>
  </si>
  <si>
    <t>Godzilla: Rise Up!</t>
  </si>
  <si>
    <t>Fire And Fate</t>
  </si>
  <si>
    <t>Scholastic Book Of World Records 2025</t>
  </si>
  <si>
    <t>Snoop</t>
  </si>
  <si>
    <t>Soccer</t>
  </si>
  <si>
    <t>Today I Am: 10 Stories Of Belonging</t>
  </si>
  <si>
    <t>Misewa Saga, The: Bk #3: Stone Child, The</t>
  </si>
  <si>
    <t>Nish #3: North Stars</t>
  </si>
  <si>
    <t>Cool Cat</t>
  </si>
  <si>
    <t>FGTEEV: Official Guidebook, The</t>
  </si>
  <si>
    <t>Youtube World Records</t>
  </si>
  <si>
    <t>Slugfest</t>
  </si>
  <si>
    <t>Storm Unleashed, A</t>
  </si>
  <si>
    <t>'9781546148548</t>
  </si>
  <si>
    <t>Ghost Of The Harvest</t>
  </si>
  <si>
    <t>Starfish</t>
  </si>
  <si>
    <t>'9781546176855</t>
  </si>
  <si>
    <t>Two Degrees</t>
  </si>
  <si>
    <t>'9781546176848</t>
  </si>
  <si>
    <t>Kidnapped From Ukraine #1: Under Attack</t>
  </si>
  <si>
    <t>'MSF5201V1</t>
  </si>
  <si>
    <t>'9781546166627</t>
  </si>
  <si>
    <t>Captain America: The Ghost Army</t>
  </si>
  <si>
    <t>'9781546165132</t>
  </si>
  <si>
    <t>Almost There</t>
  </si>
  <si>
    <t>'9782764371381</t>
  </si>
  <si>
    <t>Identikill</t>
  </si>
  <si>
    <t>'224701</t>
  </si>
  <si>
    <t>Jude Saves The World</t>
  </si>
  <si>
    <t>'9781546155430</t>
  </si>
  <si>
    <t>Factory, The</t>
  </si>
  <si>
    <t>'9781546166610</t>
  </si>
  <si>
    <t>Haikyu! Volume 1</t>
  </si>
  <si>
    <t>Pop</t>
  </si>
  <si>
    <t>'7-9</t>
  </si>
  <si>
    <t>They Saved The Stallions</t>
  </si>
  <si>
    <t>Refugee: Graphic Novel, The</t>
  </si>
  <si>
    <t>'9781546171706</t>
  </si>
  <si>
    <t>Kidnapped From Ukraine #2: Standoff</t>
  </si>
  <si>
    <t>Insignificant Events In The Life Of A Cactus</t>
  </si>
  <si>
    <t>'9781338853858</t>
  </si>
  <si>
    <t>Marcus Vega Doesn't Speak Spanish</t>
  </si>
  <si>
    <t>'9781039701779</t>
  </si>
  <si>
    <t>Percy Jackson: Chalice Of The Gods, The</t>
  </si>
  <si>
    <t>One Wrong Step</t>
  </si>
  <si>
    <t>War Games</t>
  </si>
  <si>
    <t>Wish I Was A Baller</t>
  </si>
  <si>
    <t>Hungry Bones</t>
  </si>
  <si>
    <t>Spider-Man Manga: Shadow Warrior</t>
  </si>
  <si>
    <t>Nightmare Before Christmas, The: Mirror Moon</t>
  </si>
  <si>
    <t>Zero's Journey</t>
  </si>
  <si>
    <t>Uprising</t>
  </si>
  <si>
    <t>Ballad Of Songbirds And Snakes, The: Movie Tie-I</t>
  </si>
  <si>
    <t>Level Up 2026</t>
  </si>
  <si>
    <t>Spider-Man: Stories From The Spider-Verse</t>
  </si>
  <si>
    <t>Sunrise On The Reaping (HC)</t>
  </si>
  <si>
    <t>Dread Detention</t>
  </si>
  <si>
    <t>Nish #2: Northern Lights</t>
  </si>
  <si>
    <t>'9781546148531</t>
  </si>
  <si>
    <t>Jawbreaker</t>
  </si>
  <si>
    <t>'9781546166573</t>
  </si>
  <si>
    <t>Breaking The Ice</t>
  </si>
  <si>
    <t>Raising The Horseman</t>
  </si>
  <si>
    <t>'9781546148425</t>
  </si>
  <si>
    <t>Liar's Society, The</t>
  </si>
  <si>
    <t>'9781546148449</t>
  </si>
  <si>
    <t>Language Of Seabirds, The</t>
  </si>
  <si>
    <t>'9781546166597</t>
  </si>
  <si>
    <t>Haunted Canada Graphic Novel Vol. 1</t>
  </si>
  <si>
    <t>'9798225008529</t>
  </si>
  <si>
    <t>Pigture Perfect</t>
  </si>
  <si>
    <t>Haunted Canada Graphic Novel Vol. 2</t>
  </si>
  <si>
    <t>Ride Or Die</t>
  </si>
  <si>
    <t>'9781546141716</t>
  </si>
  <si>
    <t>'9781546176770</t>
  </si>
  <si>
    <t>Is There A Boy Like Me?</t>
  </si>
  <si>
    <t>'9781546146742</t>
  </si>
  <si>
    <t>Mint To Be</t>
  </si>
  <si>
    <t>'9781039711983</t>
  </si>
  <si>
    <t>At The Speed Of Gus</t>
  </si>
  <si>
    <t>'9798225029708</t>
  </si>
  <si>
    <t>Better Than Revenge</t>
  </si>
  <si>
    <t>Dreams (Includes Necklace)</t>
  </si>
  <si>
    <t>All Thirteen: The Incredible Cave Rescue...</t>
  </si>
  <si>
    <t>'9780063456143</t>
  </si>
  <si>
    <t>Last Dragon On Mars, The</t>
  </si>
  <si>
    <t>Witchkiller</t>
  </si>
  <si>
    <t>'8-UP</t>
  </si>
  <si>
    <t>'9781338777215</t>
  </si>
  <si>
    <t>French: Photo D'Ecole Ratee</t>
  </si>
  <si>
    <t>'9781546104452</t>
  </si>
  <si>
    <t>French: Rikki Et Rouquin: Plus Beau Noel, Le</t>
  </si>
  <si>
    <t>'9781546110804</t>
  </si>
  <si>
    <t>French: Comment Capturer Un Monstre</t>
  </si>
  <si>
    <t>French: Bienvenue: Livre Sur L'Inclusion, Un</t>
  </si>
  <si>
    <t>French: Souci De Calie, Le</t>
  </si>
  <si>
    <t>French: Requin Incompris, Le</t>
  </si>
  <si>
    <t>'9780063096103</t>
  </si>
  <si>
    <t>French: Comment Capturer Une Licorne?</t>
  </si>
  <si>
    <t>French: Frisson L'Ecureuil En Bref: Aventures De</t>
  </si>
  <si>
    <t>'9781339000961</t>
  </si>
  <si>
    <t>French: Bienvenue, Carlicorne</t>
  </si>
  <si>
    <t>'9781339035567</t>
  </si>
  <si>
    <t>French: Petit Agneau Dort Chez Mamie Et Papi</t>
  </si>
  <si>
    <t>French: Dino Furieux, Le</t>
  </si>
  <si>
    <t>French: Diwali De Binny, Le</t>
  </si>
  <si>
    <t>French: Carlos Le Rebelle</t>
  </si>
  <si>
    <t>'9781546120162</t>
  </si>
  <si>
    <t>French: Crois En Toi</t>
  </si>
  <si>
    <t>'9781546171669</t>
  </si>
  <si>
    <t>French: Mechants 14: Gare A La Cruelle Colonie</t>
  </si>
  <si>
    <t>'9781546143673</t>
  </si>
  <si>
    <t>French: Notre Planete: Rien Ne Vaut La Terre</t>
  </si>
  <si>
    <t>French: Je Lis Avec...La Mauvaise Graine Va A La</t>
  </si>
  <si>
    <t>'9781039700673</t>
  </si>
  <si>
    <t>French: Narval Et Gelato 2: Super Narval Et Elec</t>
  </si>
  <si>
    <t>French: Mechants 13: Poursuite Dans L'Espace-Tem</t>
  </si>
  <si>
    <t>French: Ti-Bou 3: Premier Vol, Le</t>
  </si>
  <si>
    <t>'9798225027339</t>
  </si>
  <si>
    <t>'9781836422037</t>
  </si>
  <si>
    <t>French: Bizarre Mais Vrai! Degueu!: Nat Geo Kids</t>
  </si>
  <si>
    <t>'9781546167013</t>
  </si>
  <si>
    <t>French: Moi Pluton: Pas Une Planete? Pas De Prob</t>
  </si>
  <si>
    <t>'9781546178996</t>
  </si>
  <si>
    <t>French: Nutshimit: La Cahier D'activites</t>
  </si>
  <si>
    <t>French: National Geographic Kids: Vie Sauvage: L</t>
  </si>
  <si>
    <t>French: Secrets De La Foret, Les</t>
  </si>
  <si>
    <t>French: Super Chien 1</t>
  </si>
  <si>
    <t>French: Maitres Des Dragons 22: La Survie Des Dr</t>
  </si>
  <si>
    <t>'9781546155386</t>
  </si>
  <si>
    <t>French: Super Chien 12: La Bete Ecarlate</t>
  </si>
  <si>
    <t>'9781546167020</t>
  </si>
  <si>
    <t>French: Dragouilles 24: Les Jaunes De Bruxelles</t>
  </si>
  <si>
    <t>'9781836425618</t>
  </si>
  <si>
    <t>French: Savais-Tu Corps: Les Pets</t>
  </si>
  <si>
    <t>'9781546171645</t>
  </si>
  <si>
    <t>French: C'est Mon Cerveau</t>
  </si>
  <si>
    <t>French: Club Des Baby-Sitters 1: Idee Geniale De</t>
  </si>
  <si>
    <t>French: Nouvelle, La</t>
  </si>
  <si>
    <t>F24QUILTED</t>
  </si>
  <si>
    <r>
      <t xml:space="preserve">Furry Pen - </t>
    </r>
    <r>
      <rPr>
        <b/>
        <sz val="16"/>
        <color rgb="FFFF0000"/>
        <rFont val="Calibri"/>
        <family val="2"/>
        <scheme val="minor"/>
      </rPr>
      <t>5 Pack (Assorted)</t>
    </r>
  </si>
  <si>
    <r>
      <t xml:space="preserve">Bookmarks - </t>
    </r>
    <r>
      <rPr>
        <b/>
        <sz val="16"/>
        <color rgb="FFFF0000"/>
        <rFont val="Calibri"/>
        <family val="2"/>
        <scheme val="minor"/>
      </rPr>
      <t>25 Assorted Bookmarks</t>
    </r>
  </si>
  <si>
    <t>F24SILICON</t>
  </si>
  <si>
    <t>F24STACKED</t>
  </si>
  <si>
    <r>
      <t xml:space="preserve">Frog Pen - </t>
    </r>
    <r>
      <rPr>
        <b/>
        <sz val="16"/>
        <color rgb="FFFF0000"/>
        <rFont val="Calibri"/>
        <family val="2"/>
      </rPr>
      <t>5 Pack</t>
    </r>
    <r>
      <rPr>
        <sz val="16"/>
        <color theme="1"/>
        <rFont val="Calibri"/>
        <family val="2"/>
      </rPr>
      <t xml:space="preserve">                                  </t>
    </r>
  </si>
  <si>
    <t>SP410697</t>
  </si>
  <si>
    <r>
      <t xml:space="preserve">Alien or Frog Popper Pen - </t>
    </r>
    <r>
      <rPr>
        <b/>
        <sz val="16"/>
        <color rgb="FFFF0000"/>
        <rFont val="Calibri"/>
        <family val="2"/>
      </rPr>
      <t>5 Pack (Assorted)</t>
    </r>
  </si>
  <si>
    <t>RG413262</t>
  </si>
  <si>
    <r>
      <t xml:space="preserve">Chomping Dino Pen - </t>
    </r>
    <r>
      <rPr>
        <b/>
        <sz val="16"/>
        <color rgb="FFFF0000"/>
        <rFont val="Calibri"/>
        <family val="2"/>
      </rPr>
      <t>5 Pack (Assorted)</t>
    </r>
  </si>
  <si>
    <t>F24BURGER</t>
  </si>
  <si>
    <r>
      <t xml:space="preserve">Hamburger Sharpener/Eraser - </t>
    </r>
    <r>
      <rPr>
        <b/>
        <sz val="16"/>
        <color rgb="FFFF0000"/>
        <rFont val="Calibri"/>
        <family val="2"/>
      </rPr>
      <t>5 Pack</t>
    </r>
  </si>
  <si>
    <t>S24RETRO</t>
  </si>
  <si>
    <r>
      <t xml:space="preserve">Stacked Donut Pen - </t>
    </r>
    <r>
      <rPr>
        <b/>
        <sz val="16"/>
        <color rgb="FFFF0000"/>
        <rFont val="Calibri"/>
        <family val="2"/>
      </rPr>
      <t>5 Pack</t>
    </r>
  </si>
  <si>
    <r>
      <t xml:space="preserve">Retro Gamer Eraser - </t>
    </r>
    <r>
      <rPr>
        <b/>
        <sz val="16"/>
        <color rgb="FFFF0000"/>
        <rFont val="Calibri"/>
        <family val="2"/>
      </rPr>
      <t>5 Pack (Assorted)</t>
    </r>
  </si>
  <si>
    <r>
      <t xml:space="preserve">Silicone Bendy Axolotl Pen - </t>
    </r>
    <r>
      <rPr>
        <b/>
        <sz val="16"/>
        <color rgb="FFFF0000"/>
        <rFont val="Calibri"/>
        <family val="2"/>
      </rPr>
      <t>5 Pack (Assorted)</t>
    </r>
  </si>
  <si>
    <t>'9781546166207</t>
  </si>
  <si>
    <t>'9781039703476</t>
  </si>
  <si>
    <t>'9781338899641</t>
  </si>
  <si>
    <t>'9781039712690</t>
  </si>
  <si>
    <t>Bookmarks - 25 Assorted Bookmarks</t>
  </si>
  <si>
    <t>Furry Pen - 5 Pack (Assorted)</t>
  </si>
  <si>
    <t>Silicone Bendy Axolotl Pen - 5 Pack (Assorted)</t>
  </si>
  <si>
    <t>Stacked Donut Pen - 5 Pack</t>
  </si>
  <si>
    <t xml:space="preserve">Frog Pen - 5 Pack                                  </t>
  </si>
  <si>
    <t>Alien or Frog Popper Pen - 5 Pack (Assorted)</t>
  </si>
  <si>
    <t>Chomping Dino Pen - 5 Pack (Assorted)</t>
  </si>
  <si>
    <t>Hamburger Sharpener/Eraser - 5 Pack</t>
  </si>
  <si>
    <t>Retro Gamer Eraser - 5 Pack (Assorted)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</si>
</sst>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&quot;$&quot;#,##0.00"/>
    <numFmt numFmtId="166" formatCode="_-[$$-1009]* #,##0.00_-;\-[$$-1009]* #,##0.00_-;_-[$$-1009]* &quot;-&quot;??_-;_-@_-"/>
    <numFmt numFmtId="167" formatCode="[&lt;=9999999]###\-####;###\-###\-####"/>
    <numFmt numFmtId="168" formatCode="[$-409]d\-mmm\-yyyy;@"/>
    <numFmt numFmtId="169" formatCode="[$-409]dd\-mmm\-yy;@"/>
    <numFmt numFmtId="170" formatCode="00\ 00"/>
  </numFmts>
  <fonts count="10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Calibri"/>
      <family val="2"/>
    </font>
    <font>
      <b/>
      <sz val="18"/>
      <color rgb="FFFF0000"/>
      <name val="Calibri"/>
      <family val="2"/>
    </font>
    <font>
      <sz val="12"/>
      <color rgb="FFFF0000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6"/>
      <color rgb="FFFF0000"/>
      <name val="Calibri"/>
      <family val="2"/>
    </font>
    <font>
      <b/>
      <sz val="12"/>
      <color rgb="FFFF0000"/>
      <name val="Calibri"/>
      <family val="2"/>
    </font>
    <font>
      <sz val="11"/>
      <name val="Calibri"/>
      <family val="2"/>
    </font>
    <font>
      <sz val="12"/>
      <name val="Calibri"/>
      <family val="2"/>
    </font>
    <font>
      <b/>
      <sz val="16"/>
      <color theme="0"/>
      <name val="Calibri"/>
      <family val="2"/>
    </font>
    <font>
      <b/>
      <sz val="12"/>
      <color theme="0"/>
      <name val="Calibri"/>
      <family val="2"/>
    </font>
    <font>
      <i/>
      <sz val="12"/>
      <color theme="1"/>
      <name val="Calibri"/>
      <family val="2"/>
    </font>
    <font>
      <b/>
      <sz val="14"/>
      <color rgb="FF0070C0"/>
      <name val="Calibri"/>
      <family val="2"/>
    </font>
    <font>
      <b/>
      <u/>
      <sz val="18"/>
      <color theme="1"/>
      <name val="Calibri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u/>
      <sz val="10"/>
      <color indexed="12"/>
      <name val="Arial"/>
      <family val="2"/>
    </font>
    <font>
      <b/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15"/>
      <color theme="1"/>
      <name val="Calibri"/>
      <family val="2"/>
    </font>
    <font>
      <b/>
      <sz val="11"/>
      <name val="Calibri"/>
      <family val="2"/>
    </font>
    <font>
      <u/>
      <sz val="11"/>
      <color rgb="FFFF0000"/>
      <name val="Calibri"/>
      <family val="2"/>
    </font>
    <font>
      <b/>
      <u/>
      <sz val="16"/>
      <color theme="0"/>
      <name val="Calibri"/>
      <family val="2"/>
    </font>
    <font>
      <b/>
      <u/>
      <sz val="20"/>
      <color theme="0"/>
      <name val="Calibri"/>
      <family val="2"/>
    </font>
    <font>
      <sz val="14"/>
      <color theme="1"/>
      <name val="Calibri"/>
      <family val="2"/>
      <scheme val="minor"/>
    </font>
    <font>
      <sz val="11"/>
      <name val="Arial"/>
      <family val="2"/>
    </font>
    <font>
      <b/>
      <u/>
      <sz val="12"/>
      <color theme="1"/>
      <name val="Calibri"/>
      <family val="2"/>
    </font>
    <font>
      <b/>
      <sz val="18"/>
      <color theme="0"/>
      <name val="Calibri"/>
      <family val="2"/>
    </font>
    <font>
      <sz val="10"/>
      <color theme="1"/>
      <name val="Calibri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sz val="16"/>
      <color rgb="FFFF0000"/>
      <name val="Calibri"/>
      <family val="2"/>
    </font>
    <font>
      <sz val="9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8"/>
      <color theme="1"/>
      <name val="Calibri"/>
      <family val="2"/>
    </font>
    <font>
      <sz val="14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2"/>
      <color theme="0"/>
      <name val="Calibri"/>
      <family val="2"/>
    </font>
    <font>
      <sz val="12"/>
      <name val="Arial"/>
      <family val="2"/>
    </font>
    <font>
      <u/>
      <sz val="11"/>
      <color indexed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name val="Calibri"/>
      <family val="2"/>
    </font>
    <font>
      <u/>
      <sz val="14"/>
      <color theme="10"/>
      <name val="Calibri"/>
      <family val="2"/>
      <scheme val="minor"/>
    </font>
    <font>
      <b/>
      <sz val="14"/>
      <color theme="4" tint="-0.249977111117893"/>
      <name val="Calibri"/>
      <family val="2"/>
    </font>
    <font>
      <b/>
      <sz val="20"/>
      <color theme="0"/>
      <name val="Calibri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rgb="FF000000"/>
      <name val="Arial"/>
      <family val="2"/>
    </font>
    <font>
      <i/>
      <sz val="11"/>
      <name val="Calibri"/>
      <family val="2"/>
    </font>
    <font>
      <sz val="40"/>
      <color theme="1"/>
      <name val="Calibri"/>
      <family val="2"/>
    </font>
    <font>
      <sz val="20"/>
      <color theme="1"/>
      <name val="Calibri"/>
      <family val="2"/>
    </font>
    <font>
      <b/>
      <u/>
      <sz val="18"/>
      <color theme="0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rgb="FFFF0000"/>
      <name val="Calibri"/>
      <family val="2"/>
    </font>
    <font>
      <b/>
      <sz val="22"/>
      <color theme="1"/>
      <name val="Calibri"/>
      <family val="2"/>
    </font>
    <font>
      <b/>
      <sz val="10"/>
      <color theme="1"/>
      <name val="Calibri"/>
      <family val="2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</font>
    <font>
      <b/>
      <sz val="9"/>
      <color theme="1"/>
      <name val="Calibri"/>
      <family val="2"/>
    </font>
    <font>
      <b/>
      <sz val="36"/>
      <color rgb="FFFF0000"/>
      <name val="Calibri"/>
      <family val="2"/>
    </font>
    <font>
      <b/>
      <i/>
      <sz val="22"/>
      <color theme="1"/>
      <name val="Calibri"/>
      <family val="2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128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</cellStyleXfs>
  <cellXfs count="354"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Alignment="1" applyProtection="1">
      <alignment horizontal="left"/>
      <protection locked="0"/>
    </xf>
    <xf numFmtId="49" fontId="21" fillId="0" borderId="0" xfId="1" applyNumberFormat="1" applyFont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/>
      <protection locked="0"/>
    </xf>
    <xf numFmtId="44" fontId="21" fillId="0" borderId="0" xfId="0" applyNumberFormat="1" applyFont="1" applyAlignment="1" applyProtection="1">
      <alignment horizontal="center"/>
      <protection locked="0"/>
    </xf>
    <xf numFmtId="1" fontId="21" fillId="0" borderId="0" xfId="0" applyNumberFormat="1" applyFont="1" applyAlignment="1" applyProtection="1">
      <alignment horizontal="center"/>
      <protection locked="0"/>
    </xf>
    <xf numFmtId="0" fontId="26" fillId="0" borderId="0" xfId="0" applyFont="1" applyProtection="1">
      <protection locked="0"/>
    </xf>
    <xf numFmtId="1" fontId="21" fillId="0" borderId="0" xfId="0" applyNumberFormat="1" applyFont="1" applyAlignment="1" applyProtection="1">
      <alignment horizontal="right"/>
      <protection locked="0"/>
    </xf>
    <xf numFmtId="0" fontId="21" fillId="0" borderId="0" xfId="0" applyFont="1" applyProtection="1">
      <protection hidden="1"/>
    </xf>
    <xf numFmtId="0" fontId="30" fillId="0" borderId="0" xfId="0" applyFont="1" applyAlignment="1" applyProtection="1">
      <alignment horizontal="center"/>
      <protection hidden="1"/>
    </xf>
    <xf numFmtId="1" fontId="21" fillId="0" borderId="0" xfId="0" applyNumberFormat="1" applyFont="1" applyAlignment="1" applyProtection="1">
      <alignment horizontal="right"/>
      <protection hidden="1"/>
    </xf>
    <xf numFmtId="0" fontId="21" fillId="0" borderId="0" xfId="0" applyFont="1" applyAlignment="1" applyProtection="1">
      <alignment horizontal="left"/>
      <protection hidden="1"/>
    </xf>
    <xf numFmtId="49" fontId="21" fillId="0" borderId="0" xfId="1" applyNumberFormat="1" applyFont="1" applyAlignment="1" applyProtection="1">
      <alignment horizontal="center"/>
      <protection hidden="1"/>
    </xf>
    <xf numFmtId="0" fontId="40" fillId="0" borderId="0" xfId="124" applyFont="1"/>
    <xf numFmtId="0" fontId="41" fillId="0" borderId="0" xfId="124" applyFont="1"/>
    <xf numFmtId="0" fontId="39" fillId="0" borderId="0" xfId="124"/>
    <xf numFmtId="0" fontId="39" fillId="0" borderId="33" xfId="124" applyBorder="1"/>
    <xf numFmtId="0" fontId="39" fillId="0" borderId="34" xfId="124" applyBorder="1"/>
    <xf numFmtId="0" fontId="39" fillId="0" borderId="35" xfId="124" applyBorder="1"/>
    <xf numFmtId="0" fontId="39" fillId="0" borderId="36" xfId="124" applyBorder="1"/>
    <xf numFmtId="0" fontId="42" fillId="0" borderId="0" xfId="124" applyFont="1"/>
    <xf numFmtId="0" fontId="42" fillId="0" borderId="0" xfId="124" applyFont="1" applyAlignment="1">
      <alignment horizontal="left"/>
    </xf>
    <xf numFmtId="0" fontId="44" fillId="0" borderId="28" xfId="124" applyFont="1" applyBorder="1" applyAlignment="1">
      <alignment horizontal="center"/>
    </xf>
    <xf numFmtId="0" fontId="43" fillId="0" borderId="0" xfId="124" applyFont="1"/>
    <xf numFmtId="0" fontId="42" fillId="0" borderId="30" xfId="124" applyFont="1" applyBorder="1"/>
    <xf numFmtId="0" fontId="44" fillId="0" borderId="16" xfId="124" applyFont="1" applyBorder="1"/>
    <xf numFmtId="0" fontId="45" fillId="0" borderId="12" xfId="124" applyFont="1" applyBorder="1" applyAlignment="1">
      <alignment horizontal="left"/>
    </xf>
    <xf numFmtId="0" fontId="44" fillId="0" borderId="12" xfId="124" applyFont="1" applyBorder="1" applyAlignment="1">
      <alignment horizontal="left"/>
    </xf>
    <xf numFmtId="0" fontId="44" fillId="0" borderId="12" xfId="124" applyFont="1" applyBorder="1" applyAlignment="1">
      <alignment horizontal="center"/>
    </xf>
    <xf numFmtId="0" fontId="44" fillId="0" borderId="14" xfId="124" applyFont="1" applyBorder="1" applyAlignment="1">
      <alignment horizontal="center"/>
    </xf>
    <xf numFmtId="0" fontId="44" fillId="0" borderId="29" xfId="124" applyFont="1" applyBorder="1"/>
    <xf numFmtId="0" fontId="44" fillId="0" borderId="0" xfId="124" applyFont="1" applyAlignment="1">
      <alignment horizontal="left"/>
    </xf>
    <xf numFmtId="0" fontId="44" fillId="0" borderId="0" xfId="124" applyFont="1" applyAlignment="1">
      <alignment horizontal="center"/>
    </xf>
    <xf numFmtId="0" fontId="42" fillId="0" borderId="0" xfId="124" applyFont="1" applyAlignment="1">
      <alignment horizontal="center"/>
    </xf>
    <xf numFmtId="2" fontId="42" fillId="0" borderId="28" xfId="124" applyNumberFormat="1" applyFont="1" applyBorder="1"/>
    <xf numFmtId="0" fontId="42" fillId="0" borderId="30" xfId="124" applyFont="1" applyBorder="1" applyAlignment="1">
      <alignment horizontal="center"/>
    </xf>
    <xf numFmtId="0" fontId="39" fillId="0" borderId="41" xfId="124" applyBorder="1"/>
    <xf numFmtId="0" fontId="39" fillId="0" borderId="42" xfId="124" applyBorder="1" applyAlignment="1">
      <alignment horizontal="center"/>
    </xf>
    <xf numFmtId="2" fontId="39" fillId="0" borderId="43" xfId="124" applyNumberFormat="1" applyBorder="1" applyAlignment="1">
      <alignment horizontal="center"/>
    </xf>
    <xf numFmtId="0" fontId="39" fillId="0" borderId="44" xfId="124" applyBorder="1"/>
    <xf numFmtId="2" fontId="39" fillId="0" borderId="46" xfId="124" applyNumberFormat="1" applyBorder="1"/>
    <xf numFmtId="2" fontId="39" fillId="0" borderId="0" xfId="124" applyNumberFormat="1"/>
    <xf numFmtId="0" fontId="47" fillId="0" borderId="0" xfId="124" applyFont="1"/>
    <xf numFmtId="0" fontId="41" fillId="0" borderId="0" xfId="124" applyFont="1" applyAlignment="1">
      <alignment horizontal="left"/>
    </xf>
    <xf numFmtId="0" fontId="40" fillId="0" borderId="0" xfId="124" applyFont="1" applyAlignment="1">
      <alignment horizontal="left"/>
    </xf>
    <xf numFmtId="0" fontId="39" fillId="0" borderId="0" xfId="124" applyAlignment="1">
      <alignment horizontal="left"/>
    </xf>
    <xf numFmtId="0" fontId="29" fillId="0" borderId="0" xfId="0" applyFont="1" applyAlignment="1" applyProtection="1">
      <alignment horizontal="center"/>
      <protection hidden="1"/>
    </xf>
    <xf numFmtId="0" fontId="23" fillId="0" borderId="0" xfId="0" applyFont="1" applyProtection="1">
      <protection hidden="1"/>
    </xf>
    <xf numFmtId="0" fontId="53" fillId="0" borderId="0" xfId="123" applyFont="1" applyAlignment="1" applyProtection="1">
      <alignment horizontal="left"/>
    </xf>
    <xf numFmtId="0" fontId="21" fillId="0" borderId="10" xfId="0" applyFont="1" applyBorder="1" applyProtection="1">
      <protection hidden="1"/>
    </xf>
    <xf numFmtId="0" fontId="23" fillId="0" borderId="0" xfId="0" applyFont="1" applyAlignment="1" applyProtection="1">
      <alignment horizontal="center"/>
      <protection hidden="1"/>
    </xf>
    <xf numFmtId="44" fontId="21" fillId="0" borderId="0" xfId="0" applyNumberFormat="1" applyFont="1" applyAlignment="1" applyProtection="1">
      <alignment horizontal="center"/>
      <protection hidden="1"/>
    </xf>
    <xf numFmtId="1" fontId="21" fillId="0" borderId="0" xfId="0" applyNumberFormat="1" applyFont="1" applyAlignment="1" applyProtection="1">
      <alignment horizontal="center"/>
      <protection hidden="1"/>
    </xf>
    <xf numFmtId="1" fontId="21" fillId="0" borderId="10" xfId="0" applyNumberFormat="1" applyFont="1" applyBorder="1" applyAlignment="1" applyProtection="1">
      <alignment horizontal="center"/>
      <protection locked="0" hidden="1"/>
    </xf>
    <xf numFmtId="0" fontId="39" fillId="0" borderId="14" xfId="124" applyBorder="1"/>
    <xf numFmtId="0" fontId="58" fillId="0" borderId="0" xfId="0" applyFont="1" applyAlignment="1" applyProtection="1">
      <alignment horizont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60" fillId="0" borderId="0" xfId="0" applyFont="1" applyProtection="1">
      <protection locked="0"/>
    </xf>
    <xf numFmtId="1" fontId="64" fillId="0" borderId="0" xfId="0" applyNumberFormat="1" applyFont="1" applyAlignment="1" applyProtection="1">
      <alignment horizontal="left"/>
      <protection hidden="1"/>
    </xf>
    <xf numFmtId="0" fontId="64" fillId="0" borderId="0" xfId="0" applyFont="1" applyAlignment="1" applyProtection="1">
      <alignment horizontal="left" vertical="center"/>
      <protection hidden="1"/>
    </xf>
    <xf numFmtId="49" fontId="64" fillId="0" borderId="0" xfId="1" applyNumberFormat="1" applyFont="1" applyFill="1" applyBorder="1" applyAlignment="1" applyProtection="1">
      <protection hidden="1"/>
    </xf>
    <xf numFmtId="167" fontId="64" fillId="0" borderId="0" xfId="0" applyNumberFormat="1" applyFont="1" applyProtection="1">
      <protection hidden="1"/>
    </xf>
    <xf numFmtId="0" fontId="64" fillId="0" borderId="0" xfId="0" applyFont="1" applyProtection="1">
      <protection locked="0"/>
    </xf>
    <xf numFmtId="1" fontId="21" fillId="0" borderId="0" xfId="0" applyNumberFormat="1" applyFont="1" applyAlignment="1" applyProtection="1">
      <alignment horizontal="left"/>
      <protection hidden="1"/>
    </xf>
    <xf numFmtId="0" fontId="21" fillId="0" borderId="0" xfId="0" applyFont="1" applyAlignment="1" applyProtection="1">
      <alignment horizontal="left" vertical="center"/>
      <protection hidden="1"/>
    </xf>
    <xf numFmtId="49" fontId="21" fillId="0" borderId="0" xfId="1" applyNumberFormat="1" applyFont="1" applyFill="1" applyBorder="1" applyAlignment="1" applyProtection="1">
      <alignment horizontal="right"/>
      <protection hidden="1"/>
    </xf>
    <xf numFmtId="0" fontId="32" fillId="0" borderId="0" xfId="0" applyFont="1" applyAlignment="1" applyProtection="1">
      <alignment horizontal="center" vertical="center"/>
      <protection hidden="1"/>
    </xf>
    <xf numFmtId="44" fontId="21" fillId="0" borderId="0" xfId="0" applyNumberFormat="1" applyFont="1" applyProtection="1">
      <protection hidden="1"/>
    </xf>
    <xf numFmtId="1" fontId="67" fillId="0" borderId="0" xfId="0" applyNumberFormat="1" applyFont="1" applyAlignment="1" applyProtection="1">
      <alignment horizontal="left" vertical="center" wrapText="1"/>
      <protection hidden="1"/>
    </xf>
    <xf numFmtId="0" fontId="67" fillId="0" borderId="0" xfId="0" applyFont="1" applyProtection="1">
      <protection locked="0"/>
    </xf>
    <xf numFmtId="49" fontId="21" fillId="0" borderId="0" xfId="0" applyNumberFormat="1" applyFont="1" applyProtection="1">
      <protection hidden="1"/>
    </xf>
    <xf numFmtId="0" fontId="19" fillId="0" borderId="0" xfId="123" applyFill="1" applyBorder="1" applyAlignment="1" applyProtection="1">
      <alignment horizontal="left"/>
      <protection hidden="1"/>
    </xf>
    <xf numFmtId="167" fontId="21" fillId="0" borderId="0" xfId="0" applyNumberFormat="1" applyFont="1" applyAlignment="1" applyProtection="1">
      <alignment vertical="center" wrapText="1"/>
      <protection hidden="1"/>
    </xf>
    <xf numFmtId="0" fontId="68" fillId="0" borderId="50" xfId="0" applyFont="1" applyBorder="1" applyAlignment="1" applyProtection="1">
      <alignment horizontal="right" vertical="center" wrapText="1"/>
      <protection hidden="1"/>
    </xf>
    <xf numFmtId="166" fontId="68" fillId="0" borderId="47" xfId="0" applyNumberFormat="1" applyFont="1" applyBorder="1" applyAlignment="1" applyProtection="1">
      <alignment horizontal="right" vertical="center"/>
      <protection hidden="1"/>
    </xf>
    <xf numFmtId="166" fontId="24" fillId="0" borderId="53" xfId="0" applyNumberFormat="1" applyFont="1" applyBorder="1" applyAlignment="1" applyProtection="1">
      <alignment horizontal="right" vertical="center"/>
      <protection hidden="1"/>
    </xf>
    <xf numFmtId="0" fontId="68" fillId="0" borderId="0" xfId="0" applyFont="1" applyAlignment="1" applyProtection="1">
      <alignment vertical="center"/>
      <protection locked="0"/>
    </xf>
    <xf numFmtId="1" fontId="27" fillId="0" borderId="0" xfId="0" applyNumberFormat="1" applyFont="1" applyAlignment="1" applyProtection="1">
      <alignment horizontal="left" vertical="top"/>
      <protection locked="0"/>
    </xf>
    <xf numFmtId="0" fontId="68" fillId="0" borderId="0" xfId="0" applyFont="1" applyAlignment="1" applyProtection="1">
      <alignment horizontal="left" vertical="center"/>
      <protection locked="0"/>
    </xf>
    <xf numFmtId="167" fontId="68" fillId="0" borderId="0" xfId="0" applyNumberFormat="1" applyFont="1" applyAlignment="1" applyProtection="1">
      <alignment horizontal="center" vertical="center"/>
      <protection locked="0" hidden="1"/>
    </xf>
    <xf numFmtId="1" fontId="68" fillId="0" borderId="0" xfId="0" applyNumberFormat="1" applyFont="1" applyAlignment="1" applyProtection="1">
      <alignment horizontal="left" vertical="center"/>
      <protection locked="0" hidden="1"/>
    </xf>
    <xf numFmtId="0" fontId="24" fillId="0" borderId="0" xfId="0" applyFont="1" applyAlignment="1">
      <alignment vertical="center"/>
    </xf>
    <xf numFmtId="167" fontId="68" fillId="0" borderId="0" xfId="0" applyNumberFormat="1" applyFont="1" applyAlignment="1" applyProtection="1">
      <alignment vertical="center" wrapText="1"/>
      <protection locked="0"/>
    </xf>
    <xf numFmtId="0" fontId="21" fillId="0" borderId="0" xfId="0" applyFont="1" applyAlignment="1">
      <alignment horizontal="left"/>
    </xf>
    <xf numFmtId="0" fontId="21" fillId="0" borderId="0" xfId="0" applyFont="1" applyAlignment="1" applyProtection="1">
      <alignment vertical="center"/>
      <protection locked="0"/>
    </xf>
    <xf numFmtId="0" fontId="21" fillId="0" borderId="56" xfId="0" applyFont="1" applyBorder="1" applyProtection="1">
      <protection locked="0"/>
    </xf>
    <xf numFmtId="0" fontId="71" fillId="0" borderId="0" xfId="0" applyFont="1" applyAlignment="1" applyProtection="1">
      <alignment horizontal="center"/>
      <protection hidden="1"/>
    </xf>
    <xf numFmtId="0" fontId="71" fillId="0" borderId="0" xfId="0" applyFont="1" applyAlignment="1" applyProtection="1">
      <alignment horizontal="left"/>
      <protection hidden="1"/>
    </xf>
    <xf numFmtId="0" fontId="21" fillId="0" borderId="0" xfId="0" applyFont="1"/>
    <xf numFmtId="0" fontId="43" fillId="0" borderId="11" xfId="124" applyFont="1" applyBorder="1" applyAlignment="1">
      <alignment horizontal="center"/>
    </xf>
    <xf numFmtId="17" fontId="43" fillId="0" borderId="0" xfId="124" applyNumberFormat="1" applyFont="1" applyAlignment="1">
      <alignment horizontal="left"/>
    </xf>
    <xf numFmtId="0" fontId="43" fillId="0" borderId="0" xfId="124" applyFont="1" applyAlignment="1">
      <alignment horizontal="left"/>
    </xf>
    <xf numFmtId="0" fontId="43" fillId="0" borderId="0" xfId="124" applyFont="1" applyAlignment="1">
      <alignment horizontal="center"/>
    </xf>
    <xf numFmtId="8" fontId="45" fillId="0" borderId="28" xfId="126" applyNumberFormat="1" applyFont="1" applyBorder="1"/>
    <xf numFmtId="17" fontId="43" fillId="0" borderId="0" xfId="124" applyNumberFormat="1" applyFont="1"/>
    <xf numFmtId="2" fontId="45" fillId="0" borderId="28" xfId="124" applyNumberFormat="1" applyFont="1" applyBorder="1"/>
    <xf numFmtId="44" fontId="45" fillId="0" borderId="28" xfId="126" applyFont="1" applyBorder="1"/>
    <xf numFmtId="7" fontId="43" fillId="0" borderId="0" xfId="124" applyNumberFormat="1" applyFont="1" applyAlignment="1">
      <alignment horizontal="center"/>
    </xf>
    <xf numFmtId="2" fontId="43" fillId="0" borderId="28" xfId="124" applyNumberFormat="1" applyFont="1" applyBorder="1"/>
    <xf numFmtId="0" fontId="73" fillId="0" borderId="30" xfId="127" applyFont="1" applyBorder="1" applyAlignment="1" applyProtection="1"/>
    <xf numFmtId="0" fontId="43" fillId="0" borderId="28" xfId="124" applyFont="1" applyBorder="1" applyAlignment="1">
      <alignment horizontal="left"/>
    </xf>
    <xf numFmtId="0" fontId="45" fillId="0" borderId="20" xfId="124" applyFont="1" applyBorder="1" applyAlignment="1">
      <alignment horizontal="left"/>
    </xf>
    <xf numFmtId="0" fontId="45" fillId="0" borderId="28" xfId="124" applyFont="1" applyBorder="1" applyAlignment="1">
      <alignment horizontal="center"/>
    </xf>
    <xf numFmtId="0" fontId="43" fillId="0" borderId="28" xfId="124" applyFont="1" applyBorder="1" applyAlignment="1">
      <alignment horizontal="center"/>
    </xf>
    <xf numFmtId="0" fontId="57" fillId="0" borderId="0" xfId="124" applyFont="1" applyAlignment="1">
      <alignment horizontal="left"/>
    </xf>
    <xf numFmtId="0" fontId="40" fillId="0" borderId="0" xfId="124" applyFont="1" applyAlignment="1">
      <alignment vertical="center"/>
    </xf>
    <xf numFmtId="0" fontId="72" fillId="0" borderId="0" xfId="124" applyFont="1" applyAlignment="1">
      <alignment horizontal="left"/>
    </xf>
    <xf numFmtId="1" fontId="21" fillId="0" borderId="26" xfId="0" applyNumberFormat="1" applyFont="1" applyBorder="1" applyAlignment="1">
      <alignment horizontal="left" vertical="top"/>
    </xf>
    <xf numFmtId="49" fontId="21" fillId="0" borderId="26" xfId="1" applyNumberFormat="1" applyFont="1" applyBorder="1" applyAlignment="1" applyProtection="1">
      <alignment horizontal="center" vertical="top"/>
    </xf>
    <xf numFmtId="0" fontId="61" fillId="35" borderId="0" xfId="0" applyFont="1" applyFill="1" applyAlignment="1" applyProtection="1">
      <alignment horizontal="left"/>
      <protection locked="0"/>
    </xf>
    <xf numFmtId="0" fontId="76" fillId="35" borderId="0" xfId="0" applyFont="1" applyFill="1" applyAlignment="1" applyProtection="1">
      <alignment horizontal="center"/>
      <protection locked="0"/>
    </xf>
    <xf numFmtId="0" fontId="21" fillId="0" borderId="26" xfId="0" applyFont="1" applyBorder="1" applyAlignment="1">
      <alignment horizontal="left" vertical="top"/>
    </xf>
    <xf numFmtId="0" fontId="77" fillId="35" borderId="0" xfId="123" applyFont="1" applyFill="1" applyBorder="1" applyAlignment="1" applyProtection="1">
      <alignment horizontal="left"/>
      <protection locked="0"/>
    </xf>
    <xf numFmtId="167" fontId="61" fillId="0" borderId="0" xfId="0" applyNumberFormat="1" applyFont="1" applyProtection="1">
      <protection locked="0" hidden="1"/>
    </xf>
    <xf numFmtId="0" fontId="39" fillId="0" borderId="30" xfId="124" applyBorder="1"/>
    <xf numFmtId="0" fontId="42" fillId="0" borderId="17" xfId="124" applyFont="1" applyBorder="1"/>
    <xf numFmtId="0" fontId="27" fillId="0" borderId="0" xfId="0" applyFont="1" applyAlignment="1">
      <alignment horizontal="left" wrapText="1"/>
    </xf>
    <xf numFmtId="0" fontId="23" fillId="0" borderId="0" xfId="0" applyFont="1" applyAlignment="1">
      <alignment horizontal="center"/>
    </xf>
    <xf numFmtId="1" fontId="21" fillId="0" borderId="0" xfId="0" applyNumberFormat="1" applyFont="1" applyAlignment="1">
      <alignment horizontal="right"/>
    </xf>
    <xf numFmtId="0" fontId="23" fillId="0" borderId="0" xfId="0" applyFont="1"/>
    <xf numFmtId="0" fontId="28" fillId="0" borderId="0" xfId="0" applyFont="1"/>
    <xf numFmtId="0" fontId="72" fillId="0" borderId="0" xfId="124" applyFont="1"/>
    <xf numFmtId="0" fontId="61" fillId="35" borderId="12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hidden="1"/>
    </xf>
    <xf numFmtId="44" fontId="21" fillId="0" borderId="10" xfId="1" applyFont="1" applyFill="1" applyBorder="1" applyProtection="1">
      <protection hidden="1"/>
    </xf>
    <xf numFmtId="44" fontId="32" fillId="0" borderId="10" xfId="1" applyFont="1" applyFill="1" applyBorder="1" applyProtection="1">
      <protection hidden="1"/>
    </xf>
    <xf numFmtId="0" fontId="34" fillId="0" borderId="0" xfId="0" applyFont="1" applyAlignment="1" applyProtection="1">
      <alignment horizontal="center"/>
      <protection hidden="1"/>
    </xf>
    <xf numFmtId="0" fontId="71" fillId="0" borderId="0" xfId="0" applyFont="1"/>
    <xf numFmtId="0" fontId="82" fillId="0" borderId="0" xfId="0" applyFont="1"/>
    <xf numFmtId="44" fontId="71" fillId="0" borderId="0" xfId="0" applyNumberFormat="1" applyFont="1" applyAlignment="1">
      <alignment horizontal="center"/>
    </xf>
    <xf numFmtId="1" fontId="71" fillId="0" borderId="0" xfId="0" applyNumberFormat="1" applyFont="1" applyAlignment="1">
      <alignment horizontal="center"/>
    </xf>
    <xf numFmtId="168" fontId="83" fillId="0" borderId="28" xfId="124" applyNumberFormat="1" applyFont="1" applyBorder="1" applyAlignment="1">
      <alignment horizontal="center"/>
    </xf>
    <xf numFmtId="0" fontId="61" fillId="35" borderId="11" xfId="0" applyFont="1" applyFill="1" applyBorder="1" applyAlignment="1" applyProtection="1">
      <alignment horizontal="left"/>
      <protection locked="0"/>
    </xf>
    <xf numFmtId="1" fontId="84" fillId="35" borderId="11" xfId="0" applyNumberFormat="1" applyFont="1" applyFill="1" applyBorder="1" applyAlignment="1" applyProtection="1">
      <alignment horizontal="center" vertical="center" wrapText="1"/>
      <protection locked="0"/>
    </xf>
    <xf numFmtId="164" fontId="45" fillId="0" borderId="28" xfId="126" applyNumberFormat="1" applyFont="1" applyBorder="1" applyProtection="1">
      <protection hidden="1"/>
    </xf>
    <xf numFmtId="164" fontId="43" fillId="34" borderId="28" xfId="125" applyNumberFormat="1" applyFont="1" applyFill="1" applyBorder="1" applyProtection="1">
      <protection hidden="1"/>
    </xf>
    <xf numFmtId="0" fontId="43" fillId="0" borderId="11" xfId="124" applyFont="1" applyBorder="1" applyProtection="1">
      <protection hidden="1"/>
    </xf>
    <xf numFmtId="164" fontId="45" fillId="0" borderId="22" xfId="126" applyNumberFormat="1" applyFont="1" applyBorder="1" applyProtection="1">
      <protection hidden="1"/>
    </xf>
    <xf numFmtId="0" fontId="45" fillId="0" borderId="20" xfId="124" applyFont="1" applyBorder="1" applyAlignment="1" applyProtection="1">
      <alignment horizontal="left"/>
      <protection hidden="1"/>
    </xf>
    <xf numFmtId="0" fontId="43" fillId="0" borderId="20" xfId="124" applyFont="1" applyBorder="1" applyAlignment="1" applyProtection="1">
      <alignment horizontal="left"/>
      <protection hidden="1"/>
    </xf>
    <xf numFmtId="0" fontId="43" fillId="0" borderId="30" xfId="124" applyFont="1" applyBorder="1" applyAlignment="1" applyProtection="1">
      <alignment horizontal="left"/>
      <protection hidden="1"/>
    </xf>
    <xf numFmtId="0" fontId="21" fillId="0" borderId="0" xfId="0" applyFont="1" applyAlignment="1" applyProtection="1">
      <alignment horizontal="center"/>
      <protection locked="0"/>
    </xf>
    <xf numFmtId="166" fontId="35" fillId="0" borderId="0" xfId="0" applyNumberFormat="1" applyFont="1" applyAlignment="1" applyProtection="1">
      <alignment horizontal="left"/>
      <protection hidden="1"/>
    </xf>
    <xf numFmtId="0" fontId="25" fillId="0" borderId="0" xfId="0" applyFont="1" applyAlignment="1" applyProtection="1">
      <alignment vertical="top"/>
      <protection hidden="1"/>
    </xf>
    <xf numFmtId="1" fontId="21" fillId="0" borderId="0" xfId="0" applyNumberFormat="1" applyFont="1" applyAlignment="1">
      <alignment horizontal="left" vertical="top"/>
    </xf>
    <xf numFmtId="1" fontId="27" fillId="0" borderId="0" xfId="0" applyNumberFormat="1" applyFont="1" applyAlignment="1">
      <alignment vertical="top"/>
    </xf>
    <xf numFmtId="1" fontId="36" fillId="0" borderId="10" xfId="0" applyNumberFormat="1" applyFont="1" applyBorder="1" applyAlignment="1">
      <alignment horizontal="center" vertical="center" wrapText="1"/>
    </xf>
    <xf numFmtId="0" fontId="28" fillId="0" borderId="14" xfId="0" applyFont="1" applyBorder="1" applyAlignment="1" applyProtection="1">
      <alignment horizontal="center"/>
      <protection hidden="1"/>
    </xf>
    <xf numFmtId="0" fontId="45" fillId="0" borderId="0" xfId="124" applyFont="1"/>
    <xf numFmtId="0" fontId="44" fillId="0" borderId="37" xfId="124" applyFont="1" applyBorder="1" applyAlignment="1">
      <alignment horizontal="center"/>
    </xf>
    <xf numFmtId="0" fontId="44" fillId="0" borderId="38" xfId="124" applyFont="1" applyBorder="1" applyAlignment="1">
      <alignment horizontal="center"/>
    </xf>
    <xf numFmtId="0" fontId="42" fillId="0" borderId="39" xfId="124" applyFont="1" applyBorder="1"/>
    <xf numFmtId="0" fontId="43" fillId="0" borderId="40" xfId="124" applyFont="1" applyBorder="1"/>
    <xf numFmtId="4" fontId="45" fillId="0" borderId="39" xfId="124" applyNumberFormat="1" applyFont="1" applyBorder="1" applyAlignment="1">
      <alignment horizontal="right"/>
    </xf>
    <xf numFmtId="2" fontId="45" fillId="0" borderId="39" xfId="124" applyNumberFormat="1" applyFont="1" applyBorder="1" applyAlignment="1">
      <alignment horizontal="right"/>
    </xf>
    <xf numFmtId="0" fontId="43" fillId="0" borderId="39" xfId="124" applyFont="1" applyBorder="1"/>
    <xf numFmtId="0" fontId="39" fillId="0" borderId="45" xfId="124" applyBorder="1"/>
    <xf numFmtId="7" fontId="43" fillId="0" borderId="11" xfId="124" applyNumberFormat="1" applyFont="1" applyBorder="1"/>
    <xf numFmtId="0" fontId="19" fillId="0" borderId="14" xfId="123" applyFill="1" applyBorder="1" applyAlignment="1" applyProtection="1">
      <alignment horizontal="center"/>
      <protection hidden="1"/>
    </xf>
    <xf numFmtId="0" fontId="27" fillId="0" borderId="0" xfId="0" applyFont="1" applyAlignment="1" applyProtection="1">
      <alignment horizontal="right"/>
      <protection locked="0"/>
    </xf>
    <xf numFmtId="0" fontId="31" fillId="0" borderId="0" xfId="0" applyFont="1" applyAlignment="1" applyProtection="1">
      <alignment horizontal="right"/>
      <protection locked="0"/>
    </xf>
    <xf numFmtId="14" fontId="27" fillId="0" borderId="11" xfId="0" quotePrefix="1" applyNumberFormat="1" applyFont="1" applyBorder="1" applyAlignment="1" applyProtection="1">
      <alignment horizontal="center"/>
      <protection locked="0"/>
    </xf>
    <xf numFmtId="0" fontId="28" fillId="0" borderId="11" xfId="0" applyFont="1" applyBorder="1" applyAlignment="1">
      <alignment horizontal="center"/>
    </xf>
    <xf numFmtId="165" fontId="31" fillId="0" borderId="11" xfId="0" applyNumberFormat="1" applyFont="1" applyBorder="1"/>
    <xf numFmtId="1" fontId="27" fillId="0" borderId="11" xfId="0" applyNumberFormat="1" applyFont="1" applyBorder="1" applyAlignment="1" applyProtection="1">
      <alignment horizontal="center"/>
      <protection locked="0"/>
    </xf>
    <xf numFmtId="44" fontId="27" fillId="0" borderId="28" xfId="1" applyFont="1" applyFill="1" applyBorder="1" applyProtection="1">
      <protection hidden="1"/>
    </xf>
    <xf numFmtId="0" fontId="89" fillId="0" borderId="22" xfId="0" applyFont="1" applyBorder="1" applyAlignment="1" applyProtection="1">
      <alignment vertical="center"/>
      <protection hidden="1"/>
    </xf>
    <xf numFmtId="0" fontId="90" fillId="0" borderId="0" xfId="0" applyFont="1" applyAlignment="1">
      <alignment horizontal="left" vertical="center"/>
    </xf>
    <xf numFmtId="0" fontId="90" fillId="0" borderId="0" xfId="0" applyFont="1"/>
    <xf numFmtId="0" fontId="89" fillId="0" borderId="22" xfId="0" applyFont="1" applyBorder="1" applyAlignment="1" applyProtection="1">
      <alignment horizontal="left" vertical="center"/>
      <protection hidden="1"/>
    </xf>
    <xf numFmtId="1" fontId="89" fillId="0" borderId="22" xfId="0" applyNumberFormat="1" applyFont="1" applyBorder="1" applyAlignment="1" applyProtection="1">
      <alignment horizontal="center" vertical="center"/>
      <protection hidden="1"/>
    </xf>
    <xf numFmtId="164" fontId="89" fillId="0" borderId="22" xfId="1" applyNumberFormat="1" applyFont="1" applyFill="1" applyBorder="1" applyAlignment="1" applyProtection="1">
      <alignment horizontal="center" vertical="center"/>
      <protection hidden="1"/>
    </xf>
    <xf numFmtId="0" fontId="90" fillId="0" borderId="0" xfId="0" applyFont="1" applyAlignment="1">
      <alignment horizontal="center"/>
    </xf>
    <xf numFmtId="0" fontId="90" fillId="0" borderId="0" xfId="0" applyFont="1" applyAlignment="1" applyProtection="1">
      <alignment horizontal="left"/>
      <protection hidden="1"/>
    </xf>
    <xf numFmtId="0" fontId="91" fillId="0" borderId="0" xfId="0" applyFont="1" applyAlignment="1" applyProtection="1">
      <alignment horizontal="center"/>
      <protection hidden="1"/>
    </xf>
    <xf numFmtId="0" fontId="90" fillId="0" borderId="0" xfId="0" applyFont="1" applyAlignment="1" applyProtection="1">
      <alignment horizontal="center"/>
      <protection hidden="1"/>
    </xf>
    <xf numFmtId="1" fontId="31" fillId="0" borderId="10" xfId="0" applyNumberFormat="1" applyFont="1" applyBorder="1" applyAlignment="1" applyProtection="1">
      <alignment horizontal="center" wrapText="1"/>
      <protection hidden="1"/>
    </xf>
    <xf numFmtId="0" fontId="90" fillId="0" borderId="10" xfId="0" applyFont="1" applyBorder="1" applyAlignment="1" applyProtection="1">
      <alignment horizontal="center" vertical="center"/>
      <protection hidden="1"/>
    </xf>
    <xf numFmtId="1" fontId="90" fillId="34" borderId="10" xfId="0" applyNumberFormat="1" applyFont="1" applyFill="1" applyBorder="1" applyAlignment="1" applyProtection="1">
      <alignment horizontal="center"/>
      <protection hidden="1"/>
    </xf>
    <xf numFmtId="0" fontId="90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4" fontId="0" fillId="0" borderId="0" xfId="1" applyFont="1" applyAlignment="1">
      <alignment horizontal="left"/>
    </xf>
    <xf numFmtId="1" fontId="21" fillId="0" borderId="26" xfId="0" applyNumberFormat="1" applyFont="1" applyBorder="1" applyAlignment="1" applyProtection="1">
      <alignment horizontal="center"/>
      <protection locked="0" hidden="1"/>
    </xf>
    <xf numFmtId="44" fontId="32" fillId="0" borderId="19" xfId="1" applyFont="1" applyFill="1" applyBorder="1" applyProtection="1">
      <protection hidden="1"/>
    </xf>
    <xf numFmtId="0" fontId="56" fillId="0" borderId="10" xfId="0" applyFont="1" applyBorder="1"/>
    <xf numFmtId="0" fontId="0" fillId="0" borderId="10" xfId="0" applyBorder="1"/>
    <xf numFmtId="2" fontId="90" fillId="0" borderId="0" xfId="0" applyNumberFormat="1" applyFont="1" applyAlignment="1" applyProtection="1">
      <alignment horizontal="left"/>
      <protection hidden="1"/>
    </xf>
    <xf numFmtId="2" fontId="90" fillId="0" borderId="0" xfId="0" applyNumberFormat="1" applyFont="1" applyAlignment="1">
      <alignment horizontal="left"/>
    </xf>
    <xf numFmtId="44" fontId="92" fillId="0" borderId="10" xfId="1" applyFont="1" applyBorder="1"/>
    <xf numFmtId="44" fontId="25" fillId="0" borderId="15" xfId="0" applyNumberFormat="1" applyFont="1" applyBorder="1" applyAlignment="1" applyProtection="1">
      <alignment horizontal="center" vertical="center" wrapText="1"/>
      <protection locked="0"/>
    </xf>
    <xf numFmtId="49" fontId="25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52" fillId="0" borderId="15" xfId="0" applyFont="1" applyBorder="1" applyAlignment="1" applyProtection="1">
      <alignment horizontal="center" vertical="center" wrapText="1"/>
      <protection locked="0"/>
    </xf>
    <xf numFmtId="1" fontId="25" fillId="0" borderId="15" xfId="0" applyNumberFormat="1" applyFont="1" applyBorder="1" applyAlignment="1" applyProtection="1">
      <alignment vertical="center" wrapText="1"/>
      <protection locked="0"/>
    </xf>
    <xf numFmtId="1" fontId="94" fillId="0" borderId="15" xfId="0" applyNumberFormat="1" applyFont="1" applyBorder="1" applyAlignment="1" applyProtection="1">
      <alignment horizontal="center" vertical="center" wrapText="1"/>
      <protection locked="0"/>
    </xf>
    <xf numFmtId="0" fontId="94" fillId="0" borderId="15" xfId="0" applyFont="1" applyBorder="1" applyAlignment="1" applyProtection="1">
      <alignment horizontal="center" vertical="center" wrapText="1"/>
      <protection locked="0"/>
    </xf>
    <xf numFmtId="44" fontId="95" fillId="0" borderId="15" xfId="1" applyFont="1" applyFill="1" applyBorder="1" applyAlignment="1" applyProtection="1">
      <alignment horizontal="center" wrapText="1"/>
      <protection locked="0"/>
    </xf>
    <xf numFmtId="0" fontId="68" fillId="0" borderId="10" xfId="0" applyFont="1" applyBorder="1" applyAlignment="1">
      <alignment horizontal="left"/>
    </xf>
    <xf numFmtId="0" fontId="56" fillId="0" borderId="10" xfId="0" applyFont="1" applyBorder="1" applyAlignment="1">
      <alignment horizontal="center" vertical="center"/>
    </xf>
    <xf numFmtId="0" fontId="68" fillId="0" borderId="10" xfId="0" applyFont="1" applyBorder="1" applyAlignment="1">
      <alignment horizontal="center" vertical="center"/>
    </xf>
    <xf numFmtId="44" fontId="96" fillId="0" borderId="10" xfId="0" applyNumberFormat="1" applyFont="1" applyBorder="1"/>
    <xf numFmtId="44" fontId="65" fillId="0" borderId="10" xfId="1" applyFont="1" applyBorder="1" applyAlignment="1">
      <alignment horizontal="left"/>
    </xf>
    <xf numFmtId="0" fontId="54" fillId="0" borderId="0" xfId="0" applyFont="1" applyProtection="1">
      <protection locked="0"/>
    </xf>
    <xf numFmtId="0" fontId="70" fillId="0" borderId="10" xfId="0" applyFont="1" applyFill="1" applyBorder="1" applyAlignment="1" applyProtection="1">
      <alignment horizontal="center"/>
      <protection hidden="1"/>
    </xf>
    <xf numFmtId="166" fontId="70" fillId="0" borderId="47" xfId="0" applyNumberFormat="1" applyFont="1" applyBorder="1" applyAlignment="1" applyProtection="1">
      <alignment horizontal="right" vertical="center"/>
      <protection hidden="1"/>
    </xf>
    <xf numFmtId="0" fontId="19" fillId="35" borderId="11" xfId="123" applyFill="1" applyBorder="1" applyAlignment="1" applyProtection="1">
      <alignment horizontal="left"/>
      <protection locked="0"/>
    </xf>
    <xf numFmtId="0" fontId="21" fillId="0" borderId="0" xfId="0" applyFont="1" applyFill="1" applyProtection="1">
      <protection locked="0"/>
    </xf>
    <xf numFmtId="1" fontId="24" fillId="36" borderId="10" xfId="0" applyNumberFormat="1" applyFont="1" applyFill="1" applyBorder="1" applyAlignment="1" applyProtection="1">
      <alignment horizontal="center" vertical="center" wrapText="1"/>
      <protection locked="0" hidden="1"/>
    </xf>
    <xf numFmtId="1" fontId="27" fillId="0" borderId="0" xfId="0" applyNumberFormat="1" applyFont="1" applyFill="1" applyBorder="1" applyAlignment="1" applyProtection="1">
      <alignment horizontal="right" vertical="center"/>
      <protection hidden="1"/>
    </xf>
    <xf numFmtId="49" fontId="27" fillId="0" borderId="0" xfId="1" applyNumberFormat="1" applyFont="1" applyFill="1" applyBorder="1" applyAlignment="1" applyProtection="1">
      <alignment horizontal="center" vertical="center"/>
      <protection hidden="1"/>
    </xf>
    <xf numFmtId="44" fontId="27" fillId="0" borderId="0" xfId="0" applyNumberFormat="1" applyFont="1" applyFill="1" applyBorder="1" applyAlignment="1" applyProtection="1">
      <alignment horizontal="right" vertical="center"/>
      <protection hidden="1"/>
    </xf>
    <xf numFmtId="44" fontId="27" fillId="0" borderId="0" xfId="0" applyNumberFormat="1" applyFont="1" applyFill="1" applyBorder="1" applyAlignment="1" applyProtection="1">
      <alignment horizontal="center" vertical="center"/>
      <protection hidden="1"/>
    </xf>
    <xf numFmtId="1" fontId="94" fillId="0" borderId="10" xfId="0" applyNumberFormat="1" applyFont="1" applyBorder="1" applyAlignment="1" applyProtection="1">
      <alignment horizontal="center" vertical="center" wrapText="1"/>
      <protection locked="0"/>
    </xf>
    <xf numFmtId="0" fontId="94" fillId="0" borderId="10" xfId="0" applyFont="1" applyBorder="1" applyAlignment="1" applyProtection="1">
      <alignment horizontal="center" vertical="center" wrapText="1"/>
      <protection locked="0"/>
    </xf>
    <xf numFmtId="49" fontId="25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52" fillId="0" borderId="10" xfId="0" applyFont="1" applyBorder="1" applyAlignment="1" applyProtection="1">
      <alignment horizontal="center" vertical="center" wrapText="1"/>
      <protection locked="0"/>
    </xf>
    <xf numFmtId="44" fontId="25" fillId="0" borderId="10" xfId="0" applyNumberFormat="1" applyFont="1" applyBorder="1" applyAlignment="1" applyProtection="1">
      <alignment horizontal="center" vertical="center" wrapText="1"/>
      <protection locked="0"/>
    </xf>
    <xf numFmtId="1" fontId="25" fillId="0" borderId="10" xfId="0" applyNumberFormat="1" applyFont="1" applyBorder="1" applyAlignment="1" applyProtection="1">
      <alignment vertical="center" wrapText="1"/>
      <protection locked="0"/>
    </xf>
    <xf numFmtId="44" fontId="98" fillId="0" borderId="10" xfId="1" applyFont="1" applyFill="1" applyBorder="1" applyAlignment="1" applyProtection="1">
      <alignment horizontal="center" wrapText="1"/>
      <protection locked="0"/>
    </xf>
    <xf numFmtId="0" fontId="90" fillId="0" borderId="10" xfId="0" applyFont="1" applyBorder="1" applyAlignment="1" applyProtection="1">
      <alignment horizontal="left"/>
      <protection hidden="1"/>
    </xf>
    <xf numFmtId="1" fontId="31" fillId="0" borderId="10" xfId="0" applyNumberFormat="1" applyFont="1" applyBorder="1" applyAlignment="1" applyProtection="1">
      <alignment horizontal="left" wrapText="1"/>
      <protection hidden="1"/>
    </xf>
    <xf numFmtId="0" fontId="31" fillId="0" borderId="10" xfId="0" applyFont="1" applyBorder="1" applyAlignment="1" applyProtection="1">
      <alignment wrapText="1"/>
      <protection hidden="1"/>
    </xf>
    <xf numFmtId="170" fontId="31" fillId="0" borderId="10" xfId="0" applyNumberFormat="1" applyFont="1" applyBorder="1" applyAlignment="1" applyProtection="1">
      <alignment horizontal="center" vertical="center" wrapText="1"/>
      <protection hidden="1"/>
    </xf>
    <xf numFmtId="44" fontId="31" fillId="0" borderId="10" xfId="0" applyNumberFormat="1" applyFont="1" applyBorder="1" applyAlignment="1" applyProtection="1">
      <alignment horizontal="center" wrapText="1"/>
      <protection hidden="1"/>
    </xf>
    <xf numFmtId="170" fontId="89" fillId="0" borderId="22" xfId="0" applyNumberFormat="1" applyFont="1" applyBorder="1" applyAlignment="1" applyProtection="1">
      <alignment horizontal="center" vertical="center"/>
      <protection hidden="1"/>
    </xf>
    <xf numFmtId="170" fontId="89" fillId="0" borderId="23" xfId="0" applyNumberFormat="1" applyFont="1" applyBorder="1" applyAlignment="1" applyProtection="1">
      <alignment horizontal="center" vertical="center"/>
      <protection hidden="1"/>
    </xf>
    <xf numFmtId="170" fontId="90" fillId="0" borderId="0" xfId="0" applyNumberFormat="1" applyFont="1" applyAlignment="1" applyProtection="1">
      <alignment horizontal="center"/>
      <protection hidden="1"/>
    </xf>
    <xf numFmtId="170" fontId="90" fillId="0" borderId="0" xfId="0" applyNumberFormat="1" applyFont="1" applyAlignment="1">
      <alignment horizontal="center"/>
    </xf>
    <xf numFmtId="2" fontId="56" fillId="0" borderId="10" xfId="0" applyNumberFormat="1" applyFont="1" applyBorder="1"/>
    <xf numFmtId="0" fontId="101" fillId="0" borderId="10" xfId="0" applyFont="1" applyBorder="1"/>
    <xf numFmtId="0" fontId="63" fillId="0" borderId="10" xfId="0" applyFont="1" applyBorder="1" applyAlignment="1" applyProtection="1">
      <alignment horizontal="center" vertical="center"/>
      <protection hidden="1"/>
    </xf>
    <xf numFmtId="2" fontId="0" fillId="0" borderId="10" xfId="0" applyNumberFormat="1" applyBorder="1"/>
    <xf numFmtId="1" fontId="61" fillId="0" borderId="10" xfId="0" applyNumberFormat="1" applyFont="1" applyBorder="1" applyAlignment="1">
      <alignment horizontal="left"/>
    </xf>
    <xf numFmtId="0" fontId="61" fillId="0" borderId="10" xfId="0" applyFont="1" applyBorder="1" applyAlignment="1">
      <alignment horizontal="left"/>
    </xf>
    <xf numFmtId="0" fontId="0" fillId="0" borderId="10" xfId="0" applyFont="1" applyBorder="1"/>
    <xf numFmtId="0" fontId="90" fillId="0" borderId="10" xfId="0" applyFont="1" applyBorder="1"/>
    <xf numFmtId="1" fontId="27" fillId="0" borderId="10" xfId="0" applyNumberFormat="1" applyFont="1" applyBorder="1" applyAlignment="1">
      <alignment horizontal="left"/>
    </xf>
    <xf numFmtId="0" fontId="31" fillId="0" borderId="10" xfId="0" applyFont="1" applyBorder="1" applyAlignment="1">
      <alignment horizontal="left"/>
    </xf>
    <xf numFmtId="0" fontId="90" fillId="0" borderId="10" xfId="0" applyFont="1" applyBorder="1" applyAlignment="1">
      <alignment horizontal="center"/>
    </xf>
    <xf numFmtId="0" fontId="90" fillId="34" borderId="10" xfId="0" applyFont="1" applyFill="1" applyBorder="1" applyAlignment="1">
      <alignment horizontal="center"/>
    </xf>
    <xf numFmtId="2" fontId="56" fillId="0" borderId="10" xfId="0" quotePrefix="1" applyNumberFormat="1" applyFont="1" applyBorder="1"/>
    <xf numFmtId="0" fontId="0" fillId="0" borderId="10" xfId="0" applyFont="1" applyBorder="1" applyAlignment="1">
      <alignment horizontal="right"/>
    </xf>
    <xf numFmtId="1" fontId="65" fillId="0" borderId="0" xfId="0" applyNumberFormat="1" applyFont="1" applyAlignment="1" applyProtection="1">
      <alignment wrapText="1"/>
      <protection hidden="1"/>
    </xf>
    <xf numFmtId="1" fontId="66" fillId="0" borderId="0" xfId="0" applyNumberFormat="1" applyFont="1" applyAlignment="1" applyProtection="1">
      <alignment wrapText="1"/>
      <protection hidden="1"/>
    </xf>
    <xf numFmtId="1" fontId="65" fillId="0" borderId="0" xfId="0" applyNumberFormat="1" applyFont="1" applyAlignment="1" applyProtection="1">
      <alignment vertical="top" wrapText="1"/>
      <protection hidden="1"/>
    </xf>
    <xf numFmtId="0" fontId="93" fillId="0" borderId="0" xfId="0" applyFont="1" applyAlignment="1" applyProtection="1">
      <alignment horizontal="center"/>
      <protection locked="0" hidden="1"/>
    </xf>
    <xf numFmtId="167" fontId="61" fillId="35" borderId="11" xfId="0" applyNumberFormat="1" applyFont="1" applyFill="1" applyBorder="1" applyAlignment="1" applyProtection="1">
      <alignment horizontal="center"/>
      <protection locked="0"/>
    </xf>
    <xf numFmtId="0" fontId="35" fillId="35" borderId="12" xfId="0" applyFont="1" applyFill="1" applyBorder="1" applyAlignment="1" applyProtection="1">
      <alignment horizontal="center" wrapText="1"/>
      <protection locked="0"/>
    </xf>
    <xf numFmtId="49" fontId="61" fillId="35" borderId="0" xfId="0" applyNumberFormat="1" applyFont="1" applyFill="1" applyAlignment="1" applyProtection="1">
      <alignment horizontal="center"/>
      <protection locked="0"/>
    </xf>
    <xf numFmtId="1" fontId="59" fillId="33" borderId="10" xfId="0" applyNumberFormat="1" applyFont="1" applyFill="1" applyBorder="1" applyAlignment="1" applyProtection="1">
      <alignment horizontal="left" vertical="center"/>
      <protection hidden="1"/>
    </xf>
    <xf numFmtId="1" fontId="97" fillId="33" borderId="0" xfId="0" applyNumberFormat="1" applyFont="1" applyFill="1" applyAlignment="1" applyProtection="1">
      <alignment horizontal="left" wrapText="1"/>
      <protection hidden="1"/>
    </xf>
    <xf numFmtId="1" fontId="97" fillId="33" borderId="0" xfId="0" applyNumberFormat="1" applyFont="1" applyFill="1" applyAlignment="1" applyProtection="1">
      <alignment horizontal="left"/>
      <protection hidden="1"/>
    </xf>
    <xf numFmtId="0" fontId="26" fillId="0" borderId="0" xfId="0" applyFont="1" applyAlignment="1">
      <alignment horizontal="center" wrapText="1"/>
    </xf>
    <xf numFmtId="1" fontId="88" fillId="0" borderId="10" xfId="0" applyNumberFormat="1" applyFont="1" applyBorder="1" applyAlignment="1" applyProtection="1">
      <alignment horizontal="left" vertical="center" wrapText="1"/>
      <protection hidden="1"/>
    </xf>
    <xf numFmtId="0" fontId="21" fillId="0" borderId="26" xfId="0" applyFont="1" applyBorder="1" applyAlignment="1">
      <alignment horizontal="center" vertical="top" wrapText="1"/>
    </xf>
    <xf numFmtId="167" fontId="61" fillId="35" borderId="0" xfId="0" applyNumberFormat="1" applyFont="1" applyFill="1" applyAlignment="1" applyProtection="1">
      <alignment horizontal="center" wrapText="1"/>
      <protection locked="0"/>
    </xf>
    <xf numFmtId="1" fontId="21" fillId="0" borderId="26" xfId="0" applyNumberFormat="1" applyFont="1" applyBorder="1" applyAlignment="1">
      <alignment horizontal="left" vertical="top" wrapText="1"/>
    </xf>
    <xf numFmtId="1" fontId="61" fillId="35" borderId="0" xfId="0" applyNumberFormat="1" applyFont="1" applyFill="1" applyAlignment="1" applyProtection="1">
      <alignment horizontal="left"/>
      <protection locked="0"/>
    </xf>
    <xf numFmtId="44" fontId="21" fillId="0" borderId="26" xfId="0" applyNumberFormat="1" applyFont="1" applyBorder="1" applyAlignment="1">
      <alignment horizontal="left" vertical="top"/>
    </xf>
    <xf numFmtId="1" fontId="62" fillId="0" borderId="0" xfId="0" applyNumberFormat="1" applyFont="1" applyAlignment="1" applyProtection="1">
      <alignment wrapText="1"/>
      <protection hidden="1"/>
    </xf>
    <xf numFmtId="1" fontId="61" fillId="0" borderId="0" xfId="0" applyNumberFormat="1" applyFont="1" applyAlignment="1" applyProtection="1">
      <alignment wrapText="1"/>
      <protection hidden="1"/>
    </xf>
    <xf numFmtId="1" fontId="79" fillId="33" borderId="0" xfId="0" applyNumberFormat="1" applyFont="1" applyFill="1" applyAlignment="1" applyProtection="1">
      <alignment horizontal="left" vertical="center"/>
      <protection hidden="1"/>
    </xf>
    <xf numFmtId="0" fontId="99" fillId="0" borderId="0" xfId="0" applyFont="1" applyAlignment="1" applyProtection="1">
      <alignment horizontal="center"/>
      <protection hidden="1"/>
    </xf>
    <xf numFmtId="0" fontId="22" fillId="0" borderId="0" xfId="0" applyFont="1" applyFill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/>
      <protection hidden="1"/>
    </xf>
    <xf numFmtId="0" fontId="37" fillId="0" borderId="0" xfId="0" applyFont="1" applyAlignment="1" applyProtection="1">
      <alignment horizontal="center" wrapText="1"/>
      <protection hidden="1"/>
    </xf>
    <xf numFmtId="0" fontId="51" fillId="0" borderId="0" xfId="0" applyFont="1" applyAlignment="1" applyProtection="1">
      <alignment horizontal="center"/>
      <protection hidden="1"/>
    </xf>
    <xf numFmtId="1" fontId="100" fillId="34" borderId="60" xfId="0" applyNumberFormat="1" applyFont="1" applyFill="1" applyBorder="1" applyAlignment="1" applyProtection="1">
      <alignment horizontal="center" vertical="center"/>
      <protection hidden="1"/>
    </xf>
    <xf numFmtId="1" fontId="100" fillId="34" borderId="58" xfId="0" applyNumberFormat="1" applyFont="1" applyFill="1" applyBorder="1" applyAlignment="1" applyProtection="1">
      <alignment horizontal="center" vertical="center"/>
      <protection hidden="1"/>
    </xf>
    <xf numFmtId="1" fontId="100" fillId="34" borderId="59" xfId="0" applyNumberFormat="1" applyFont="1" applyFill="1" applyBorder="1" applyAlignment="1" applyProtection="1">
      <alignment horizontal="center" vertical="center"/>
      <protection hidden="1"/>
    </xf>
    <xf numFmtId="49" fontId="85" fillId="0" borderId="0" xfId="0" applyNumberFormat="1" applyFont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wrapText="1"/>
    </xf>
    <xf numFmtId="1" fontId="59" fillId="33" borderId="0" xfId="0" applyNumberFormat="1" applyFont="1" applyFill="1" applyAlignment="1" applyProtection="1">
      <alignment horizontal="left" vertical="center"/>
      <protection hidden="1"/>
    </xf>
    <xf numFmtId="1" fontId="61" fillId="35" borderId="11" xfId="0" applyNumberFormat="1" applyFont="1" applyFill="1" applyBorder="1" applyAlignment="1" applyProtection="1">
      <alignment horizontal="center"/>
      <protection locked="0"/>
    </xf>
    <xf numFmtId="0" fontId="61" fillId="35" borderId="11" xfId="0" applyFont="1" applyFill="1" applyBorder="1" applyAlignment="1" applyProtection="1">
      <alignment horizontal="left"/>
      <protection locked="0"/>
    </xf>
    <xf numFmtId="0" fontId="21" fillId="0" borderId="26" xfId="0" applyFont="1" applyBorder="1" applyAlignment="1">
      <alignment horizontal="center" vertical="top"/>
    </xf>
    <xf numFmtId="1" fontId="59" fillId="33" borderId="0" xfId="0" applyNumberFormat="1" applyFont="1" applyFill="1" applyAlignment="1" applyProtection="1">
      <alignment horizontal="left"/>
      <protection hidden="1"/>
    </xf>
    <xf numFmtId="0" fontId="78" fillId="0" borderId="0" xfId="0" applyFont="1" applyAlignment="1" applyProtection="1">
      <alignment horizontal="center" vertical="center"/>
      <protection hidden="1"/>
    </xf>
    <xf numFmtId="0" fontId="78" fillId="0" borderId="11" xfId="0" applyFont="1" applyBorder="1" applyAlignment="1" applyProtection="1">
      <alignment horizontal="center" vertical="center"/>
      <protection hidden="1"/>
    </xf>
    <xf numFmtId="0" fontId="35" fillId="0" borderId="57" xfId="0" applyFont="1" applyBorder="1" applyAlignment="1" applyProtection="1">
      <alignment horizontal="right"/>
      <protection hidden="1"/>
    </xf>
    <xf numFmtId="0" fontId="68" fillId="0" borderId="50" xfId="0" applyFont="1" applyBorder="1" applyAlignment="1" applyProtection="1">
      <alignment horizontal="right" vertical="center"/>
      <protection hidden="1"/>
    </xf>
    <xf numFmtId="0" fontId="68" fillId="0" borderId="10" xfId="0" applyFont="1" applyBorder="1" applyAlignment="1" applyProtection="1">
      <alignment horizontal="right" vertical="center"/>
      <protection hidden="1"/>
    </xf>
    <xf numFmtId="0" fontId="36" fillId="0" borderId="15" xfId="0" applyFont="1" applyBorder="1" applyAlignment="1" applyProtection="1">
      <alignment horizontal="center" vertical="center" wrapText="1"/>
      <protection hidden="1"/>
    </xf>
    <xf numFmtId="0" fontId="36" fillId="0" borderId="31" xfId="0" applyFont="1" applyBorder="1" applyAlignment="1" applyProtection="1">
      <alignment horizontal="center" vertical="center" wrapText="1"/>
      <protection hidden="1"/>
    </xf>
    <xf numFmtId="0" fontId="36" fillId="0" borderId="18" xfId="0" applyFont="1" applyBorder="1" applyAlignment="1" applyProtection="1">
      <alignment horizontal="center" vertical="center" wrapText="1"/>
      <protection hidden="1"/>
    </xf>
    <xf numFmtId="0" fontId="24" fillId="36" borderId="15" xfId="0" applyFont="1" applyFill="1" applyBorder="1" applyAlignment="1" applyProtection="1">
      <alignment horizontal="center" vertical="center" wrapText="1"/>
      <protection locked="0" hidden="1"/>
    </xf>
    <xf numFmtId="0" fontId="24" fillId="36" borderId="31" xfId="0" applyFont="1" applyFill="1" applyBorder="1" applyAlignment="1" applyProtection="1">
      <alignment horizontal="center" vertical="center" wrapText="1"/>
      <protection locked="0" hidden="1"/>
    </xf>
    <xf numFmtId="0" fontId="24" fillId="36" borderId="18" xfId="0" applyFont="1" applyFill="1" applyBorder="1" applyAlignment="1" applyProtection="1">
      <alignment horizontal="center" vertical="center" wrapText="1"/>
      <protection locked="0" hidden="1"/>
    </xf>
    <xf numFmtId="0" fontId="25" fillId="0" borderId="26" xfId="0" applyFont="1" applyBorder="1" applyAlignment="1" applyProtection="1">
      <alignment horizontal="center" vertical="top"/>
      <protection hidden="1"/>
    </xf>
    <xf numFmtId="0" fontId="70" fillId="0" borderId="50" xfId="123" applyFont="1" applyBorder="1" applyAlignment="1" applyProtection="1">
      <alignment horizontal="right" vertical="center"/>
      <protection hidden="1"/>
    </xf>
    <xf numFmtId="0" fontId="70" fillId="0" borderId="10" xfId="123" applyFont="1" applyBorder="1" applyAlignment="1" applyProtection="1">
      <alignment horizontal="right" vertical="center"/>
      <protection hidden="1"/>
    </xf>
    <xf numFmtId="44" fontId="69" fillId="0" borderId="51" xfId="0" applyNumberFormat="1" applyFont="1" applyBorder="1" applyAlignment="1" applyProtection="1">
      <alignment horizontal="right" vertical="center"/>
      <protection hidden="1"/>
    </xf>
    <xf numFmtId="44" fontId="69" fillId="0" borderId="52" xfId="0" applyNumberFormat="1" applyFont="1" applyBorder="1" applyAlignment="1" applyProtection="1">
      <alignment horizontal="right" vertical="center"/>
      <protection hidden="1"/>
    </xf>
    <xf numFmtId="1" fontId="33" fillId="33" borderId="54" xfId="0" applyNumberFormat="1" applyFont="1" applyFill="1" applyBorder="1" applyAlignment="1" applyProtection="1">
      <alignment horizontal="center"/>
      <protection hidden="1"/>
    </xf>
    <xf numFmtId="1" fontId="33" fillId="33" borderId="27" xfId="0" applyNumberFormat="1" applyFont="1" applyFill="1" applyBorder="1" applyAlignment="1" applyProtection="1">
      <alignment horizontal="center"/>
      <protection hidden="1"/>
    </xf>
    <xf numFmtId="1" fontId="33" fillId="33" borderId="55" xfId="0" applyNumberFormat="1" applyFont="1" applyFill="1" applyBorder="1" applyAlignment="1" applyProtection="1">
      <alignment horizontal="center"/>
      <protection hidden="1"/>
    </xf>
    <xf numFmtId="0" fontId="69" fillId="37" borderId="29" xfId="0" applyFont="1" applyFill="1" applyBorder="1" applyAlignment="1" applyProtection="1">
      <alignment horizontal="left" vertical="center" wrapText="1"/>
      <protection hidden="1"/>
    </xf>
    <xf numFmtId="0" fontId="69" fillId="37" borderId="26" xfId="0" applyFont="1" applyFill="1" applyBorder="1" applyAlignment="1" applyProtection="1">
      <alignment horizontal="left" vertical="center" wrapText="1"/>
      <protection hidden="1"/>
    </xf>
    <xf numFmtId="0" fontId="69" fillId="37" borderId="19" xfId="0" applyFont="1" applyFill="1" applyBorder="1" applyAlignment="1" applyProtection="1">
      <alignment horizontal="left" vertical="center" wrapText="1"/>
      <protection hidden="1"/>
    </xf>
    <xf numFmtId="0" fontId="69" fillId="37" borderId="30" xfId="0" applyFont="1" applyFill="1" applyBorder="1" applyAlignment="1" applyProtection="1">
      <alignment horizontal="left" vertical="center" wrapText="1"/>
      <protection hidden="1"/>
    </xf>
    <xf numFmtId="0" fontId="69" fillId="37" borderId="0" xfId="0" applyFont="1" applyFill="1" applyAlignment="1" applyProtection="1">
      <alignment horizontal="left" vertical="center" wrapText="1"/>
      <protection hidden="1"/>
    </xf>
    <xf numFmtId="0" fontId="69" fillId="37" borderId="28" xfId="0" applyFont="1" applyFill="1" applyBorder="1" applyAlignment="1" applyProtection="1">
      <alignment horizontal="left" vertical="center" wrapText="1"/>
      <protection hidden="1"/>
    </xf>
    <xf numFmtId="0" fontId="69" fillId="37" borderId="17" xfId="0" applyFont="1" applyFill="1" applyBorder="1" applyAlignment="1" applyProtection="1">
      <alignment horizontal="left" vertical="center" wrapText="1"/>
      <protection hidden="1"/>
    </xf>
    <xf numFmtId="0" fontId="69" fillId="37" borderId="11" xfId="0" applyFont="1" applyFill="1" applyBorder="1" applyAlignment="1" applyProtection="1">
      <alignment horizontal="left" vertical="center" wrapText="1"/>
      <protection hidden="1"/>
    </xf>
    <xf numFmtId="0" fontId="69" fillId="37" borderId="20" xfId="0" applyFont="1" applyFill="1" applyBorder="1" applyAlignment="1" applyProtection="1">
      <alignment horizontal="left" vertical="center" wrapText="1"/>
      <protection hidden="1"/>
    </xf>
    <xf numFmtId="1" fontId="33" fillId="33" borderId="16" xfId="0" applyNumberFormat="1" applyFont="1" applyFill="1" applyBorder="1" applyAlignment="1" applyProtection="1">
      <alignment horizontal="center"/>
      <protection hidden="1"/>
    </xf>
    <xf numFmtId="1" fontId="33" fillId="33" borderId="12" xfId="0" applyNumberFormat="1" applyFont="1" applyFill="1" applyBorder="1" applyAlignment="1" applyProtection="1">
      <alignment horizontal="center"/>
      <protection hidden="1"/>
    </xf>
    <xf numFmtId="1" fontId="33" fillId="33" borderId="14" xfId="0" applyNumberFormat="1" applyFont="1" applyFill="1" applyBorder="1" applyAlignment="1" applyProtection="1">
      <alignment horizontal="center"/>
      <protection hidden="1"/>
    </xf>
    <xf numFmtId="0" fontId="54" fillId="33" borderId="48" xfId="0" applyFont="1" applyFill="1" applyBorder="1" applyAlignment="1" applyProtection="1">
      <alignment horizontal="center"/>
      <protection hidden="1"/>
    </xf>
    <xf numFmtId="0" fontId="54" fillId="33" borderId="35" xfId="0" applyFont="1" applyFill="1" applyBorder="1" applyAlignment="1" applyProtection="1">
      <alignment horizontal="center"/>
      <protection hidden="1"/>
    </xf>
    <xf numFmtId="0" fontId="54" fillId="33" borderId="32" xfId="0" applyFont="1" applyFill="1" applyBorder="1" applyAlignment="1" applyProtection="1">
      <alignment horizontal="center"/>
      <protection hidden="1"/>
    </xf>
    <xf numFmtId="0" fontId="54" fillId="33" borderId="49" xfId="0" applyFont="1" applyFill="1" applyBorder="1" applyAlignment="1" applyProtection="1">
      <alignment horizontal="center"/>
      <protection hidden="1"/>
    </xf>
    <xf numFmtId="1" fontId="86" fillId="0" borderId="26" xfId="0" applyNumberFormat="1" applyFont="1" applyBorder="1" applyAlignment="1" applyProtection="1">
      <alignment horizontal="center"/>
      <protection locked="0"/>
    </xf>
    <xf numFmtId="0" fontId="87" fillId="33" borderId="29" xfId="0" applyFont="1" applyFill="1" applyBorder="1" applyAlignment="1" applyProtection="1">
      <alignment horizontal="center"/>
      <protection hidden="1"/>
    </xf>
    <xf numFmtId="0" fontId="87" fillId="33" borderId="26" xfId="0" applyFont="1" applyFill="1" applyBorder="1" applyAlignment="1" applyProtection="1">
      <alignment horizontal="center"/>
      <protection hidden="1"/>
    </xf>
    <xf numFmtId="0" fontId="87" fillId="33" borderId="13" xfId="0" applyFont="1" applyFill="1" applyBorder="1" applyAlignment="1" applyProtection="1">
      <alignment horizontal="center"/>
      <protection hidden="1"/>
    </xf>
    <xf numFmtId="0" fontId="87" fillId="33" borderId="21" xfId="0" applyFont="1" applyFill="1" applyBorder="1" applyAlignment="1" applyProtection="1">
      <alignment horizontal="center"/>
      <protection hidden="1"/>
    </xf>
    <xf numFmtId="0" fontId="55" fillId="33" borderId="29" xfId="0" applyFont="1" applyFill="1" applyBorder="1" applyAlignment="1" applyProtection="1">
      <alignment horizontal="center"/>
      <protection hidden="1"/>
    </xf>
    <xf numFmtId="0" fontId="55" fillId="33" borderId="26" xfId="0" applyFont="1" applyFill="1" applyBorder="1" applyAlignment="1" applyProtection="1">
      <alignment horizontal="center"/>
      <protection hidden="1"/>
    </xf>
    <xf numFmtId="0" fontId="55" fillId="33" borderId="13" xfId="0" applyFont="1" applyFill="1" applyBorder="1" applyAlignment="1" applyProtection="1">
      <alignment horizontal="center"/>
      <protection hidden="1"/>
    </xf>
    <xf numFmtId="0" fontId="55" fillId="33" borderId="21" xfId="0" applyFont="1" applyFill="1" applyBorder="1" applyAlignment="1" applyProtection="1">
      <alignment horizontal="center"/>
      <protection hidden="1"/>
    </xf>
    <xf numFmtId="1" fontId="38" fillId="0" borderId="16" xfId="0" applyNumberFormat="1" applyFont="1" applyBorder="1" applyAlignment="1">
      <alignment horizontal="center"/>
    </xf>
    <xf numFmtId="1" fontId="38" fillId="0" borderId="12" xfId="0" applyNumberFormat="1" applyFont="1" applyBorder="1" applyAlignment="1">
      <alignment horizontal="center"/>
    </xf>
    <xf numFmtId="1" fontId="38" fillId="0" borderId="14" xfId="0" applyNumberFormat="1" applyFont="1" applyBorder="1" applyAlignment="1">
      <alignment horizontal="center"/>
    </xf>
    <xf numFmtId="0" fontId="54" fillId="33" borderId="30" xfId="0" applyFont="1" applyFill="1" applyBorder="1" applyAlignment="1" applyProtection="1">
      <alignment horizontal="center"/>
      <protection hidden="1"/>
    </xf>
    <xf numFmtId="0" fontId="54" fillId="33" borderId="0" xfId="0" applyFont="1" applyFill="1" applyBorder="1" applyAlignment="1" applyProtection="1">
      <alignment horizontal="center"/>
      <protection hidden="1"/>
    </xf>
    <xf numFmtId="0" fontId="54" fillId="33" borderId="36" xfId="0" applyFont="1" applyFill="1" applyBorder="1" applyAlignment="1" applyProtection="1">
      <alignment horizontal="center"/>
      <protection hidden="1"/>
    </xf>
    <xf numFmtId="1" fontId="25" fillId="35" borderId="23" xfId="0" applyNumberFormat="1" applyFont="1" applyFill="1" applyBorder="1" applyAlignment="1" applyProtection="1">
      <alignment horizontal="left"/>
      <protection hidden="1"/>
    </xf>
    <xf numFmtId="1" fontId="25" fillId="35" borderId="25" xfId="0" applyNumberFormat="1" applyFont="1" applyFill="1" applyBorder="1" applyAlignment="1" applyProtection="1">
      <alignment horizontal="left"/>
      <protection hidden="1"/>
    </xf>
    <xf numFmtId="1" fontId="25" fillId="35" borderId="24" xfId="0" applyNumberFormat="1" applyFont="1" applyFill="1" applyBorder="1" applyAlignment="1" applyProtection="1">
      <alignment horizontal="left"/>
      <protection hidden="1"/>
    </xf>
    <xf numFmtId="169" fontId="25" fillId="35" borderId="23" xfId="0" applyNumberFormat="1" applyFont="1" applyFill="1" applyBorder="1" applyAlignment="1" applyProtection="1">
      <alignment horizontal="left"/>
      <protection hidden="1"/>
    </xf>
    <xf numFmtId="169" fontId="25" fillId="35" borderId="25" xfId="0" applyNumberFormat="1" applyFont="1" applyFill="1" applyBorder="1" applyAlignment="1" applyProtection="1">
      <alignment horizontal="left"/>
      <protection hidden="1"/>
    </xf>
    <xf numFmtId="169" fontId="25" fillId="35" borderId="24" xfId="0" applyNumberFormat="1" applyFont="1" applyFill="1" applyBorder="1" applyAlignment="1" applyProtection="1">
      <alignment horizontal="left"/>
      <protection hidden="1"/>
    </xf>
    <xf numFmtId="49" fontId="25" fillId="35" borderId="23" xfId="1" applyNumberFormat="1" applyFont="1" applyFill="1" applyBorder="1" applyAlignment="1" applyProtection="1">
      <alignment horizontal="left"/>
      <protection hidden="1"/>
    </xf>
    <xf numFmtId="49" fontId="25" fillId="35" borderId="25" xfId="1" applyNumberFormat="1" applyFont="1" applyFill="1" applyBorder="1" applyAlignment="1" applyProtection="1">
      <alignment horizontal="left"/>
      <protection hidden="1"/>
    </xf>
    <xf numFmtId="49" fontId="25" fillId="35" borderId="24" xfId="1" applyNumberFormat="1" applyFont="1" applyFill="1" applyBorder="1" applyAlignment="1" applyProtection="1">
      <alignment horizontal="left"/>
      <protection hidden="1"/>
    </xf>
    <xf numFmtId="0" fontId="89" fillId="0" borderId="23" xfId="0" applyFont="1" applyBorder="1" applyAlignment="1" applyProtection="1">
      <alignment horizontal="left"/>
      <protection hidden="1"/>
    </xf>
    <xf numFmtId="0" fontId="89" fillId="0" borderId="24" xfId="0" applyFont="1" applyBorder="1" applyAlignment="1" applyProtection="1">
      <alignment horizontal="left"/>
      <protection hidden="1"/>
    </xf>
    <xf numFmtId="0" fontId="89" fillId="0" borderId="22" xfId="0" applyFont="1" applyBorder="1" applyAlignment="1" applyProtection="1">
      <alignment horizontal="center" vertical="center"/>
      <protection hidden="1"/>
    </xf>
    <xf numFmtId="0" fontId="89" fillId="0" borderId="23" xfId="0" applyFont="1" applyBorder="1" applyAlignment="1" applyProtection="1">
      <alignment horizontal="center" vertical="center"/>
      <protection hidden="1"/>
    </xf>
    <xf numFmtId="0" fontId="89" fillId="0" borderId="25" xfId="0" applyFont="1" applyBorder="1" applyAlignment="1" applyProtection="1">
      <alignment horizontal="center" vertical="center"/>
      <protection hidden="1"/>
    </xf>
    <xf numFmtId="0" fontId="89" fillId="0" borderId="24" xfId="0" applyFont="1" applyBorder="1" applyAlignment="1" applyProtection="1">
      <alignment horizontal="center" vertical="center"/>
      <protection hidden="1"/>
    </xf>
    <xf numFmtId="0" fontId="80" fillId="0" borderId="0" xfId="124" applyFont="1" applyAlignment="1">
      <alignment horizontal="center" vertical="top"/>
    </xf>
    <xf numFmtId="0" fontId="39" fillId="0" borderId="0" xfId="124" applyAlignment="1">
      <alignment horizontal="center" vertical="top"/>
    </xf>
    <xf numFmtId="0" fontId="41" fillId="0" borderId="0" xfId="124" applyFont="1" applyAlignment="1">
      <alignment horizontal="left"/>
    </xf>
    <xf numFmtId="0" fontId="74" fillId="0" borderId="0" xfId="124" applyFont="1" applyAlignment="1">
      <alignment horizontal="center"/>
    </xf>
    <xf numFmtId="0" fontId="75" fillId="0" borderId="0" xfId="124" applyFont="1" applyAlignment="1">
      <alignment horizontal="center"/>
    </xf>
    <xf numFmtId="0" fontId="72" fillId="0" borderId="30" xfId="124" applyFont="1" applyBorder="1" applyAlignment="1" applyProtection="1">
      <alignment horizontal="left"/>
      <protection hidden="1"/>
    </xf>
    <xf numFmtId="0" fontId="72" fillId="0" borderId="0" xfId="124" applyFont="1" applyAlignment="1" applyProtection="1">
      <alignment horizontal="left"/>
      <protection hidden="1"/>
    </xf>
    <xf numFmtId="0" fontId="45" fillId="0" borderId="0" xfId="124" applyFont="1" applyAlignment="1">
      <alignment horizontal="right"/>
    </xf>
    <xf numFmtId="0" fontId="45" fillId="0" borderId="56" xfId="124" applyFont="1" applyBorder="1" applyAlignment="1">
      <alignment horizontal="right"/>
    </xf>
    <xf numFmtId="167" fontId="43" fillId="0" borderId="30" xfId="124" applyNumberFormat="1" applyFont="1" applyBorder="1" applyAlignment="1" applyProtection="1">
      <alignment horizontal="left"/>
      <protection hidden="1"/>
    </xf>
    <xf numFmtId="167" fontId="43" fillId="0" borderId="0" xfId="124" applyNumberFormat="1" applyFont="1" applyAlignment="1" applyProtection="1">
      <alignment horizontal="left"/>
      <protection hidden="1"/>
    </xf>
  </cellXfs>
  <cellStyles count="128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 2" xfId="125" xr:uid="{00000000-0005-0000-0000-00001B000000}"/>
    <cellStyle name="Currency" xfId="1" builtinId="4"/>
    <cellStyle name="Currency 2" xfId="126" xr:uid="{00000000-0005-0000-0000-00001D000000}"/>
    <cellStyle name="Explanatory Text" xfId="17" builtinId="53" customBuilti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/>
    <cellStyle name="Hyperlink 2" xfId="127" xr:uid="{00000000-0005-0000-0000-000075000000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24" xr:uid="{00000000-0005-0000-0000-00007A00000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99CCFF"/>
      <color rgb="FF00FF99"/>
      <color rgb="FF00FFFF"/>
      <color rgb="FFFF3399"/>
      <color rgb="FF007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1599516</xdr:colOff>
      <xdr:row>33</xdr:row>
      <xdr:rowOff>120410</xdr:rowOff>
    </xdr:from>
    <xdr:to>
      <xdr:col>3</xdr:col>
      <xdr:colOff>333279</xdr:colOff>
      <xdr:row>36</xdr:row>
      <xdr:rowOff>95548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0666" y="11864735"/>
          <a:ext cx="4505913" cy="575213"/>
        </a:xfrm>
        <a:prstGeom prst="rect">
          <a:avLst/>
        </a:prstGeom>
      </xdr:spPr>
    </xdr:pic>
    <xdr:clientData/>
  </xdr:twoCellAnchor>
  <xdr:twoCellAnchor editAs="oneCell">
    <xdr:from>
      <xdr:col>1</xdr:col>
      <xdr:colOff>1513118</xdr:colOff>
      <xdr:row>1</xdr:row>
      <xdr:rowOff>3027</xdr:rowOff>
    </xdr:from>
    <xdr:to>
      <xdr:col>3</xdr:col>
      <xdr:colOff>248656</xdr:colOff>
      <xdr:row>3</xdr:row>
      <xdr:rowOff>178189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4268" y="203052"/>
          <a:ext cx="4507688" cy="575212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306</xdr:row>
      <xdr:rowOff>38101</xdr:rowOff>
    </xdr:from>
    <xdr:to>
      <xdr:col>3</xdr:col>
      <xdr:colOff>628650</xdr:colOff>
      <xdr:row>306</xdr:row>
      <xdr:rowOff>437571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D095B6DD-CC16-4597-B1CB-F97D59DCB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15125" y="44072176"/>
          <a:ext cx="485775" cy="399470"/>
        </a:xfrm>
        <a:prstGeom prst="rect">
          <a:avLst/>
        </a:prstGeom>
      </xdr:spPr>
    </xdr:pic>
    <xdr:clientData/>
  </xdr:twoCellAnchor>
  <xdr:twoCellAnchor editAs="oneCell">
    <xdr:from>
      <xdr:col>3</xdr:col>
      <xdr:colOff>143927</xdr:colOff>
      <xdr:row>310</xdr:row>
      <xdr:rowOff>59783</xdr:rowOff>
    </xdr:from>
    <xdr:to>
      <xdr:col>3</xdr:col>
      <xdr:colOff>536457</xdr:colOff>
      <xdr:row>310</xdr:row>
      <xdr:rowOff>396237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199F9B9A-116A-44DD-B7EA-C76E45F95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20772459">
          <a:off x="6716177" y="83317808"/>
          <a:ext cx="392530" cy="336454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104776</xdr:colOff>
      <xdr:row>312</xdr:row>
      <xdr:rowOff>38101</xdr:rowOff>
    </xdr:from>
    <xdr:to>
      <xdr:col>3</xdr:col>
      <xdr:colOff>676276</xdr:colOff>
      <xdr:row>312</xdr:row>
      <xdr:rowOff>430307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7FF0386-991B-417D-B56C-732AB89A6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58076" y="89125426"/>
          <a:ext cx="571500" cy="392206"/>
        </a:xfrm>
        <a:prstGeom prst="rect">
          <a:avLst/>
        </a:prstGeom>
      </xdr:spPr>
    </xdr:pic>
    <xdr:clientData/>
  </xdr:twoCellAnchor>
  <xdr:twoCellAnchor editAs="oneCell">
    <xdr:from>
      <xdr:col>3</xdr:col>
      <xdr:colOff>95251</xdr:colOff>
      <xdr:row>308</xdr:row>
      <xdr:rowOff>9525</xdr:rowOff>
    </xdr:from>
    <xdr:to>
      <xdr:col>3</xdr:col>
      <xdr:colOff>707309</xdr:colOff>
      <xdr:row>308</xdr:row>
      <xdr:rowOff>466725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8FF7C7C-4158-485F-95F6-86D5A295B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48551" y="87296625"/>
          <a:ext cx="612058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309</xdr:row>
      <xdr:rowOff>19050</xdr:rowOff>
    </xdr:from>
    <xdr:to>
      <xdr:col>3</xdr:col>
      <xdr:colOff>638175</xdr:colOff>
      <xdr:row>309</xdr:row>
      <xdr:rowOff>419661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13B20AE-9DBB-4EB2-B98A-12220950D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67600" y="87791925"/>
          <a:ext cx="523875" cy="400611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311</xdr:row>
      <xdr:rowOff>19050</xdr:rowOff>
    </xdr:from>
    <xdr:to>
      <xdr:col>4</xdr:col>
      <xdr:colOff>98</xdr:colOff>
      <xdr:row>311</xdr:row>
      <xdr:rowOff>419156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6611588-A526-4FD2-B984-4F2889D5C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19975" y="88668225"/>
          <a:ext cx="704948" cy="400106"/>
        </a:xfrm>
        <a:prstGeom prst="rect">
          <a:avLst/>
        </a:prstGeom>
      </xdr:spPr>
    </xdr:pic>
    <xdr:clientData/>
  </xdr:twoCellAnchor>
  <xdr:twoCellAnchor editAs="oneCell">
    <xdr:from>
      <xdr:col>3</xdr:col>
      <xdr:colOff>85726</xdr:colOff>
      <xdr:row>307</xdr:row>
      <xdr:rowOff>38101</xdr:rowOff>
    </xdr:from>
    <xdr:to>
      <xdr:col>3</xdr:col>
      <xdr:colOff>670703</xdr:colOff>
      <xdr:row>308</xdr:row>
      <xdr:rowOff>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CD7F9F91-00A0-480D-B685-CCF7446FA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439026" y="86887051"/>
          <a:ext cx="584977" cy="400049"/>
        </a:xfrm>
        <a:prstGeom prst="rect">
          <a:avLst/>
        </a:prstGeom>
      </xdr:spPr>
    </xdr:pic>
    <xdr:clientData/>
  </xdr:twoCellAnchor>
  <xdr:twoCellAnchor editAs="oneCell">
    <xdr:from>
      <xdr:col>3</xdr:col>
      <xdr:colOff>123809</xdr:colOff>
      <xdr:row>314</xdr:row>
      <xdr:rowOff>28593</xdr:rowOff>
    </xdr:from>
    <xdr:to>
      <xdr:col>3</xdr:col>
      <xdr:colOff>638174</xdr:colOff>
      <xdr:row>314</xdr:row>
      <xdr:rowOff>423105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A700C721-D9C1-4C06-87B4-94669C1BA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5400000">
          <a:off x="7537036" y="89932291"/>
          <a:ext cx="394512" cy="514365"/>
        </a:xfrm>
        <a:prstGeom prst="rect">
          <a:avLst/>
        </a:prstGeom>
      </xdr:spPr>
    </xdr:pic>
    <xdr:clientData/>
  </xdr:twoCellAnchor>
  <xdr:twoCellAnchor editAs="oneCell">
    <xdr:from>
      <xdr:col>3</xdr:col>
      <xdr:colOff>180960</xdr:colOff>
      <xdr:row>313</xdr:row>
      <xdr:rowOff>9541</xdr:rowOff>
    </xdr:from>
    <xdr:to>
      <xdr:col>3</xdr:col>
      <xdr:colOff>685799</xdr:colOff>
      <xdr:row>313</xdr:row>
      <xdr:rowOff>419127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12F33F4A-C28D-49A4-B6F7-C3A36F3D4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5400000">
          <a:off x="7581887" y="89487389"/>
          <a:ext cx="409586" cy="5048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1535502</xdr:colOff>
      <xdr:row>281</xdr:row>
      <xdr:rowOff>155276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271773" y="1777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1535502</xdr:colOff>
      <xdr:row>281</xdr:row>
      <xdr:rowOff>155276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441940" y="930790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1535502</xdr:colOff>
      <xdr:row>495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441940" y="1810425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1535502</xdr:colOff>
      <xdr:row>281</xdr:row>
      <xdr:rowOff>155276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3441940" y="930790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1535502</xdr:colOff>
      <xdr:row>495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441940" y="1810425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1310454</xdr:colOff>
      <xdr:row>0</xdr:row>
      <xdr:rowOff>73080</xdr:rowOff>
    </xdr:from>
    <xdr:to>
      <xdr:col>3</xdr:col>
      <xdr:colOff>637503</xdr:colOff>
      <xdr:row>1</xdr:row>
      <xdr:rowOff>156094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882" y="73080"/>
          <a:ext cx="2119517" cy="243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95"/>
  <sheetViews>
    <sheetView showGridLines="0" tabSelected="1" zoomScaleNormal="100" zoomScaleSheetLayoutView="67" workbookViewId="0">
      <selection activeCell="L290" sqref="L290"/>
    </sheetView>
  </sheetViews>
  <sheetFormatPr defaultColWidth="8.85546875" defaultRowHeight="15.75" x14ac:dyDescent="0.25"/>
  <cols>
    <col min="1" max="1" width="23.7109375" style="8" customWidth="1"/>
    <col min="2" max="2" width="75.140625" style="2" customWidth="1"/>
    <col min="3" max="3" width="11.42578125" style="3" customWidth="1"/>
    <col min="4" max="4" width="11.5703125" style="4" customWidth="1"/>
    <col min="5" max="5" width="14.7109375" style="5" bestFit="1" customWidth="1"/>
    <col min="6" max="6" width="12.28515625" style="5" customWidth="1"/>
    <col min="7" max="7" width="11.42578125" style="6" customWidth="1"/>
    <col min="8" max="8" width="17.7109375" style="1" bestFit="1" customWidth="1"/>
    <col min="9" max="16384" width="8.85546875" style="1"/>
  </cols>
  <sheetData>
    <row r="1" spans="1:7" x14ac:dyDescent="0.25">
      <c r="A1" s="11"/>
      <c r="B1" s="12"/>
      <c r="C1" s="13"/>
      <c r="D1" s="51"/>
      <c r="E1" s="52"/>
      <c r="F1" s="52"/>
      <c r="G1" s="53"/>
    </row>
    <row r="2" spans="1:7" x14ac:dyDescent="0.25">
      <c r="A2" s="9"/>
      <c r="B2" s="9"/>
      <c r="C2" s="9"/>
      <c r="D2" s="48"/>
      <c r="E2" s="9"/>
      <c r="F2" s="9"/>
      <c r="G2" s="9"/>
    </row>
    <row r="3" spans="1:7" x14ac:dyDescent="0.25">
      <c r="A3" s="10"/>
      <c r="B3" s="10"/>
      <c r="C3" s="10"/>
      <c r="D3" s="10"/>
      <c r="E3" s="10"/>
      <c r="F3" s="10"/>
      <c r="G3" s="10"/>
    </row>
    <row r="4" spans="1:7" ht="20.100000000000001" customHeight="1" x14ac:dyDescent="0.25">
      <c r="A4" s="9"/>
      <c r="B4" s="9"/>
      <c r="C4" s="9"/>
      <c r="D4" s="48"/>
      <c r="E4" s="9"/>
      <c r="F4" s="9"/>
      <c r="G4" s="9"/>
    </row>
    <row r="5" spans="1:7" ht="46.5" x14ac:dyDescent="0.7">
      <c r="A5" s="263" t="s">
        <v>92</v>
      </c>
      <c r="B5" s="263"/>
      <c r="C5" s="263"/>
      <c r="D5" s="263"/>
      <c r="E5" s="263"/>
      <c r="F5" s="263"/>
      <c r="G5" s="263"/>
    </row>
    <row r="6" spans="1:7" ht="23.25" x14ac:dyDescent="0.35">
      <c r="A6" s="264" t="s">
        <v>457</v>
      </c>
      <c r="B6" s="264"/>
      <c r="C6" s="264"/>
      <c r="D6" s="264"/>
      <c r="E6" s="264"/>
      <c r="F6" s="264"/>
      <c r="G6" s="264"/>
    </row>
    <row r="7" spans="1:7" ht="6.75" customHeight="1" x14ac:dyDescent="0.35">
      <c r="A7" s="124"/>
      <c r="B7" s="124"/>
      <c r="C7" s="124"/>
      <c r="D7" s="124"/>
      <c r="E7" s="124"/>
      <c r="F7" s="124"/>
      <c r="G7" s="124"/>
    </row>
    <row r="8" spans="1:7" ht="23.25" x14ac:dyDescent="0.35">
      <c r="A8" s="265" t="s">
        <v>38</v>
      </c>
      <c r="B8" s="265"/>
      <c r="C8" s="265"/>
      <c r="D8" s="265"/>
      <c r="E8" s="265"/>
      <c r="F8" s="265"/>
      <c r="G8" s="265"/>
    </row>
    <row r="9" spans="1:7" ht="23.25" x14ac:dyDescent="0.35">
      <c r="A9" s="265" t="s">
        <v>39</v>
      </c>
      <c r="B9" s="265"/>
      <c r="C9" s="265"/>
      <c r="D9" s="265"/>
      <c r="E9" s="265"/>
      <c r="F9" s="265"/>
      <c r="G9" s="265"/>
    </row>
    <row r="10" spans="1:7" x14ac:dyDescent="0.25">
      <c r="A10" s="11"/>
      <c r="B10" s="12"/>
      <c r="C10" s="13"/>
      <c r="D10" s="51"/>
      <c r="E10" s="52"/>
      <c r="F10" s="52"/>
      <c r="G10" s="53"/>
    </row>
    <row r="11" spans="1:7" ht="17.100000000000001" customHeight="1" x14ac:dyDescent="0.35">
      <c r="A11" s="124"/>
      <c r="B11" s="47"/>
      <c r="C11" s="124"/>
      <c r="D11" s="124"/>
      <c r="E11" s="124"/>
      <c r="F11" s="124"/>
      <c r="G11" s="124"/>
    </row>
    <row r="12" spans="1:7" ht="43.9" customHeight="1" x14ac:dyDescent="0.35">
      <c r="A12" s="266" t="s">
        <v>450</v>
      </c>
      <c r="B12" s="267"/>
      <c r="C12" s="267"/>
      <c r="D12" s="267"/>
      <c r="E12" s="267"/>
      <c r="F12" s="267"/>
      <c r="G12" s="267"/>
    </row>
    <row r="13" spans="1:7" x14ac:dyDescent="0.25">
      <c r="A13" s="56"/>
      <c r="B13" s="57"/>
      <c r="C13" s="57"/>
      <c r="D13" s="57"/>
      <c r="E13" s="57"/>
      <c r="F13" s="57"/>
      <c r="G13" s="57"/>
    </row>
    <row r="14" spans="1:7" x14ac:dyDescent="0.25">
      <c r="A14" s="11"/>
      <c r="B14" s="12"/>
      <c r="C14" s="13"/>
      <c r="D14" s="51"/>
      <c r="E14" s="52"/>
      <c r="F14" s="52"/>
      <c r="G14" s="53"/>
    </row>
    <row r="15" spans="1:7" ht="23.85" customHeight="1" x14ac:dyDescent="0.25">
      <c r="A15" s="262" t="s">
        <v>40</v>
      </c>
      <c r="B15" s="262"/>
      <c r="C15" s="262"/>
      <c r="D15" s="262"/>
      <c r="E15" s="262"/>
      <c r="F15" s="262"/>
      <c r="G15" s="262"/>
    </row>
    <row r="16" spans="1:7" s="58" customFormat="1" ht="12.75" x14ac:dyDescent="0.2">
      <c r="A16" s="262"/>
      <c r="B16" s="262"/>
      <c r="C16" s="262"/>
      <c r="D16" s="262"/>
      <c r="E16" s="262"/>
      <c r="F16" s="262"/>
      <c r="G16" s="262"/>
    </row>
    <row r="17" spans="1:7" ht="48.95" customHeight="1" x14ac:dyDescent="0.35">
      <c r="A17" s="261" t="s">
        <v>65</v>
      </c>
      <c r="B17" s="261"/>
      <c r="C17" s="261"/>
      <c r="D17" s="261"/>
      <c r="E17" s="261"/>
      <c r="F17" s="261"/>
      <c r="G17" s="261"/>
    </row>
    <row r="18" spans="1:7" ht="48.95" customHeight="1" x14ac:dyDescent="0.35">
      <c r="A18" s="261" t="s">
        <v>49</v>
      </c>
      <c r="B18" s="261"/>
      <c r="C18" s="261"/>
      <c r="D18" s="261"/>
      <c r="E18" s="261"/>
      <c r="F18" s="261"/>
      <c r="G18" s="261"/>
    </row>
    <row r="19" spans="1:7" ht="48.95" customHeight="1" x14ac:dyDescent="0.35">
      <c r="A19" s="261" t="s">
        <v>67</v>
      </c>
      <c r="B19" s="261"/>
      <c r="C19" s="261"/>
      <c r="D19" s="261"/>
      <c r="E19" s="261"/>
      <c r="F19" s="261"/>
      <c r="G19" s="261"/>
    </row>
    <row r="20" spans="1:7" s="9" customFormat="1" ht="49.15" customHeight="1" x14ac:dyDescent="0.35">
      <c r="A20" s="260" t="s">
        <v>66</v>
      </c>
      <c r="B20" s="260"/>
      <c r="C20" s="260"/>
      <c r="D20" s="260"/>
      <c r="E20" s="260"/>
      <c r="F20" s="260"/>
      <c r="G20" s="260"/>
    </row>
    <row r="21" spans="1:7" ht="68.45" customHeight="1" x14ac:dyDescent="0.35">
      <c r="A21" s="261" t="s">
        <v>447</v>
      </c>
      <c r="B21" s="261"/>
      <c r="C21" s="261"/>
      <c r="D21" s="261"/>
      <c r="E21" s="261"/>
      <c r="F21" s="261"/>
      <c r="G21" s="261"/>
    </row>
    <row r="22" spans="1:7" ht="61.5" customHeight="1" x14ac:dyDescent="0.35">
      <c r="A22" s="260" t="s">
        <v>104</v>
      </c>
      <c r="B22" s="260"/>
      <c r="C22" s="260"/>
      <c r="D22" s="260"/>
      <c r="E22" s="260"/>
      <c r="F22" s="260"/>
      <c r="G22" s="260"/>
    </row>
    <row r="23" spans="1:7" s="63" customFormat="1" ht="12" x14ac:dyDescent="0.2">
      <c r="A23" s="59"/>
      <c r="B23" s="60"/>
      <c r="C23" s="61"/>
      <c r="D23" s="61"/>
      <c r="E23" s="61"/>
      <c r="F23" s="61"/>
      <c r="G23" s="62"/>
    </row>
    <row r="24" spans="1:7" x14ac:dyDescent="0.25">
      <c r="A24" s="64"/>
      <c r="B24" s="65"/>
      <c r="C24" s="66"/>
      <c r="D24" s="67"/>
      <c r="E24" s="68"/>
      <c r="F24" s="68"/>
      <c r="G24" s="68"/>
    </row>
    <row r="25" spans="1:7" ht="23.85" customHeight="1" x14ac:dyDescent="0.25">
      <c r="A25" s="262" t="s">
        <v>50</v>
      </c>
      <c r="B25" s="262"/>
      <c r="C25" s="262"/>
      <c r="D25" s="262"/>
      <c r="E25" s="262"/>
      <c r="F25" s="262"/>
      <c r="G25" s="262"/>
    </row>
    <row r="26" spans="1:7" x14ac:dyDescent="0.25">
      <c r="A26" s="262"/>
      <c r="B26" s="262"/>
      <c r="C26" s="262"/>
      <c r="D26" s="262"/>
      <c r="E26" s="262"/>
      <c r="F26" s="262"/>
      <c r="G26" s="262"/>
    </row>
    <row r="27" spans="1:7" ht="48.95" customHeight="1" x14ac:dyDescent="0.35">
      <c r="A27" s="243" t="s">
        <v>70</v>
      </c>
      <c r="B27" s="244"/>
      <c r="C27" s="244"/>
      <c r="D27" s="244"/>
      <c r="E27" s="244"/>
      <c r="F27" s="244"/>
      <c r="G27" s="244"/>
    </row>
    <row r="28" spans="1:7" s="70" customFormat="1" ht="11.25" x14ac:dyDescent="0.2">
      <c r="A28" s="69"/>
      <c r="B28" s="69"/>
      <c r="C28" s="69"/>
      <c r="D28" s="69"/>
      <c r="E28" s="69"/>
      <c r="F28" s="69"/>
      <c r="G28" s="69"/>
    </row>
    <row r="29" spans="1:7" ht="48.95" customHeight="1" x14ac:dyDescent="0.35">
      <c r="A29" s="243" t="s">
        <v>68</v>
      </c>
      <c r="B29" s="244"/>
      <c r="C29" s="244"/>
      <c r="D29" s="244"/>
      <c r="E29" s="244"/>
      <c r="F29" s="244"/>
      <c r="G29" s="244"/>
    </row>
    <row r="30" spans="1:7" s="70" customFormat="1" ht="11.25" x14ac:dyDescent="0.2">
      <c r="A30" s="69"/>
      <c r="B30" s="69"/>
      <c r="C30" s="69"/>
      <c r="D30" s="69"/>
      <c r="E30" s="69"/>
      <c r="F30" s="69"/>
      <c r="G30" s="69"/>
    </row>
    <row r="31" spans="1:7" ht="48.95" customHeight="1" x14ac:dyDescent="0.25">
      <c r="A31" s="245" t="s">
        <v>69</v>
      </c>
      <c r="B31" s="245"/>
      <c r="C31" s="245"/>
      <c r="D31" s="245"/>
      <c r="E31" s="245"/>
      <c r="F31" s="245"/>
      <c r="G31" s="245"/>
    </row>
    <row r="32" spans="1:7" x14ac:dyDescent="0.25">
      <c r="A32" s="9"/>
      <c r="B32" s="9"/>
      <c r="C32" s="71"/>
      <c r="D32" s="71"/>
      <c r="E32" s="71"/>
      <c r="F32" s="71"/>
      <c r="G32" s="71"/>
    </row>
    <row r="33" spans="1:7" x14ac:dyDescent="0.25">
      <c r="A33" s="12"/>
      <c r="B33" s="72"/>
      <c r="C33" s="9"/>
      <c r="D33" s="9"/>
      <c r="E33" s="9"/>
      <c r="F33" s="73"/>
      <c r="G33" s="73"/>
    </row>
    <row r="34" spans="1:7" x14ac:dyDescent="0.25">
      <c r="D34" s="142"/>
      <c r="F34" s="271"/>
      <c r="G34" s="271"/>
    </row>
    <row r="35" spans="1:7" x14ac:dyDescent="0.25">
      <c r="A35" s="9"/>
      <c r="B35" s="87" t="str">
        <f>IF(branch="Calgary","AB",IF(branch="Surrey","BC",IF(branch="Saskatoon","SK",IF(branch="Moncton","NB",IF(OR(branch="Toronto",branch="Brockville"),"ON")))))</f>
        <v>SK</v>
      </c>
      <c r="C35" s="88">
        <f>IF(province="AB",1.05,IF(province="BC",1.12,IF(province="NB",1.15,IF(province="SK",1.11,IF(province="ON",1.13)))))</f>
        <v>1.1100000000000001</v>
      </c>
      <c r="D35" s="88">
        <v>0.05</v>
      </c>
      <c r="E35" s="9"/>
      <c r="F35" s="271"/>
      <c r="G35" s="271"/>
    </row>
    <row r="36" spans="1:7" x14ac:dyDescent="0.25">
      <c r="A36" s="57"/>
      <c r="B36" s="127"/>
      <c r="C36" s="127"/>
      <c r="D36" s="127"/>
      <c r="E36" s="57"/>
      <c r="F36" s="271"/>
      <c r="G36" s="271"/>
    </row>
    <row r="37" spans="1:7" ht="11.1" customHeight="1" x14ac:dyDescent="0.25">
      <c r="A37" s="9"/>
      <c r="B37" s="9"/>
      <c r="C37" s="9"/>
      <c r="D37" s="9"/>
      <c r="E37" s="9"/>
      <c r="F37" s="9"/>
      <c r="G37" s="9"/>
    </row>
    <row r="38" spans="1:7" ht="33.75" x14ac:dyDescent="0.5">
      <c r="A38" s="246" t="s">
        <v>92</v>
      </c>
      <c r="B38" s="246"/>
      <c r="C38" s="246"/>
      <c r="D38" s="246"/>
      <c r="E38" s="246"/>
      <c r="F38" s="246"/>
      <c r="G38" s="246"/>
    </row>
    <row r="39" spans="1:7" ht="23.25" x14ac:dyDescent="0.35">
      <c r="A39" s="265"/>
      <c r="B39" s="265"/>
      <c r="C39" s="265"/>
      <c r="D39" s="265"/>
      <c r="E39" s="265"/>
      <c r="F39" s="265"/>
      <c r="G39" s="265"/>
    </row>
    <row r="40" spans="1:7" ht="53.1" customHeight="1" x14ac:dyDescent="0.35">
      <c r="A40" s="266" t="s">
        <v>450</v>
      </c>
      <c r="B40" s="267"/>
      <c r="C40" s="267"/>
      <c r="D40" s="267"/>
      <c r="E40" s="267"/>
      <c r="F40" s="267"/>
      <c r="G40" s="267"/>
    </row>
    <row r="42" spans="1:7" s="85" customFormat="1" ht="22.9" customHeight="1" x14ac:dyDescent="0.25">
      <c r="A42" s="273" t="s">
        <v>45</v>
      </c>
      <c r="B42" s="273"/>
      <c r="C42" s="273"/>
      <c r="D42" s="273"/>
      <c r="E42" s="273"/>
      <c r="F42" s="273"/>
      <c r="G42" s="273"/>
    </row>
    <row r="43" spans="1:7" ht="33" customHeight="1" x14ac:dyDescent="0.35">
      <c r="A43" s="275"/>
      <c r="B43" s="275"/>
      <c r="C43" s="77"/>
      <c r="D43" s="274"/>
      <c r="E43" s="274"/>
      <c r="F43" s="274"/>
      <c r="G43" s="1"/>
    </row>
    <row r="44" spans="1:7" ht="20.100000000000001" customHeight="1" x14ac:dyDescent="0.25">
      <c r="A44" s="257" t="s">
        <v>72</v>
      </c>
      <c r="B44" s="257"/>
      <c r="C44" s="79"/>
      <c r="D44" s="276" t="s">
        <v>106</v>
      </c>
      <c r="E44" s="276"/>
      <c r="F44" s="276"/>
      <c r="G44" s="81"/>
    </row>
    <row r="45" spans="1:7" ht="24.95" customHeight="1" x14ac:dyDescent="0.35">
      <c r="A45" s="133"/>
      <c r="B45" s="79"/>
      <c r="D45" s="114"/>
      <c r="F45" s="1"/>
      <c r="G45" s="1"/>
    </row>
    <row r="46" spans="1:7" ht="18.75" x14ac:dyDescent="0.25">
      <c r="A46" s="145" t="s">
        <v>112</v>
      </c>
      <c r="B46" s="79"/>
      <c r="F46" s="80"/>
      <c r="G46" s="80"/>
    </row>
    <row r="47" spans="1:7" ht="29.1" customHeight="1" x14ac:dyDescent="0.35">
      <c r="A47" s="258"/>
      <c r="B47" s="258"/>
      <c r="C47" s="78"/>
      <c r="D47" s="247"/>
      <c r="E47" s="247"/>
      <c r="F47" s="80"/>
      <c r="G47" s="80"/>
    </row>
    <row r="48" spans="1:7" ht="18.75" x14ac:dyDescent="0.25">
      <c r="A48" s="257" t="s">
        <v>53</v>
      </c>
      <c r="B48" s="257"/>
      <c r="C48" s="77"/>
      <c r="D48" s="146" t="s">
        <v>107</v>
      </c>
      <c r="E48" s="78"/>
      <c r="F48" s="77"/>
      <c r="G48" s="77"/>
    </row>
    <row r="49" spans="1:7" ht="29.1" customHeight="1" x14ac:dyDescent="0.35">
      <c r="A49" s="110"/>
      <c r="B49" s="111"/>
      <c r="C49" s="249"/>
      <c r="D49" s="249"/>
      <c r="E49" s="77"/>
      <c r="F49" s="77"/>
      <c r="G49" s="77"/>
    </row>
    <row r="50" spans="1:7" x14ac:dyDescent="0.25">
      <c r="A50" s="108" t="s">
        <v>55</v>
      </c>
      <c r="B50" s="109" t="s">
        <v>54</v>
      </c>
      <c r="C50" s="259" t="s">
        <v>56</v>
      </c>
      <c r="D50" s="259"/>
      <c r="E50" s="259"/>
      <c r="F50" s="1"/>
      <c r="G50" s="1"/>
    </row>
    <row r="51" spans="1:7" ht="18.75" x14ac:dyDescent="0.3">
      <c r="A51" s="272"/>
      <c r="B51" s="272"/>
      <c r="C51" s="272"/>
      <c r="D51" s="272"/>
      <c r="E51" s="272"/>
      <c r="F51" s="272"/>
      <c r="G51" s="272"/>
    </row>
    <row r="52" spans="1:7" s="85" customFormat="1" ht="22.9" customHeight="1" x14ac:dyDescent="0.25">
      <c r="A52" s="250" t="s">
        <v>46</v>
      </c>
      <c r="B52" s="250"/>
      <c r="C52" s="250"/>
      <c r="D52" s="250"/>
      <c r="E52" s="250"/>
      <c r="F52" s="250"/>
      <c r="G52" s="250"/>
    </row>
    <row r="53" spans="1:7" ht="60.95" customHeight="1" x14ac:dyDescent="0.25">
      <c r="A53" s="147" t="s">
        <v>47</v>
      </c>
      <c r="B53" s="208" t="s">
        <v>64</v>
      </c>
      <c r="C53" s="254" t="str">
        <f>IF(delivery="Curbside Pickup at Warehouse / Cueillette à l'auto à l'entrepôt","Curbside Pickup at Warehouse is FREE / La cueillette à l'auto à l'entrepôt est gratuite",IF(delivery="Ship to School / Livraison à l’école","Shipping and Handling is $10 per order / Des frais de livraison et de manutention de 10 $ seront ajoutés à chaque commande.",IF(delivery="Ship to school (Scholastic Dollar redemption) / Livraison à domicile (Utiliser les dollars Scholastic)","Free shipping ONLY for Scholastic Dollar redemption orders / Livraison gratuite UNIQUEMENT pour les commandes utilisant les dollars Scholastic","")))</f>
        <v/>
      </c>
      <c r="D53" s="254"/>
      <c r="E53" s="254"/>
      <c r="F53" s="254"/>
      <c r="G53" s="254"/>
    </row>
    <row r="54" spans="1:7" ht="30.2" customHeight="1" x14ac:dyDescent="0.35">
      <c r="A54" s="123"/>
      <c r="B54" s="82"/>
      <c r="C54" s="82"/>
      <c r="D54" s="82"/>
      <c r="E54" s="82"/>
      <c r="F54" s="82"/>
      <c r="G54" s="82"/>
    </row>
    <row r="55" spans="1:7" ht="18.75" x14ac:dyDescent="0.25">
      <c r="A55" s="112" t="s">
        <v>57</v>
      </c>
      <c r="B55" s="1"/>
      <c r="C55" s="82"/>
      <c r="D55" s="82"/>
      <c r="E55" s="82"/>
      <c r="F55" s="82"/>
      <c r="G55" s="82"/>
    </row>
    <row r="56" spans="1:7" ht="24.95" customHeight="1" x14ac:dyDescent="0.35">
      <c r="A56" s="206"/>
      <c r="B56" s="113"/>
      <c r="C56" s="1"/>
      <c r="D56" s="256"/>
      <c r="E56" s="256"/>
      <c r="F56" s="256"/>
      <c r="G56" s="83"/>
    </row>
    <row r="57" spans="1:7" x14ac:dyDescent="0.25">
      <c r="A57" s="112" t="s">
        <v>58</v>
      </c>
      <c r="B57" s="1"/>
      <c r="C57" s="1"/>
      <c r="D57" s="255" t="s">
        <v>59</v>
      </c>
      <c r="E57" s="255"/>
      <c r="F57" s="255"/>
      <c r="G57" s="1"/>
    </row>
    <row r="58" spans="1:7" ht="18.75" x14ac:dyDescent="0.3">
      <c r="A58" s="272"/>
      <c r="B58" s="272"/>
      <c r="C58" s="272"/>
      <c r="D58" s="272"/>
      <c r="E58" s="272"/>
      <c r="F58" s="272"/>
      <c r="G58" s="272"/>
    </row>
    <row r="59" spans="1:7" ht="22.9" customHeight="1" x14ac:dyDescent="0.35">
      <c r="A59" s="277" t="s">
        <v>48</v>
      </c>
      <c r="B59" s="277"/>
      <c r="C59" s="277"/>
      <c r="D59" s="277"/>
      <c r="E59" s="277"/>
      <c r="F59" s="277"/>
      <c r="G59" s="277"/>
    </row>
    <row r="60" spans="1:7" hidden="1" x14ac:dyDescent="0.25">
      <c r="A60" s="7" t="s">
        <v>6</v>
      </c>
      <c r="B60" s="84" t="s">
        <v>7</v>
      </c>
      <c r="C60" s="253"/>
      <c r="D60" s="253"/>
      <c r="E60" s="253"/>
      <c r="F60" s="253"/>
      <c r="G60" s="253"/>
    </row>
    <row r="61" spans="1:7" ht="35.65" customHeight="1" x14ac:dyDescent="0.3">
      <c r="A61" s="251" t="s">
        <v>105</v>
      </c>
      <c r="B61" s="252"/>
      <c r="C61" s="252"/>
      <c r="D61" s="252"/>
      <c r="E61" s="252"/>
      <c r="F61" s="252"/>
      <c r="G61" s="252"/>
    </row>
    <row r="62" spans="1:7" ht="16.350000000000001" customHeight="1" x14ac:dyDescent="0.25">
      <c r="A62" s="283" t="s">
        <v>41</v>
      </c>
      <c r="B62" s="286" t="s">
        <v>64</v>
      </c>
      <c r="C62" s="297" t="str">
        <f>IF(payment="Scholastic Dollars Redemption / Utiliser les dollars Scholastic","50% discount is not applicable on Scholastic Dollar Redemption Orders / La réduction de 50 % ne s’applique pas sur les commandes payées avec les dollars Scholastic",IF(payment="Credit card (VISA/Mastercard/AMEX) / Carte de crédit (VISA/Mastercard/AMEX)","You will be contacted for payment details / Nous vous contacterons pour fournir les instructions de paiement.",IF(payment="Invoice School / Facturer à l'école","Order will be shipped after payment has been received / La commande sera expédiée une fois le paiement reçu.",IF(payment="&lt;Click here and use drop-down arrow to select&gt; / &lt;Cliquez ici et utilisez la flèche de menu déroulant pour faire un choix&gt;","You MUST select a payment method to get Order Summary to populate after selecting quantities / Vous DEVEZ choisir un moyen de paiement pour que le récapitulatif de la commande se remplisse après avoir sélectionné les quantités.",IF(OR(payment="Invoice School using Purchase Order / Facturer à l'école avec un bon de commande",payment="Invoice School Board using Purchase Order / Facturer au conseil scolaire avec un bon de commande"),"Purchase Order number must be provided for order to be shipped / Le numéro de bon de commande doit être fourni afin que la commande soit expédiée.")))))</f>
        <v>You MUST select a payment method to get Order Summary to populate after selecting quantities / Vous DEVEZ choisir un moyen de paiement pour que le récapitulatif de la commande se remplisse après avoir sélectionné les quantités.</v>
      </c>
      <c r="D62" s="298"/>
      <c r="E62" s="298"/>
      <c r="F62" s="298"/>
      <c r="G62" s="299"/>
    </row>
    <row r="63" spans="1:7" ht="15.95" customHeight="1" x14ac:dyDescent="0.25">
      <c r="A63" s="284"/>
      <c r="B63" s="287"/>
      <c r="C63" s="300"/>
      <c r="D63" s="301"/>
      <c r="E63" s="301"/>
      <c r="F63" s="301"/>
      <c r="G63" s="302"/>
    </row>
    <row r="64" spans="1:7" ht="61.9" customHeight="1" x14ac:dyDescent="0.25">
      <c r="A64" s="285"/>
      <c r="B64" s="288"/>
      <c r="C64" s="303"/>
      <c r="D64" s="304"/>
      <c r="E64" s="304"/>
      <c r="F64" s="304"/>
      <c r="G64" s="305"/>
    </row>
    <row r="65" spans="1:7" ht="49.9" customHeight="1" x14ac:dyDescent="0.25">
      <c r="A65" s="134" t="str">
        <f>IF(OR(payment="Invoice School using Purchase Order / Facturer à l'école avec un bon de commande",payment="Invoice School Board using Purchase Order / Facturer au conseil scolaire avec un bon de commande"),"&lt;Enter P.O Number here&gt; / &lt;Inscrivez le numéro de la commande ici&gt;","&lt;Leave blank&gt; / Ne rien inscrire")</f>
        <v>&lt;Leave blank&gt; / Ne rien inscrire</v>
      </c>
      <c r="B65" s="89"/>
      <c r="C65" s="248" t="str">
        <f>IF(payment="Invoice School Board using Purchase Order / Facturer au conseil scolaire avec un bon de commande","&lt;Enter School Board name here&gt; / &lt;Inscrivez le nom de la commission scolaire ici", "&lt;Leave blank&gt; / Ne rien inscrire")</f>
        <v>&lt;Leave blank&gt; / Ne rien inscrire</v>
      </c>
      <c r="D65" s="248"/>
      <c r="E65" s="248"/>
      <c r="F65" s="248"/>
      <c r="G65" s="248"/>
    </row>
    <row r="66" spans="1:7" ht="21.2" customHeight="1" thickBot="1" x14ac:dyDescent="0.3">
      <c r="A66" s="144" t="str">
        <f>IF(OR(payment="Invoice School using Purchase Order / Facturer à l'école avec un bon de commande",payment="Invoice School Board using Purchase Order / Facturer au conseil scolaire avec un bon de commande"),"P/O Number / Numéro de bon de commande"," ")</f>
        <v xml:space="preserve"> </v>
      </c>
      <c r="B66" s="89"/>
      <c r="C66" s="289" t="str">
        <f>IF(payment="Invoice School Board using Purchase Order / Facturer au conseil scolaire avec un bon de commande","School Board Name / Nom du conseil scolaire", "")</f>
        <v/>
      </c>
      <c r="D66" s="289"/>
      <c r="E66" s="289"/>
      <c r="F66" s="289"/>
      <c r="G66" s="289"/>
    </row>
    <row r="67" spans="1:7" ht="21.2" customHeight="1" x14ac:dyDescent="0.35">
      <c r="A67" s="1"/>
      <c r="B67" s="294" t="s">
        <v>37</v>
      </c>
      <c r="C67" s="295"/>
      <c r="D67" s="295"/>
      <c r="E67" s="296"/>
      <c r="F67" s="49"/>
      <c r="G67" s="120"/>
    </row>
    <row r="68" spans="1:7" ht="20.100000000000001" customHeight="1" x14ac:dyDescent="0.25">
      <c r="A68" s="86"/>
      <c r="B68" s="290" t="s">
        <v>61</v>
      </c>
      <c r="C68" s="291"/>
      <c r="D68" s="291"/>
      <c r="E68" s="205" t="str">
        <f>IF(OR(AND(delivery="&lt;Click here and use drop-down arrow to select&gt; / &lt;Cliquez ici et utilisez la flèche de menu déroulant pour faire un choix&gt;", payment="&lt;Click here and use drop-down arrow to select&gt; / &lt;Cliquez ici et utilisez la flèche de menu déroulant pour faire un choix&gt;"),payment="&lt;Click here and use drop-down arrow to select&gt; / &lt;Cliquez ici et utilisez la flèche de menu déroulant pour faire un choix&gt;",SUMPRODUCT(G83:G2622)=0),"",SUMPRODUCT(G83:G2622))</f>
        <v/>
      </c>
      <c r="F68" s="121"/>
      <c r="G68" s="120"/>
    </row>
    <row r="69" spans="1:7" ht="20.100000000000001" customHeight="1" x14ac:dyDescent="0.25">
      <c r="A69" s="86"/>
      <c r="B69" s="281" t="s">
        <v>51</v>
      </c>
      <c r="C69" s="282"/>
      <c r="D69" s="282"/>
      <c r="E69" s="75" t="str">
        <f>IF(payment="Scholastic Dollars Redemption / Utiliser les dollars Scholastic","",(IF(payment="&lt;Click here and use drop-down arrow to select&gt; / &lt;Cliquez ici et utilisez la flèche de menu déroulant pour faire un choix&gt;","",(IF(AND(amount="",OR(payment="&lt;Click here and use drop-down arrow to select&gt; / &lt;Cliquez ici et utilisez la flèche de menu déroulant pour faire un choix&gt;",payment="Credit card (VISA/Mastercard/AMEX) / Carte de crédit (VISA/Mastercard/AMEX)",payment="Invoice School using Purchase Order / Facturer à l'école avec un bon de commande",payment="Invoice School / Facturer à l'école",payment="Invoice School Board using Purchase Order / Facturer au conseil scolaire avec un bon de commande")),"",amount/2)))))</f>
        <v/>
      </c>
      <c r="F69" s="128"/>
      <c r="G69" s="128"/>
    </row>
    <row r="70" spans="1:7" ht="18.600000000000001" hidden="1" customHeight="1" x14ac:dyDescent="0.25">
      <c r="A70" s="117"/>
      <c r="B70" s="74" t="s">
        <v>8</v>
      </c>
      <c r="C70" s="50"/>
      <c r="D70" s="50"/>
      <c r="E70" s="75" t="str">
        <f>IFERROR(IF(payment="Scholastic Dollars Redemption / Utiliser les dollars Scholastic",amount,IF(payment="&lt;select one&gt; / &lt;choisissez une option&gt;","",IF(AND(amount="",OR(payment="&lt;select one&gt; / &lt;choisissez une option&gt;",payment=" Credit card (VISA/Mastercard/AMEX) / Carte de crédit (VISA/Mastercard/AMEX)",payment="Invoice School using Purchase Order / Facturer à l'école avec un bon de commande ",payment=" Invoice School / Facturer à l'école ",payment="Invoice School Board using Purchase Order / Facturer au conseil scolaire avec un bon de commande ")),"",amount/2))),"")</f>
        <v/>
      </c>
      <c r="F70" s="129"/>
      <c r="G70" s="128"/>
    </row>
    <row r="71" spans="1:7" ht="20.100000000000001" customHeight="1" x14ac:dyDescent="0.25">
      <c r="A71" s="118"/>
      <c r="B71" s="281" t="s">
        <v>52</v>
      </c>
      <c r="C71" s="282"/>
      <c r="D71" s="282"/>
      <c r="E71" s="75">
        <f>IF(AND(delivery&lt;&gt;"Curbside Pickup at Warehouse / Cueillette à l'auto à l'entrepôt",payment&lt;&gt;"Scholastic Dollars Redemption / Utiliser les dollars Scholastic"),10,"")</f>
        <v>10</v>
      </c>
      <c r="F71" s="128"/>
      <c r="G71" s="128"/>
    </row>
    <row r="72" spans="1:7" ht="20.100000000000001" customHeight="1" thickBot="1" x14ac:dyDescent="0.3">
      <c r="A72" s="119"/>
      <c r="B72" s="292" t="s">
        <v>62</v>
      </c>
      <c r="C72" s="293"/>
      <c r="D72" s="293"/>
      <c r="E72" s="76" t="str">
        <f>IF(payment="&lt;Click here and use drop-down arrow to select&gt; / &lt;Cliquez ici et utilisez la flèche de menu déroulant pour faire un choix&gt;","",IF(AND(delivery="&lt;Click here and use drop-down arrow to select&gt; / &lt;Cliquez ici et utilisez la flèche de menu déroulant pour faire un choix&gt;",OR(payment="&lt;Click here and use drop-down arrow to select&gt; / &lt;Cliquez ici et utilisez la flèche de menu déroulant pour faire un choix&gt;",payment="Credit card (VISA/Mastercard/AMEX) / Carte de crédit (VISA/Mastercard/AMEX)",payment="Scholastic Dollars Redemption / Utiliser les dollars Scholastic",payment="Invoice School using Purchase Order / Facturer à l'école avec un bon de commande",payment="Invoice School / Facturer à l'école",payment="Invoice School Board using Purchase Order / Facturer au conseil scolaire avec un bon de commande")),"",IF(payment="Scholastic Dollars Redemption / Utiliser les dollars Scholastic",subtotal,IF(AND(delivery="Curbside Pickup at Warehouse / Cueillette à l'auto à l'entrepôt",OR(payment="&lt;Click here and use drop-down arrow to select&gt; / &lt;Cliquez ici et utilisez la flèche de menu déroulant pour faire un choix&gt;",payment="Credit card (VISA/Mastercard/AMEX) / Carte de crédit (VISA/Mastercard/AMEX)",payment="Scholastic Dollars Redemption / Utiliser les dollars Scholastic",payment="Invoice School using Purchase Order / Facturer à l'école avec un bon de commande",payment="Invoice School / Facturer à l'école",payment="Invoice School Board using Purchase Order / Facturer au conseil scolaire avec un bon de commande")),subtotal,(IF(AND(amount="",OR(payment="&lt;Click here and use drop-down arrow to select&gt; / &lt;Cliquez ici et utilisez la flèche de menu déroulant pour faire un choix&gt;",payment="Credit card (VISA/Mastercard/AMEX) / Carte de crédit (VISA/Mastercard/AMEX)",payment="Scholastic Dollars Redemption / Utiliser les dollars Scholastic",payment="Invoice School using Purchase Order / Facturer à l'école avec un bon de commande",payment="Invoice School / Facturer à l'école",payment="Invoice School Board using Purchase Order / Facturer au conseil scolaire avec un bon de commande")),"",subtotal+shiphandle))))))</f>
        <v/>
      </c>
      <c r="F72" s="130"/>
      <c r="G72" s="131"/>
    </row>
    <row r="73" spans="1:7" ht="20.100000000000001" customHeight="1" x14ac:dyDescent="0.25">
      <c r="A73" s="1"/>
      <c r="B73" s="280" t="str">
        <f>IF(payment="Scholastic Dollars Redemption / Utiliser les dollars Scholastic","",(IF(AND(amount="",OR(payment="&lt;Click here and use drop-down arrow to select&gt; / &lt;Cliquez ici et utilisez la flèche de menu déroulant pour faire un choix&gt;",payment="Credit card (VISA/Mastercard/AMEX) / Carte de crédit (VISA/Mastercard/AMEX)",payment="Invoice School using Purchase Order / Facturer à l'école avec un bon de commande",payment="Invoice School / Facturer à l'école",payment="Invoice School Board using Purchase Order / Facturer au conseil scolaire avec un bon de commande")),"GST on Shipping &amp; Handling","GST (included in price) / TPS (incluse dans le prix)")))</f>
        <v>GST on Shipping &amp; Handling</v>
      </c>
      <c r="C73" s="280"/>
      <c r="D73" s="280"/>
      <c r="E73" s="143">
        <f>IFERROR(IF(payment="Scholastic Dollars Redemption / Utiliser les dollars Scholastic","",(IF(payment="&lt;Click here and use drop-down arrow to select&gt; / &lt;Cliquez ici et utilisez la flèche de menu déroulant pour faire un choix&gt;",shiphandle*gstrate,(IF(AND(amount="",OR(payment="&lt;Click here and use drop-down arrow to select&gt; / &lt;Cliquez ici et utilisez la flèche de menu déroulant pour faire un choix&gt;",payment="Credit card (VISA/Mastercard/AMEX) / Carte de crédit (VISA/Mastercard/AMEX)",payment="Invoice School using Purchase Order / Facturer à l'école avec un bon de commande",payment="Invoice School / Facturer à l'école",payment="Invoice School Board using Purchase Order / Facturer au conseil scolaire avec un bon de commande")),shiphandle*gstrate,final_due*gstrate))))),"")</f>
        <v>0.5</v>
      </c>
      <c r="F73" s="128"/>
      <c r="G73" s="128"/>
    </row>
    <row r="74" spans="1:7" ht="18" customHeight="1" x14ac:dyDescent="0.25">
      <c r="A74" s="278" t="s">
        <v>60</v>
      </c>
      <c r="B74" s="278"/>
      <c r="C74" s="278"/>
      <c r="D74" s="278"/>
      <c r="E74" s="278"/>
      <c r="F74" s="278"/>
      <c r="G74" s="278"/>
    </row>
    <row r="75" spans="1:7" ht="13.9" customHeight="1" thickBot="1" x14ac:dyDescent="0.3">
      <c r="A75" s="279"/>
      <c r="B75" s="279"/>
      <c r="C75" s="279"/>
      <c r="D75" s="279"/>
      <c r="E75" s="279"/>
      <c r="F75" s="279"/>
      <c r="G75" s="279"/>
    </row>
    <row r="76" spans="1:7" ht="27" customHeight="1" thickBot="1" x14ac:dyDescent="0.3">
      <c r="A76" s="268" t="s">
        <v>9</v>
      </c>
      <c r="B76" s="269"/>
      <c r="C76" s="269"/>
      <c r="D76" s="269"/>
      <c r="E76" s="269"/>
      <c r="F76" s="269"/>
      <c r="G76" s="270"/>
    </row>
    <row r="77" spans="1:7" ht="36" customHeight="1" thickBot="1" x14ac:dyDescent="0.3">
      <c r="A77" s="328" t="s">
        <v>453</v>
      </c>
      <c r="B77" s="330"/>
      <c r="C77" s="328" t="s">
        <v>455</v>
      </c>
      <c r="D77" s="329"/>
      <c r="E77" s="329"/>
      <c r="F77" s="329"/>
      <c r="G77" s="330"/>
    </row>
    <row r="78" spans="1:7" ht="30" customHeight="1" thickBot="1" x14ac:dyDescent="0.3">
      <c r="A78" s="328" t="s">
        <v>456</v>
      </c>
      <c r="B78" s="330"/>
      <c r="C78" s="331" t="s">
        <v>452</v>
      </c>
      <c r="D78" s="332"/>
      <c r="E78" s="332"/>
      <c r="F78" s="332"/>
      <c r="G78" s="333"/>
    </row>
    <row r="79" spans="1:7" ht="23.25" customHeight="1" thickBot="1" x14ac:dyDescent="0.3">
      <c r="A79" s="328" t="s">
        <v>454</v>
      </c>
      <c r="B79" s="330"/>
      <c r="C79" s="334" t="s">
        <v>448</v>
      </c>
      <c r="D79" s="335"/>
      <c r="E79" s="335"/>
      <c r="F79" s="335"/>
      <c r="G79" s="336"/>
    </row>
    <row r="80" spans="1:7" s="207" customFormat="1" ht="21.75" customHeight="1" x14ac:dyDescent="0.25">
      <c r="A80" s="209"/>
      <c r="B80" s="210"/>
      <c r="C80" s="210"/>
      <c r="D80" s="210"/>
      <c r="E80" s="211"/>
      <c r="F80" s="212"/>
      <c r="G80" s="212"/>
    </row>
    <row r="81" spans="1:7" s="7" customFormat="1" ht="60" customHeight="1" x14ac:dyDescent="0.25">
      <c r="A81" s="213" t="s">
        <v>14</v>
      </c>
      <c r="B81" s="214" t="s">
        <v>1</v>
      </c>
      <c r="C81" s="215" t="s">
        <v>17</v>
      </c>
      <c r="D81" s="216" t="s">
        <v>18</v>
      </c>
      <c r="E81" s="217" t="s">
        <v>2</v>
      </c>
      <c r="F81" s="218" t="s">
        <v>19</v>
      </c>
      <c r="G81" s="219" t="s">
        <v>20</v>
      </c>
    </row>
    <row r="82" spans="1:7" s="7" customFormat="1" ht="22.9" customHeight="1" x14ac:dyDescent="0.35">
      <c r="A82" s="306" t="s">
        <v>325</v>
      </c>
      <c r="B82" s="307"/>
      <c r="C82" s="307"/>
      <c r="D82" s="307"/>
      <c r="E82" s="307"/>
      <c r="F82" s="307"/>
      <c r="G82" s="308"/>
    </row>
    <row r="83" spans="1:7" ht="21.6" customHeight="1" x14ac:dyDescent="0.35">
      <c r="A83" s="229" t="s">
        <v>1085</v>
      </c>
      <c r="B83" s="186" t="s">
        <v>459</v>
      </c>
      <c r="C83" s="199" t="s">
        <v>98</v>
      </c>
      <c r="D83" s="230"/>
      <c r="E83" s="190">
        <v>8.25</v>
      </c>
      <c r="F83" s="54"/>
      <c r="G83" s="125">
        <f>+F83*E83</f>
        <v>0</v>
      </c>
    </row>
    <row r="84" spans="1:7" ht="21.6" customHeight="1" x14ac:dyDescent="0.35">
      <c r="A84" s="229" t="s">
        <v>124</v>
      </c>
      <c r="B84" s="186" t="s">
        <v>461</v>
      </c>
      <c r="C84" s="199" t="s">
        <v>98</v>
      </c>
      <c r="D84" s="230"/>
      <c r="E84" s="190">
        <v>3</v>
      </c>
      <c r="F84" s="54"/>
      <c r="G84" s="125">
        <f t="shared" ref="G84:G145" si="0">+F84*E84</f>
        <v>0</v>
      </c>
    </row>
    <row r="85" spans="1:7" ht="21.6" customHeight="1" x14ac:dyDescent="0.35">
      <c r="A85" s="229" t="s">
        <v>260</v>
      </c>
      <c r="B85" s="186" t="s">
        <v>463</v>
      </c>
      <c r="C85" s="199" t="s">
        <v>98</v>
      </c>
      <c r="D85" s="230"/>
      <c r="E85" s="190">
        <v>8.25</v>
      </c>
      <c r="F85" s="54"/>
      <c r="G85" s="125">
        <f t="shared" si="0"/>
        <v>0</v>
      </c>
    </row>
    <row r="86" spans="1:7" ht="21.6" customHeight="1" x14ac:dyDescent="0.35">
      <c r="A86" s="229" t="s">
        <v>263</v>
      </c>
      <c r="B86" s="186" t="s">
        <v>465</v>
      </c>
      <c r="C86" s="199" t="s">
        <v>76</v>
      </c>
      <c r="D86" s="230"/>
      <c r="E86" s="190">
        <v>8.25</v>
      </c>
      <c r="F86" s="54"/>
      <c r="G86" s="125">
        <f t="shared" si="0"/>
        <v>0</v>
      </c>
    </row>
    <row r="87" spans="1:7" ht="21.6" customHeight="1" x14ac:dyDescent="0.35">
      <c r="A87" s="229" t="s">
        <v>127</v>
      </c>
      <c r="B87" s="186" t="s">
        <v>467</v>
      </c>
      <c r="C87" s="199" t="s">
        <v>76</v>
      </c>
      <c r="D87" s="230"/>
      <c r="E87" s="190">
        <v>8.25</v>
      </c>
      <c r="F87" s="54"/>
      <c r="G87" s="125">
        <f t="shared" si="0"/>
        <v>0</v>
      </c>
    </row>
    <row r="88" spans="1:7" ht="21.6" customHeight="1" x14ac:dyDescent="0.35">
      <c r="A88" s="229" t="s">
        <v>1087</v>
      </c>
      <c r="B88" s="186" t="s">
        <v>468</v>
      </c>
      <c r="C88" s="199" t="s">
        <v>76</v>
      </c>
      <c r="D88" s="230"/>
      <c r="E88" s="190">
        <v>8.25</v>
      </c>
      <c r="F88" s="54"/>
      <c r="G88" s="125">
        <f t="shared" si="0"/>
        <v>0</v>
      </c>
    </row>
    <row r="89" spans="1:7" ht="21.6" customHeight="1" x14ac:dyDescent="0.35">
      <c r="A89" s="229" t="s">
        <v>261</v>
      </c>
      <c r="B89" s="186" t="s">
        <v>469</v>
      </c>
      <c r="C89" s="199" t="s">
        <v>76</v>
      </c>
      <c r="D89" s="230"/>
      <c r="E89" s="190">
        <v>8.25</v>
      </c>
      <c r="F89" s="54"/>
      <c r="G89" s="125">
        <f t="shared" si="0"/>
        <v>0</v>
      </c>
    </row>
    <row r="90" spans="1:7" ht="21.6" customHeight="1" x14ac:dyDescent="0.35">
      <c r="A90" s="229" t="s">
        <v>262</v>
      </c>
      <c r="B90" s="186" t="s">
        <v>470</v>
      </c>
      <c r="C90" s="199" t="s">
        <v>76</v>
      </c>
      <c r="D90" s="230"/>
      <c r="E90" s="190">
        <v>8.25</v>
      </c>
      <c r="F90" s="54"/>
      <c r="G90" s="125">
        <f t="shared" si="0"/>
        <v>0</v>
      </c>
    </row>
    <row r="91" spans="1:7" ht="21.6" customHeight="1" x14ac:dyDescent="0.35">
      <c r="A91" s="229" t="s">
        <v>869</v>
      </c>
      <c r="B91" s="186" t="s">
        <v>471</v>
      </c>
      <c r="C91" s="199" t="s">
        <v>76</v>
      </c>
      <c r="D91" s="230"/>
      <c r="E91" s="190">
        <v>8.25</v>
      </c>
      <c r="F91" s="54"/>
      <c r="G91" s="125">
        <f t="shared" si="0"/>
        <v>0</v>
      </c>
    </row>
    <row r="92" spans="1:7" ht="21.6" customHeight="1" x14ac:dyDescent="0.35">
      <c r="A92" s="229" t="s">
        <v>640</v>
      </c>
      <c r="B92" s="186" t="s">
        <v>474</v>
      </c>
      <c r="C92" s="199" t="s">
        <v>76</v>
      </c>
      <c r="D92" s="230"/>
      <c r="E92" s="190">
        <v>8.25</v>
      </c>
      <c r="F92" s="54"/>
      <c r="G92" s="125">
        <f t="shared" si="0"/>
        <v>0</v>
      </c>
    </row>
    <row r="93" spans="1:7" ht="21.6" customHeight="1" x14ac:dyDescent="0.35">
      <c r="A93" s="229" t="s">
        <v>709</v>
      </c>
      <c r="B93" s="186" t="s">
        <v>475</v>
      </c>
      <c r="C93" s="199" t="s">
        <v>76</v>
      </c>
      <c r="D93" s="231" t="s">
        <v>5</v>
      </c>
      <c r="E93" s="190">
        <v>9.25</v>
      </c>
      <c r="F93" s="54"/>
      <c r="G93" s="125">
        <f t="shared" si="0"/>
        <v>0</v>
      </c>
    </row>
    <row r="94" spans="1:7" ht="21.6" customHeight="1" x14ac:dyDescent="0.35">
      <c r="A94" s="229" t="s">
        <v>892</v>
      </c>
      <c r="B94" s="186" t="s">
        <v>476</v>
      </c>
      <c r="C94" s="199" t="s">
        <v>76</v>
      </c>
      <c r="D94" s="230"/>
      <c r="E94" s="190">
        <v>3</v>
      </c>
      <c r="F94" s="54"/>
      <c r="G94" s="125">
        <f t="shared" si="0"/>
        <v>0</v>
      </c>
    </row>
    <row r="95" spans="1:7" ht="21.6" customHeight="1" x14ac:dyDescent="0.35">
      <c r="A95" s="229" t="s">
        <v>265</v>
      </c>
      <c r="B95" s="186" t="s">
        <v>478</v>
      </c>
      <c r="C95" s="199" t="s">
        <v>76</v>
      </c>
      <c r="D95" s="230"/>
      <c r="E95" s="190">
        <v>8.5</v>
      </c>
      <c r="F95" s="54"/>
      <c r="G95" s="125">
        <f t="shared" si="0"/>
        <v>0</v>
      </c>
    </row>
    <row r="96" spans="1:7" ht="21.6" customHeight="1" x14ac:dyDescent="0.35">
      <c r="A96" s="229" t="s">
        <v>264</v>
      </c>
      <c r="B96" s="186" t="s">
        <v>480</v>
      </c>
      <c r="C96" s="199" t="s">
        <v>76</v>
      </c>
      <c r="D96" s="230"/>
      <c r="E96" s="190">
        <v>5</v>
      </c>
      <c r="F96" s="54"/>
      <c r="G96" s="125">
        <f t="shared" si="0"/>
        <v>0</v>
      </c>
    </row>
    <row r="97" spans="1:7" ht="21.6" customHeight="1" x14ac:dyDescent="0.35">
      <c r="A97" s="229" t="s">
        <v>266</v>
      </c>
      <c r="B97" s="186" t="s">
        <v>481</v>
      </c>
      <c r="C97" s="199" t="s">
        <v>76</v>
      </c>
      <c r="D97" s="230"/>
      <c r="E97" s="190">
        <v>8.25</v>
      </c>
      <c r="F97" s="54"/>
      <c r="G97" s="125">
        <f t="shared" si="0"/>
        <v>0</v>
      </c>
    </row>
    <row r="98" spans="1:7" ht="21.6" customHeight="1" x14ac:dyDescent="0.35">
      <c r="A98" s="229" t="s">
        <v>267</v>
      </c>
      <c r="B98" s="186" t="s">
        <v>482</v>
      </c>
      <c r="C98" s="199" t="s">
        <v>76</v>
      </c>
      <c r="D98" s="230"/>
      <c r="E98" s="190">
        <v>8.25</v>
      </c>
      <c r="F98" s="54"/>
      <c r="G98" s="125">
        <f t="shared" si="0"/>
        <v>0</v>
      </c>
    </row>
    <row r="99" spans="1:7" ht="21.6" customHeight="1" x14ac:dyDescent="0.35">
      <c r="A99" s="229" t="s">
        <v>896</v>
      </c>
      <c r="B99" s="186" t="s">
        <v>483</v>
      </c>
      <c r="C99" s="199" t="s">
        <v>93</v>
      </c>
      <c r="D99" s="230"/>
      <c r="E99" s="190">
        <v>8.25</v>
      </c>
      <c r="F99" s="54"/>
      <c r="G99" s="125">
        <f t="shared" si="0"/>
        <v>0</v>
      </c>
    </row>
    <row r="100" spans="1:7" ht="21.6" customHeight="1" x14ac:dyDescent="0.35">
      <c r="A100" s="229" t="s">
        <v>268</v>
      </c>
      <c r="B100" s="186" t="s">
        <v>484</v>
      </c>
      <c r="C100" s="199" t="s">
        <v>100</v>
      </c>
      <c r="D100" s="230"/>
      <c r="E100" s="190">
        <v>8.25</v>
      </c>
      <c r="F100" s="54"/>
      <c r="G100" s="125">
        <f t="shared" si="0"/>
        <v>0</v>
      </c>
    </row>
    <row r="101" spans="1:7" ht="21.6" customHeight="1" x14ac:dyDescent="0.35">
      <c r="A101" s="229" t="s">
        <v>464</v>
      </c>
      <c r="B101" s="186" t="s">
        <v>485</v>
      </c>
      <c r="C101" s="199" t="s">
        <v>77</v>
      </c>
      <c r="D101" s="230"/>
      <c r="E101" s="190">
        <v>9</v>
      </c>
      <c r="F101" s="54"/>
      <c r="G101" s="125">
        <f t="shared" si="0"/>
        <v>0</v>
      </c>
    </row>
    <row r="102" spans="1:7" ht="21.6" customHeight="1" x14ac:dyDescent="0.35">
      <c r="A102" s="229" t="s">
        <v>158</v>
      </c>
      <c r="B102" s="186" t="s">
        <v>486</v>
      </c>
      <c r="C102" s="199" t="s">
        <v>77</v>
      </c>
      <c r="D102" s="230"/>
      <c r="E102" s="190">
        <v>6.25</v>
      </c>
      <c r="F102" s="54"/>
      <c r="G102" s="125">
        <f t="shared" si="0"/>
        <v>0</v>
      </c>
    </row>
    <row r="103" spans="1:7" ht="21.6" customHeight="1" x14ac:dyDescent="0.35">
      <c r="A103" s="229" t="s">
        <v>269</v>
      </c>
      <c r="B103" s="186" t="s">
        <v>487</v>
      </c>
      <c r="C103" s="199" t="s">
        <v>77</v>
      </c>
      <c r="D103" s="230"/>
      <c r="E103" s="190">
        <v>7.5</v>
      </c>
      <c r="F103" s="54"/>
      <c r="G103" s="125">
        <f t="shared" si="0"/>
        <v>0</v>
      </c>
    </row>
    <row r="104" spans="1:7" ht="21.6" customHeight="1" x14ac:dyDescent="0.35">
      <c r="A104" s="229" t="s">
        <v>137</v>
      </c>
      <c r="B104" s="186" t="s">
        <v>488</v>
      </c>
      <c r="C104" s="199" t="s">
        <v>77</v>
      </c>
      <c r="D104" s="230"/>
      <c r="E104" s="190">
        <v>9.25</v>
      </c>
      <c r="F104" s="54"/>
      <c r="G104" s="125">
        <f t="shared" si="0"/>
        <v>0</v>
      </c>
    </row>
    <row r="105" spans="1:7" ht="21.6" customHeight="1" x14ac:dyDescent="0.35">
      <c r="A105" s="229" t="s">
        <v>270</v>
      </c>
      <c r="B105" s="186" t="s">
        <v>489</v>
      </c>
      <c r="C105" s="199" t="s">
        <v>77</v>
      </c>
      <c r="D105" s="230"/>
      <c r="E105" s="190">
        <v>5.25</v>
      </c>
      <c r="F105" s="54"/>
      <c r="G105" s="125">
        <f t="shared" si="0"/>
        <v>0</v>
      </c>
    </row>
    <row r="106" spans="1:7" ht="21.6" customHeight="1" x14ac:dyDescent="0.35">
      <c r="A106" s="229" t="s">
        <v>135</v>
      </c>
      <c r="B106" s="186" t="s">
        <v>490</v>
      </c>
      <c r="C106" s="199" t="s">
        <v>77</v>
      </c>
      <c r="D106" s="230"/>
      <c r="E106" s="190">
        <v>8.25</v>
      </c>
      <c r="F106" s="54"/>
      <c r="G106" s="125">
        <f t="shared" si="0"/>
        <v>0</v>
      </c>
    </row>
    <row r="107" spans="1:7" ht="21.6" customHeight="1" x14ac:dyDescent="0.35">
      <c r="A107" s="229" t="s">
        <v>136</v>
      </c>
      <c r="B107" s="186" t="s">
        <v>491</v>
      </c>
      <c r="C107" s="199" t="s">
        <v>77</v>
      </c>
      <c r="D107" s="230"/>
      <c r="E107" s="190">
        <v>8.25</v>
      </c>
      <c r="F107" s="54"/>
      <c r="G107" s="125">
        <f t="shared" si="0"/>
        <v>0</v>
      </c>
    </row>
    <row r="108" spans="1:7" ht="21.6" customHeight="1" x14ac:dyDescent="0.35">
      <c r="A108" s="229" t="s">
        <v>552</v>
      </c>
      <c r="B108" s="186" t="s">
        <v>493</v>
      </c>
      <c r="C108" s="199" t="s">
        <v>77</v>
      </c>
      <c r="D108" s="230"/>
      <c r="E108" s="190">
        <v>8.25</v>
      </c>
      <c r="F108" s="54"/>
      <c r="G108" s="125">
        <f t="shared" si="0"/>
        <v>0</v>
      </c>
    </row>
    <row r="109" spans="1:7" ht="21.6" customHeight="1" x14ac:dyDescent="0.35">
      <c r="A109" s="229" t="s">
        <v>275</v>
      </c>
      <c r="B109" s="186" t="s">
        <v>495</v>
      </c>
      <c r="C109" s="199" t="s">
        <v>77</v>
      </c>
      <c r="D109" s="230"/>
      <c r="E109" s="190">
        <v>7.25</v>
      </c>
      <c r="F109" s="54"/>
      <c r="G109" s="125">
        <f t="shared" si="0"/>
        <v>0</v>
      </c>
    </row>
    <row r="110" spans="1:7" ht="21.6" customHeight="1" x14ac:dyDescent="0.35">
      <c r="A110" s="229" t="s">
        <v>131</v>
      </c>
      <c r="B110" s="186" t="s">
        <v>496</v>
      </c>
      <c r="C110" s="199" t="s">
        <v>77</v>
      </c>
      <c r="D110" s="230"/>
      <c r="E110" s="190">
        <v>8.25</v>
      </c>
      <c r="F110" s="54"/>
      <c r="G110" s="125">
        <f t="shared" si="0"/>
        <v>0</v>
      </c>
    </row>
    <row r="111" spans="1:7" ht="21.6" customHeight="1" x14ac:dyDescent="0.35">
      <c r="A111" s="229" t="s">
        <v>276</v>
      </c>
      <c r="B111" s="186" t="s">
        <v>497</v>
      </c>
      <c r="C111" s="199" t="s">
        <v>77</v>
      </c>
      <c r="D111" s="230"/>
      <c r="E111" s="190">
        <v>8.25</v>
      </c>
      <c r="F111" s="54"/>
      <c r="G111" s="125">
        <f t="shared" si="0"/>
        <v>0</v>
      </c>
    </row>
    <row r="112" spans="1:7" ht="21.6" customHeight="1" x14ac:dyDescent="0.35">
      <c r="A112" s="229" t="s">
        <v>271</v>
      </c>
      <c r="B112" s="186" t="s">
        <v>499</v>
      </c>
      <c r="C112" s="199" t="s">
        <v>77</v>
      </c>
      <c r="D112" s="230"/>
      <c r="E112" s="190">
        <v>9.25</v>
      </c>
      <c r="F112" s="54"/>
      <c r="G112" s="125">
        <f t="shared" si="0"/>
        <v>0</v>
      </c>
    </row>
    <row r="113" spans="1:7" ht="21.6" customHeight="1" x14ac:dyDescent="0.35">
      <c r="A113" s="229" t="s">
        <v>272</v>
      </c>
      <c r="B113" s="186" t="s">
        <v>501</v>
      </c>
      <c r="C113" s="199" t="s">
        <v>77</v>
      </c>
      <c r="D113" s="230"/>
      <c r="E113" s="190">
        <v>8.25</v>
      </c>
      <c r="F113" s="54"/>
      <c r="G113" s="125">
        <f t="shared" si="0"/>
        <v>0</v>
      </c>
    </row>
    <row r="114" spans="1:7" ht="21.6" customHeight="1" x14ac:dyDescent="0.35">
      <c r="A114" s="229" t="s">
        <v>274</v>
      </c>
      <c r="B114" s="186" t="s">
        <v>503</v>
      </c>
      <c r="C114" s="199" t="s">
        <v>77</v>
      </c>
      <c r="D114" s="230"/>
      <c r="E114" s="190">
        <v>6.25</v>
      </c>
      <c r="F114" s="54"/>
      <c r="G114" s="125">
        <f t="shared" si="0"/>
        <v>0</v>
      </c>
    </row>
    <row r="115" spans="1:7" ht="21.6" customHeight="1" x14ac:dyDescent="0.35">
      <c r="A115" s="229" t="s">
        <v>273</v>
      </c>
      <c r="B115" s="186" t="s">
        <v>504</v>
      </c>
      <c r="C115" s="199" t="s">
        <v>77</v>
      </c>
      <c r="D115" s="230"/>
      <c r="E115" s="190">
        <v>6.25</v>
      </c>
      <c r="F115" s="54"/>
      <c r="G115" s="125">
        <f t="shared" si="0"/>
        <v>0</v>
      </c>
    </row>
    <row r="116" spans="1:7" ht="21.6" customHeight="1" x14ac:dyDescent="0.35">
      <c r="A116" s="229" t="s">
        <v>134</v>
      </c>
      <c r="B116" s="186" t="s">
        <v>505</v>
      </c>
      <c r="C116" s="199" t="s">
        <v>77</v>
      </c>
      <c r="D116" s="230"/>
      <c r="E116" s="190">
        <v>8.25</v>
      </c>
      <c r="F116" s="54"/>
      <c r="G116" s="125">
        <f t="shared" si="0"/>
        <v>0</v>
      </c>
    </row>
    <row r="117" spans="1:7" ht="21.6" customHeight="1" x14ac:dyDescent="0.35">
      <c r="A117" s="229" t="s">
        <v>280</v>
      </c>
      <c r="B117" s="186" t="s">
        <v>506</v>
      </c>
      <c r="C117" s="199" t="s">
        <v>77</v>
      </c>
      <c r="D117" s="230"/>
      <c r="E117" s="190">
        <v>10</v>
      </c>
      <c r="F117" s="54"/>
      <c r="G117" s="125">
        <f t="shared" si="0"/>
        <v>0</v>
      </c>
    </row>
    <row r="118" spans="1:7" ht="21.6" customHeight="1" x14ac:dyDescent="0.35">
      <c r="A118" s="229" t="s">
        <v>277</v>
      </c>
      <c r="B118" s="186" t="s">
        <v>507</v>
      </c>
      <c r="C118" s="199" t="s">
        <v>77</v>
      </c>
      <c r="D118" s="230"/>
      <c r="E118" s="190">
        <v>5</v>
      </c>
      <c r="F118" s="54"/>
      <c r="G118" s="125">
        <f t="shared" si="0"/>
        <v>0</v>
      </c>
    </row>
    <row r="119" spans="1:7" ht="21.6" customHeight="1" x14ac:dyDescent="0.35">
      <c r="A119" s="229" t="s">
        <v>278</v>
      </c>
      <c r="B119" s="186" t="s">
        <v>508</v>
      </c>
      <c r="C119" s="199" t="s">
        <v>77</v>
      </c>
      <c r="D119" s="230"/>
      <c r="E119" s="190">
        <v>8.25</v>
      </c>
      <c r="F119" s="54"/>
      <c r="G119" s="125">
        <f t="shared" si="0"/>
        <v>0</v>
      </c>
    </row>
    <row r="120" spans="1:7" ht="21.6" customHeight="1" x14ac:dyDescent="0.35">
      <c r="A120" s="229" t="s">
        <v>140</v>
      </c>
      <c r="B120" s="186" t="s">
        <v>509</v>
      </c>
      <c r="C120" s="199" t="s">
        <v>77</v>
      </c>
      <c r="D120" s="230"/>
      <c r="E120" s="190">
        <v>7.25</v>
      </c>
      <c r="F120" s="54"/>
      <c r="G120" s="125">
        <f t="shared" si="0"/>
        <v>0</v>
      </c>
    </row>
    <row r="121" spans="1:7" ht="21.6" customHeight="1" x14ac:dyDescent="0.35">
      <c r="A121" s="229" t="s">
        <v>141</v>
      </c>
      <c r="B121" s="186" t="s">
        <v>510</v>
      </c>
      <c r="C121" s="199" t="s">
        <v>77</v>
      </c>
      <c r="D121" s="230"/>
      <c r="E121" s="190">
        <v>8.25</v>
      </c>
      <c r="F121" s="54"/>
      <c r="G121" s="125">
        <f t="shared" si="0"/>
        <v>0</v>
      </c>
    </row>
    <row r="122" spans="1:7" ht="21.6" customHeight="1" x14ac:dyDescent="0.35">
      <c r="A122" s="229" t="s">
        <v>616</v>
      </c>
      <c r="B122" s="186" t="s">
        <v>511</v>
      </c>
      <c r="C122" s="199" t="s">
        <v>77</v>
      </c>
      <c r="D122" s="230"/>
      <c r="E122" s="190">
        <v>8.25</v>
      </c>
      <c r="F122" s="54"/>
      <c r="G122" s="125">
        <f t="shared" si="0"/>
        <v>0</v>
      </c>
    </row>
    <row r="123" spans="1:7" ht="21.6" customHeight="1" x14ac:dyDescent="0.35">
      <c r="A123" s="229" t="s">
        <v>279</v>
      </c>
      <c r="B123" s="186" t="s">
        <v>512</v>
      </c>
      <c r="C123" s="199" t="s">
        <v>77</v>
      </c>
      <c r="D123" s="230"/>
      <c r="E123" s="190">
        <v>3</v>
      </c>
      <c r="F123" s="54"/>
      <c r="G123" s="125">
        <f t="shared" si="0"/>
        <v>0</v>
      </c>
    </row>
    <row r="124" spans="1:7" ht="21.6" customHeight="1" x14ac:dyDescent="0.35">
      <c r="A124" s="229" t="s">
        <v>139</v>
      </c>
      <c r="B124" s="186" t="s">
        <v>514</v>
      </c>
      <c r="C124" s="199" t="s">
        <v>77</v>
      </c>
      <c r="D124" s="230"/>
      <c r="E124" s="190">
        <v>8.25</v>
      </c>
      <c r="F124" s="54"/>
      <c r="G124" s="125">
        <f t="shared" si="0"/>
        <v>0</v>
      </c>
    </row>
    <row r="125" spans="1:7" ht="21.6" customHeight="1" x14ac:dyDescent="0.35">
      <c r="A125" s="229" t="s">
        <v>281</v>
      </c>
      <c r="B125" s="186" t="s">
        <v>515</v>
      </c>
      <c r="C125" s="199" t="s">
        <v>77</v>
      </c>
      <c r="D125" s="230"/>
      <c r="E125" s="190">
        <v>8.25</v>
      </c>
      <c r="F125" s="54"/>
      <c r="G125" s="125">
        <f t="shared" si="0"/>
        <v>0</v>
      </c>
    </row>
    <row r="126" spans="1:7" ht="21.6" customHeight="1" x14ac:dyDescent="0.35">
      <c r="A126" s="229" t="s">
        <v>142</v>
      </c>
      <c r="B126" s="186" t="s">
        <v>517</v>
      </c>
      <c r="C126" s="199" t="s">
        <v>77</v>
      </c>
      <c r="D126" s="231" t="s">
        <v>5</v>
      </c>
      <c r="E126" s="190">
        <v>8.25</v>
      </c>
      <c r="F126" s="54"/>
      <c r="G126" s="125">
        <f t="shared" si="0"/>
        <v>0</v>
      </c>
    </row>
    <row r="127" spans="1:7" ht="21.6" customHeight="1" x14ac:dyDescent="0.35">
      <c r="A127" s="229" t="s">
        <v>143</v>
      </c>
      <c r="B127" s="186" t="s">
        <v>519</v>
      </c>
      <c r="C127" s="199" t="s">
        <v>77</v>
      </c>
      <c r="D127" s="230"/>
      <c r="E127" s="190">
        <v>6.25</v>
      </c>
      <c r="F127" s="54"/>
      <c r="G127" s="125">
        <f t="shared" si="0"/>
        <v>0</v>
      </c>
    </row>
    <row r="128" spans="1:7" ht="21.6" customHeight="1" x14ac:dyDescent="0.35">
      <c r="A128" s="229" t="s">
        <v>144</v>
      </c>
      <c r="B128" s="186" t="s">
        <v>520</v>
      </c>
      <c r="C128" s="199" t="s">
        <v>77</v>
      </c>
      <c r="D128" s="230"/>
      <c r="E128" s="190">
        <v>8.25</v>
      </c>
      <c r="F128" s="54"/>
      <c r="G128" s="125">
        <f t="shared" si="0"/>
        <v>0</v>
      </c>
    </row>
    <row r="129" spans="1:7" ht="21.6" customHeight="1" x14ac:dyDescent="0.35">
      <c r="A129" s="229" t="s">
        <v>145</v>
      </c>
      <c r="B129" s="186" t="s">
        <v>521</v>
      </c>
      <c r="C129" s="199" t="s">
        <v>77</v>
      </c>
      <c r="D129" s="230"/>
      <c r="E129" s="190">
        <v>7.25</v>
      </c>
      <c r="F129" s="54"/>
      <c r="G129" s="125">
        <f t="shared" si="0"/>
        <v>0</v>
      </c>
    </row>
    <row r="130" spans="1:7" ht="21.6" customHeight="1" x14ac:dyDescent="0.35">
      <c r="A130" s="229" t="s">
        <v>634</v>
      </c>
      <c r="B130" s="186" t="s">
        <v>523</v>
      </c>
      <c r="C130" s="199" t="s">
        <v>77</v>
      </c>
      <c r="D130" s="230"/>
      <c r="E130" s="190">
        <v>8.25</v>
      </c>
      <c r="F130" s="54"/>
      <c r="G130" s="125">
        <f t="shared" si="0"/>
        <v>0</v>
      </c>
    </row>
    <row r="131" spans="1:7" ht="21.6" customHeight="1" x14ac:dyDescent="0.35">
      <c r="A131" s="229" t="s">
        <v>282</v>
      </c>
      <c r="B131" s="186" t="s">
        <v>525</v>
      </c>
      <c r="C131" s="199" t="s">
        <v>77</v>
      </c>
      <c r="D131" s="230"/>
      <c r="E131" s="190">
        <v>9.25</v>
      </c>
      <c r="F131" s="54"/>
      <c r="G131" s="125">
        <f t="shared" si="0"/>
        <v>0</v>
      </c>
    </row>
    <row r="132" spans="1:7" ht="21.6" customHeight="1" x14ac:dyDescent="0.35">
      <c r="A132" s="229" t="s">
        <v>873</v>
      </c>
      <c r="B132" s="186" t="s">
        <v>526</v>
      </c>
      <c r="C132" s="199" t="s">
        <v>77</v>
      </c>
      <c r="D132" s="230"/>
      <c r="E132" s="190">
        <v>10</v>
      </c>
      <c r="F132" s="54"/>
      <c r="G132" s="125">
        <f t="shared" si="0"/>
        <v>0</v>
      </c>
    </row>
    <row r="133" spans="1:7" ht="21.6" customHeight="1" x14ac:dyDescent="0.35">
      <c r="A133" s="229" t="s">
        <v>150</v>
      </c>
      <c r="B133" s="186" t="s">
        <v>528</v>
      </c>
      <c r="C133" s="199" t="s">
        <v>77</v>
      </c>
      <c r="D133" s="231" t="s">
        <v>5</v>
      </c>
      <c r="E133" s="190">
        <v>9.25</v>
      </c>
      <c r="F133" s="54"/>
      <c r="G133" s="125">
        <f t="shared" si="0"/>
        <v>0</v>
      </c>
    </row>
    <row r="134" spans="1:7" ht="21.6" customHeight="1" x14ac:dyDescent="0.35">
      <c r="A134" s="229" t="s">
        <v>152</v>
      </c>
      <c r="B134" s="186" t="s">
        <v>530</v>
      </c>
      <c r="C134" s="199" t="s">
        <v>77</v>
      </c>
      <c r="D134" s="231" t="s">
        <v>5</v>
      </c>
      <c r="E134" s="190">
        <v>9.25</v>
      </c>
      <c r="F134" s="54"/>
      <c r="G134" s="125">
        <f t="shared" si="0"/>
        <v>0</v>
      </c>
    </row>
    <row r="135" spans="1:7" ht="21.6" customHeight="1" x14ac:dyDescent="0.35">
      <c r="A135" s="229" t="s">
        <v>167</v>
      </c>
      <c r="B135" s="186" t="s">
        <v>531</v>
      </c>
      <c r="C135" s="199" t="s">
        <v>77</v>
      </c>
      <c r="D135" s="231" t="s">
        <v>5</v>
      </c>
      <c r="E135" s="190">
        <v>9.25</v>
      </c>
      <c r="F135" s="54"/>
      <c r="G135" s="125">
        <f t="shared" si="0"/>
        <v>0</v>
      </c>
    </row>
    <row r="136" spans="1:7" ht="21.6" customHeight="1" x14ac:dyDescent="0.35">
      <c r="A136" s="229" t="s">
        <v>283</v>
      </c>
      <c r="B136" s="186" t="s">
        <v>533</v>
      </c>
      <c r="C136" s="199" t="s">
        <v>77</v>
      </c>
      <c r="D136" s="230"/>
      <c r="E136" s="190">
        <v>3</v>
      </c>
      <c r="F136" s="54"/>
      <c r="G136" s="125">
        <f t="shared" si="0"/>
        <v>0</v>
      </c>
    </row>
    <row r="137" spans="1:7" ht="21.6" customHeight="1" x14ac:dyDescent="0.35">
      <c r="A137" s="229" t="s">
        <v>284</v>
      </c>
      <c r="B137" s="186" t="s">
        <v>535</v>
      </c>
      <c r="C137" s="199" t="s">
        <v>77</v>
      </c>
      <c r="D137" s="230"/>
      <c r="E137" s="190">
        <v>8.25</v>
      </c>
      <c r="F137" s="54"/>
      <c r="G137" s="125">
        <f t="shared" si="0"/>
        <v>0</v>
      </c>
    </row>
    <row r="138" spans="1:7" ht="21.6" customHeight="1" x14ac:dyDescent="0.35">
      <c r="A138" s="229" t="s">
        <v>146</v>
      </c>
      <c r="B138" s="186" t="s">
        <v>536</v>
      </c>
      <c r="C138" s="199" t="s">
        <v>77</v>
      </c>
      <c r="D138" s="230"/>
      <c r="E138" s="190">
        <v>8.25</v>
      </c>
      <c r="F138" s="54"/>
      <c r="G138" s="125">
        <f t="shared" si="0"/>
        <v>0</v>
      </c>
    </row>
    <row r="139" spans="1:7" ht="21.6" customHeight="1" x14ac:dyDescent="0.35">
      <c r="A139" s="229" t="s">
        <v>285</v>
      </c>
      <c r="B139" s="186" t="s">
        <v>537</v>
      </c>
      <c r="C139" s="199" t="s">
        <v>77</v>
      </c>
      <c r="D139" s="230"/>
      <c r="E139" s="190">
        <v>8.25</v>
      </c>
      <c r="F139" s="54"/>
      <c r="G139" s="125">
        <f t="shared" si="0"/>
        <v>0</v>
      </c>
    </row>
    <row r="140" spans="1:7" ht="21.6" customHeight="1" x14ac:dyDescent="0.35">
      <c r="A140" s="229" t="s">
        <v>114</v>
      </c>
      <c r="B140" s="186" t="s">
        <v>539</v>
      </c>
      <c r="C140" s="199" t="s">
        <v>77</v>
      </c>
      <c r="D140" s="231" t="s">
        <v>5</v>
      </c>
      <c r="E140" s="190">
        <v>5</v>
      </c>
      <c r="F140" s="54"/>
      <c r="G140" s="125">
        <f t="shared" si="0"/>
        <v>0</v>
      </c>
    </row>
    <row r="141" spans="1:7" ht="21.6" customHeight="1" x14ac:dyDescent="0.35">
      <c r="A141" s="229" t="s">
        <v>154</v>
      </c>
      <c r="B141" s="186" t="s">
        <v>541</v>
      </c>
      <c r="C141" s="199" t="s">
        <v>77</v>
      </c>
      <c r="D141" s="230"/>
      <c r="E141" s="190">
        <v>3</v>
      </c>
      <c r="F141" s="54"/>
      <c r="G141" s="125">
        <f t="shared" si="0"/>
        <v>0</v>
      </c>
    </row>
    <row r="142" spans="1:7" ht="21.6" customHeight="1" x14ac:dyDescent="0.35">
      <c r="A142" s="229" t="s">
        <v>161</v>
      </c>
      <c r="B142" s="186" t="s">
        <v>542</v>
      </c>
      <c r="C142" s="199" t="s">
        <v>77</v>
      </c>
      <c r="D142" s="231" t="s">
        <v>5</v>
      </c>
      <c r="E142" s="190">
        <v>9.5</v>
      </c>
      <c r="F142" s="54"/>
      <c r="G142" s="125">
        <f t="shared" si="0"/>
        <v>0</v>
      </c>
    </row>
    <row r="143" spans="1:7" ht="21.6" customHeight="1" x14ac:dyDescent="0.35">
      <c r="A143" s="229" t="s">
        <v>286</v>
      </c>
      <c r="B143" s="186" t="s">
        <v>543</v>
      </c>
      <c r="C143" s="199" t="s">
        <v>77</v>
      </c>
      <c r="D143" s="230"/>
      <c r="E143" s="190">
        <v>5</v>
      </c>
      <c r="F143" s="54"/>
      <c r="G143" s="125">
        <f t="shared" si="0"/>
        <v>0</v>
      </c>
    </row>
    <row r="144" spans="1:7" ht="21.6" customHeight="1" x14ac:dyDescent="0.35">
      <c r="A144" s="229" t="s">
        <v>729</v>
      </c>
      <c r="B144" s="186" t="s">
        <v>545</v>
      </c>
      <c r="C144" s="199" t="s">
        <v>77</v>
      </c>
      <c r="D144" s="230"/>
      <c r="E144" s="190">
        <v>9.25</v>
      </c>
      <c r="F144" s="54"/>
      <c r="G144" s="125">
        <f t="shared" si="0"/>
        <v>0</v>
      </c>
    </row>
    <row r="145" spans="1:7" ht="21.6" customHeight="1" x14ac:dyDescent="0.35">
      <c r="A145" s="229" t="s">
        <v>113</v>
      </c>
      <c r="B145" s="186" t="s">
        <v>546</v>
      </c>
      <c r="C145" s="199" t="s">
        <v>77</v>
      </c>
      <c r="D145" s="230"/>
      <c r="E145" s="190">
        <v>5</v>
      </c>
      <c r="F145" s="54"/>
      <c r="G145" s="125">
        <f t="shared" si="0"/>
        <v>0</v>
      </c>
    </row>
    <row r="146" spans="1:7" ht="21.6" customHeight="1" x14ac:dyDescent="0.35">
      <c r="A146" s="229" t="s">
        <v>162</v>
      </c>
      <c r="B146" s="186" t="s">
        <v>547</v>
      </c>
      <c r="C146" s="199" t="s">
        <v>77</v>
      </c>
      <c r="D146" s="231" t="s">
        <v>5</v>
      </c>
      <c r="E146" s="190">
        <v>9.25</v>
      </c>
      <c r="F146" s="54"/>
      <c r="G146" s="125">
        <f t="shared" ref="G146:G205" si="1">+F146*E146</f>
        <v>0</v>
      </c>
    </row>
    <row r="147" spans="1:7" ht="21.6" customHeight="1" x14ac:dyDescent="0.35">
      <c r="A147" s="229" t="s">
        <v>170</v>
      </c>
      <c r="B147" s="186" t="s">
        <v>549</v>
      </c>
      <c r="C147" s="199" t="s">
        <v>77</v>
      </c>
      <c r="D147" s="230"/>
      <c r="E147" s="190">
        <v>8.5</v>
      </c>
      <c r="F147" s="54"/>
      <c r="G147" s="125">
        <f t="shared" si="1"/>
        <v>0</v>
      </c>
    </row>
    <row r="148" spans="1:7" ht="21.6" customHeight="1" x14ac:dyDescent="0.35">
      <c r="A148" s="229" t="s">
        <v>132</v>
      </c>
      <c r="B148" s="186" t="s">
        <v>550</v>
      </c>
      <c r="C148" s="199" t="s">
        <v>77</v>
      </c>
      <c r="D148" s="230"/>
      <c r="E148" s="190">
        <v>8.25</v>
      </c>
      <c r="F148" s="54"/>
      <c r="G148" s="125">
        <f t="shared" si="1"/>
        <v>0</v>
      </c>
    </row>
    <row r="149" spans="1:7" ht="21.6" customHeight="1" x14ac:dyDescent="0.35">
      <c r="A149" s="229" t="s">
        <v>287</v>
      </c>
      <c r="B149" s="186" t="s">
        <v>551</v>
      </c>
      <c r="C149" s="199" t="s">
        <v>77</v>
      </c>
      <c r="D149" s="231" t="s">
        <v>5</v>
      </c>
      <c r="E149" s="190">
        <v>5</v>
      </c>
      <c r="F149" s="54"/>
      <c r="G149" s="125">
        <f t="shared" si="1"/>
        <v>0</v>
      </c>
    </row>
    <row r="150" spans="1:7" ht="21.6" customHeight="1" x14ac:dyDescent="0.35">
      <c r="A150" s="229" t="s">
        <v>138</v>
      </c>
      <c r="B150" s="186" t="s">
        <v>553</v>
      </c>
      <c r="C150" s="199" t="s">
        <v>77</v>
      </c>
      <c r="D150" s="230"/>
      <c r="E150" s="190">
        <v>8.25</v>
      </c>
      <c r="F150" s="54"/>
      <c r="G150" s="125">
        <f t="shared" si="1"/>
        <v>0</v>
      </c>
    </row>
    <row r="151" spans="1:7" ht="21.6" customHeight="1" x14ac:dyDescent="0.35">
      <c r="A151" s="229" t="s">
        <v>288</v>
      </c>
      <c r="B151" s="186" t="s">
        <v>554</v>
      </c>
      <c r="C151" s="199" t="s">
        <v>77</v>
      </c>
      <c r="D151" s="231" t="s">
        <v>5</v>
      </c>
      <c r="E151" s="190">
        <v>5</v>
      </c>
      <c r="F151" s="54"/>
      <c r="G151" s="125">
        <f t="shared" si="1"/>
        <v>0</v>
      </c>
    </row>
    <row r="152" spans="1:7" ht="21.6" customHeight="1" x14ac:dyDescent="0.35">
      <c r="A152" s="229" t="s">
        <v>289</v>
      </c>
      <c r="B152" s="186" t="s">
        <v>555</v>
      </c>
      <c r="C152" s="199" t="s">
        <v>78</v>
      </c>
      <c r="D152" s="230"/>
      <c r="E152" s="190">
        <v>6</v>
      </c>
      <c r="F152" s="54"/>
      <c r="G152" s="125">
        <f t="shared" si="1"/>
        <v>0</v>
      </c>
    </row>
    <row r="153" spans="1:7" ht="21.6" customHeight="1" x14ac:dyDescent="0.35">
      <c r="A153" s="229" t="s">
        <v>827</v>
      </c>
      <c r="B153" s="186" t="s">
        <v>556</v>
      </c>
      <c r="C153" s="199" t="s">
        <v>78</v>
      </c>
      <c r="D153" s="230"/>
      <c r="E153" s="190">
        <v>3</v>
      </c>
      <c r="F153" s="54"/>
      <c r="G153" s="125">
        <f t="shared" si="1"/>
        <v>0</v>
      </c>
    </row>
    <row r="154" spans="1:7" ht="21.6" customHeight="1" x14ac:dyDescent="0.35">
      <c r="A154" s="229" t="s">
        <v>174</v>
      </c>
      <c r="B154" s="186" t="s">
        <v>557</v>
      </c>
      <c r="C154" s="199" t="s">
        <v>78</v>
      </c>
      <c r="D154" s="231" t="s">
        <v>5</v>
      </c>
      <c r="E154" s="190">
        <v>9.25</v>
      </c>
      <c r="F154" s="54"/>
      <c r="G154" s="125">
        <f t="shared" si="1"/>
        <v>0</v>
      </c>
    </row>
    <row r="155" spans="1:7" ht="21.6" customHeight="1" x14ac:dyDescent="0.35">
      <c r="A155" s="229" t="s">
        <v>1092</v>
      </c>
      <c r="B155" s="186" t="s">
        <v>559</v>
      </c>
      <c r="C155" s="199" t="s">
        <v>78</v>
      </c>
      <c r="D155" s="231" t="s">
        <v>5</v>
      </c>
      <c r="E155" s="190">
        <v>9.25</v>
      </c>
      <c r="F155" s="54"/>
      <c r="G155" s="125">
        <f t="shared" si="1"/>
        <v>0</v>
      </c>
    </row>
    <row r="156" spans="1:7" ht="21.6" customHeight="1" x14ac:dyDescent="0.35">
      <c r="A156" s="229" t="s">
        <v>290</v>
      </c>
      <c r="B156" s="186" t="s">
        <v>560</v>
      </c>
      <c r="C156" s="199" t="s">
        <v>78</v>
      </c>
      <c r="D156" s="230"/>
      <c r="E156" s="190">
        <v>3</v>
      </c>
      <c r="F156" s="54"/>
      <c r="G156" s="125">
        <f t="shared" si="1"/>
        <v>0</v>
      </c>
    </row>
    <row r="157" spans="1:7" ht="21.6" customHeight="1" x14ac:dyDescent="0.35">
      <c r="A157" s="229" t="s">
        <v>1075</v>
      </c>
      <c r="B157" s="186" t="s">
        <v>561</v>
      </c>
      <c r="C157" s="199" t="s">
        <v>562</v>
      </c>
      <c r="D157" s="230"/>
      <c r="E157" s="190">
        <v>7.5</v>
      </c>
      <c r="F157" s="54"/>
      <c r="G157" s="125">
        <f t="shared" si="1"/>
        <v>0</v>
      </c>
    </row>
    <row r="158" spans="1:7" ht="21.6" customHeight="1" x14ac:dyDescent="0.35">
      <c r="A158" s="229" t="s">
        <v>175</v>
      </c>
      <c r="B158" s="186" t="s">
        <v>563</v>
      </c>
      <c r="C158" s="199" t="s">
        <v>79</v>
      </c>
      <c r="D158" s="230"/>
      <c r="E158" s="190">
        <v>8.25</v>
      </c>
      <c r="F158" s="54"/>
      <c r="G158" s="125">
        <f t="shared" si="1"/>
        <v>0</v>
      </c>
    </row>
    <row r="159" spans="1:7" ht="21.6" customHeight="1" x14ac:dyDescent="0.35">
      <c r="A159" s="229" t="s">
        <v>1078</v>
      </c>
      <c r="B159" s="186" t="s">
        <v>564</v>
      </c>
      <c r="C159" s="199" t="s">
        <v>79</v>
      </c>
      <c r="D159" s="230"/>
      <c r="E159" s="190">
        <v>9.25</v>
      </c>
      <c r="F159" s="54"/>
      <c r="G159" s="125">
        <f t="shared" si="1"/>
        <v>0</v>
      </c>
    </row>
    <row r="160" spans="1:7" ht="21.6" customHeight="1" x14ac:dyDescent="0.35">
      <c r="A160" s="229" t="s">
        <v>1080</v>
      </c>
      <c r="B160" s="186" t="s">
        <v>565</v>
      </c>
      <c r="C160" s="199" t="s">
        <v>79</v>
      </c>
      <c r="D160" s="230"/>
      <c r="E160" s="190">
        <v>9.25</v>
      </c>
      <c r="F160" s="54"/>
      <c r="G160" s="125">
        <f t="shared" si="1"/>
        <v>0</v>
      </c>
    </row>
    <row r="161" spans="1:7" ht="21.6" customHeight="1" x14ac:dyDescent="0.35">
      <c r="A161" s="229" t="s">
        <v>293</v>
      </c>
      <c r="B161" s="186" t="s">
        <v>566</v>
      </c>
      <c r="C161" s="199" t="s">
        <v>79</v>
      </c>
      <c r="D161" s="230"/>
      <c r="E161" s="190">
        <v>8.25</v>
      </c>
      <c r="F161" s="54"/>
      <c r="G161" s="125">
        <f t="shared" si="1"/>
        <v>0</v>
      </c>
    </row>
    <row r="162" spans="1:7" ht="21.6" customHeight="1" x14ac:dyDescent="0.35">
      <c r="A162" s="229" t="s">
        <v>178</v>
      </c>
      <c r="B162" s="186" t="s">
        <v>567</v>
      </c>
      <c r="C162" s="199" t="s">
        <v>79</v>
      </c>
      <c r="D162" s="230"/>
      <c r="E162" s="190">
        <v>7.5</v>
      </c>
      <c r="F162" s="54"/>
      <c r="G162" s="125">
        <f t="shared" si="1"/>
        <v>0</v>
      </c>
    </row>
    <row r="163" spans="1:7" ht="21.6" customHeight="1" x14ac:dyDescent="0.35">
      <c r="A163" s="229" t="s">
        <v>698</v>
      </c>
      <c r="B163" s="186" t="s">
        <v>568</v>
      </c>
      <c r="C163" s="199" t="s">
        <v>79</v>
      </c>
      <c r="D163" s="230"/>
      <c r="E163" s="190">
        <v>8.25</v>
      </c>
      <c r="F163" s="54"/>
      <c r="G163" s="125">
        <f t="shared" si="1"/>
        <v>0</v>
      </c>
    </row>
    <row r="164" spans="1:7" ht="21.6" customHeight="1" x14ac:dyDescent="0.35">
      <c r="A164" s="229" t="s">
        <v>832</v>
      </c>
      <c r="B164" s="186" t="s">
        <v>569</v>
      </c>
      <c r="C164" s="199" t="s">
        <v>79</v>
      </c>
      <c r="D164" s="230"/>
      <c r="E164" s="190">
        <v>9.25</v>
      </c>
      <c r="F164" s="54"/>
      <c r="G164" s="125">
        <f t="shared" si="1"/>
        <v>0</v>
      </c>
    </row>
    <row r="165" spans="1:7" ht="21.6" customHeight="1" x14ac:dyDescent="0.35">
      <c r="A165" s="229" t="s">
        <v>295</v>
      </c>
      <c r="B165" s="186" t="s">
        <v>570</v>
      </c>
      <c r="C165" s="199" t="s">
        <v>79</v>
      </c>
      <c r="D165" s="230"/>
      <c r="E165" s="190">
        <v>5</v>
      </c>
      <c r="F165" s="54"/>
      <c r="G165" s="125">
        <f t="shared" si="1"/>
        <v>0</v>
      </c>
    </row>
    <row r="166" spans="1:7" ht="21.6" customHeight="1" x14ac:dyDescent="0.35">
      <c r="A166" s="229" t="s">
        <v>834</v>
      </c>
      <c r="B166" s="186" t="s">
        <v>571</v>
      </c>
      <c r="C166" s="199" t="s">
        <v>79</v>
      </c>
      <c r="D166" s="230"/>
      <c r="E166" s="190">
        <v>8.25</v>
      </c>
      <c r="F166" s="54"/>
      <c r="G166" s="125">
        <f t="shared" si="1"/>
        <v>0</v>
      </c>
    </row>
    <row r="167" spans="1:7" ht="21.6" customHeight="1" x14ac:dyDescent="0.35">
      <c r="A167" s="229" t="s">
        <v>305</v>
      </c>
      <c r="B167" s="186" t="s">
        <v>572</v>
      </c>
      <c r="C167" s="199" t="s">
        <v>79</v>
      </c>
      <c r="D167" s="230"/>
      <c r="E167" s="190">
        <v>8.25</v>
      </c>
      <c r="F167" s="54"/>
      <c r="G167" s="125">
        <f t="shared" si="1"/>
        <v>0</v>
      </c>
    </row>
    <row r="168" spans="1:7" ht="21.6" customHeight="1" x14ac:dyDescent="0.35">
      <c r="A168" s="229" t="s">
        <v>179</v>
      </c>
      <c r="B168" s="186" t="s">
        <v>573</v>
      </c>
      <c r="C168" s="199" t="s">
        <v>79</v>
      </c>
      <c r="D168" s="230"/>
      <c r="E168" s="190">
        <v>8.25</v>
      </c>
      <c r="F168" s="54"/>
      <c r="G168" s="125">
        <f t="shared" si="1"/>
        <v>0</v>
      </c>
    </row>
    <row r="169" spans="1:7" ht="21.6" customHeight="1" x14ac:dyDescent="0.35">
      <c r="A169" s="229" t="s">
        <v>297</v>
      </c>
      <c r="B169" s="186" t="s">
        <v>574</v>
      </c>
      <c r="C169" s="199" t="s">
        <v>79</v>
      </c>
      <c r="D169" s="231" t="s">
        <v>5</v>
      </c>
      <c r="E169" s="190">
        <v>5</v>
      </c>
      <c r="F169" s="54"/>
      <c r="G169" s="125">
        <f t="shared" si="1"/>
        <v>0</v>
      </c>
    </row>
    <row r="170" spans="1:7" ht="21.6" customHeight="1" x14ac:dyDescent="0.35">
      <c r="A170" s="229" t="s">
        <v>115</v>
      </c>
      <c r="B170" s="186" t="s">
        <v>575</v>
      </c>
      <c r="C170" s="199" t="s">
        <v>79</v>
      </c>
      <c r="D170" s="231" t="s">
        <v>5</v>
      </c>
      <c r="E170" s="190">
        <v>5</v>
      </c>
      <c r="F170" s="54"/>
      <c r="G170" s="125">
        <f t="shared" si="1"/>
        <v>0</v>
      </c>
    </row>
    <row r="171" spans="1:7" ht="21.6" customHeight="1" x14ac:dyDescent="0.35">
      <c r="A171" s="229" t="s">
        <v>701</v>
      </c>
      <c r="B171" s="186" t="s">
        <v>576</v>
      </c>
      <c r="C171" s="199" t="s">
        <v>79</v>
      </c>
      <c r="D171" s="230"/>
      <c r="E171" s="190">
        <v>8.25</v>
      </c>
      <c r="F171" s="54"/>
      <c r="G171" s="125">
        <f t="shared" si="1"/>
        <v>0</v>
      </c>
    </row>
    <row r="172" spans="1:7" ht="21.6" customHeight="1" x14ac:dyDescent="0.35">
      <c r="A172" s="229" t="s">
        <v>291</v>
      </c>
      <c r="B172" s="186" t="s">
        <v>577</v>
      </c>
      <c r="C172" s="199" t="s">
        <v>79</v>
      </c>
      <c r="D172" s="230"/>
      <c r="E172" s="190">
        <v>8.25</v>
      </c>
      <c r="F172" s="54"/>
      <c r="G172" s="125">
        <f t="shared" si="1"/>
        <v>0</v>
      </c>
    </row>
    <row r="173" spans="1:7" ht="21.6" customHeight="1" x14ac:dyDescent="0.35">
      <c r="A173" s="229" t="s">
        <v>292</v>
      </c>
      <c r="B173" s="186" t="s">
        <v>578</v>
      </c>
      <c r="C173" s="199" t="s">
        <v>79</v>
      </c>
      <c r="D173" s="230"/>
      <c r="E173" s="190">
        <v>7.5</v>
      </c>
      <c r="F173" s="54"/>
      <c r="G173" s="125">
        <f t="shared" si="1"/>
        <v>0</v>
      </c>
    </row>
    <row r="174" spans="1:7" ht="21.6" customHeight="1" x14ac:dyDescent="0.35">
      <c r="A174" s="229" t="s">
        <v>177</v>
      </c>
      <c r="B174" s="186" t="s">
        <v>579</v>
      </c>
      <c r="C174" s="199" t="s">
        <v>79</v>
      </c>
      <c r="D174" s="230"/>
      <c r="E174" s="190">
        <v>8.25</v>
      </c>
      <c r="F174" s="54"/>
      <c r="G174" s="125">
        <f t="shared" si="1"/>
        <v>0</v>
      </c>
    </row>
    <row r="175" spans="1:7" ht="21.6" customHeight="1" x14ac:dyDescent="0.35">
      <c r="A175" s="229" t="s">
        <v>296</v>
      </c>
      <c r="B175" s="186" t="s">
        <v>581</v>
      </c>
      <c r="C175" s="199" t="s">
        <v>79</v>
      </c>
      <c r="D175" s="230"/>
      <c r="E175" s="190">
        <v>5</v>
      </c>
      <c r="F175" s="54"/>
      <c r="G175" s="125">
        <f t="shared" si="1"/>
        <v>0</v>
      </c>
    </row>
    <row r="176" spans="1:7" ht="21.6" customHeight="1" x14ac:dyDescent="0.35">
      <c r="A176" s="229" t="s">
        <v>294</v>
      </c>
      <c r="B176" s="186" t="s">
        <v>582</v>
      </c>
      <c r="C176" s="199" t="s">
        <v>79</v>
      </c>
      <c r="D176" s="230"/>
      <c r="E176" s="190">
        <v>6.25</v>
      </c>
      <c r="F176" s="54"/>
      <c r="G176" s="125">
        <f t="shared" si="1"/>
        <v>0</v>
      </c>
    </row>
    <row r="177" spans="1:7" ht="21.6" customHeight="1" x14ac:dyDescent="0.35">
      <c r="A177" s="229" t="s">
        <v>304</v>
      </c>
      <c r="B177" s="186" t="s">
        <v>584</v>
      </c>
      <c r="C177" s="199" t="s">
        <v>79</v>
      </c>
      <c r="D177" s="230"/>
      <c r="E177" s="190">
        <v>8.25</v>
      </c>
      <c r="F177" s="54"/>
      <c r="G177" s="125">
        <f t="shared" si="1"/>
        <v>0</v>
      </c>
    </row>
    <row r="178" spans="1:7" ht="21.6" customHeight="1" x14ac:dyDescent="0.35">
      <c r="A178" s="229" t="s">
        <v>183</v>
      </c>
      <c r="B178" s="186" t="s">
        <v>585</v>
      </c>
      <c r="C178" s="199" t="s">
        <v>79</v>
      </c>
      <c r="D178" s="230"/>
      <c r="E178" s="190">
        <v>9.25</v>
      </c>
      <c r="F178" s="54"/>
      <c r="G178" s="125">
        <f t="shared" si="1"/>
        <v>0</v>
      </c>
    </row>
    <row r="179" spans="1:7" ht="21.6" customHeight="1" x14ac:dyDescent="0.35">
      <c r="A179" s="229" t="s">
        <v>580</v>
      </c>
      <c r="B179" s="186" t="s">
        <v>586</v>
      </c>
      <c r="C179" s="199" t="s">
        <v>79</v>
      </c>
      <c r="D179" s="230"/>
      <c r="E179" s="190">
        <v>9.25</v>
      </c>
      <c r="F179" s="54"/>
      <c r="G179" s="125">
        <f t="shared" si="1"/>
        <v>0</v>
      </c>
    </row>
    <row r="180" spans="1:7" ht="21.6" customHeight="1" x14ac:dyDescent="0.35">
      <c r="A180" s="229" t="s">
        <v>184</v>
      </c>
      <c r="B180" s="186" t="s">
        <v>588</v>
      </c>
      <c r="C180" s="199" t="s">
        <v>79</v>
      </c>
      <c r="D180" s="230"/>
      <c r="E180" s="190">
        <v>9.25</v>
      </c>
      <c r="F180" s="54"/>
      <c r="G180" s="125">
        <f t="shared" si="1"/>
        <v>0</v>
      </c>
    </row>
    <row r="181" spans="1:7" ht="21.6" customHeight="1" x14ac:dyDescent="0.35">
      <c r="A181" s="229" t="s">
        <v>116</v>
      </c>
      <c r="B181" s="186" t="s">
        <v>589</v>
      </c>
      <c r="C181" s="199" t="s">
        <v>79</v>
      </c>
      <c r="D181" s="230"/>
      <c r="E181" s="190">
        <v>5</v>
      </c>
      <c r="F181" s="54"/>
      <c r="G181" s="125">
        <f t="shared" si="1"/>
        <v>0</v>
      </c>
    </row>
    <row r="182" spans="1:7" ht="21.6" customHeight="1" x14ac:dyDescent="0.35">
      <c r="A182" s="229" t="s">
        <v>182</v>
      </c>
      <c r="B182" s="186" t="s">
        <v>591</v>
      </c>
      <c r="C182" s="199" t="s">
        <v>79</v>
      </c>
      <c r="D182" s="230"/>
      <c r="E182" s="190">
        <v>9.25</v>
      </c>
      <c r="F182" s="54"/>
      <c r="G182" s="125">
        <f t="shared" si="1"/>
        <v>0</v>
      </c>
    </row>
    <row r="183" spans="1:7" ht="21.6" customHeight="1" x14ac:dyDescent="0.35">
      <c r="A183" s="229" t="s">
        <v>583</v>
      </c>
      <c r="B183" s="186" t="s">
        <v>592</v>
      </c>
      <c r="C183" s="199" t="s">
        <v>79</v>
      </c>
      <c r="D183" s="230"/>
      <c r="E183" s="190">
        <v>9.25</v>
      </c>
      <c r="F183" s="54"/>
      <c r="G183" s="125">
        <f t="shared" si="1"/>
        <v>0</v>
      </c>
    </row>
    <row r="184" spans="1:7" ht="21.6" customHeight="1" x14ac:dyDescent="0.35">
      <c r="A184" s="229" t="s">
        <v>298</v>
      </c>
      <c r="B184" s="186" t="s">
        <v>594</v>
      </c>
      <c r="C184" s="199" t="s">
        <v>79</v>
      </c>
      <c r="D184" s="230"/>
      <c r="E184" s="190">
        <v>9.25</v>
      </c>
      <c r="F184" s="54"/>
      <c r="G184" s="125">
        <f t="shared" si="1"/>
        <v>0</v>
      </c>
    </row>
    <row r="185" spans="1:7" ht="21.6" customHeight="1" x14ac:dyDescent="0.35">
      <c r="A185" s="229" t="s">
        <v>180</v>
      </c>
      <c r="B185" s="186" t="s">
        <v>595</v>
      </c>
      <c r="C185" s="199" t="s">
        <v>79</v>
      </c>
      <c r="D185" s="230"/>
      <c r="E185" s="190">
        <v>3</v>
      </c>
      <c r="F185" s="54"/>
      <c r="G185" s="125">
        <f t="shared" si="1"/>
        <v>0</v>
      </c>
    </row>
    <row r="186" spans="1:7" ht="21.6" customHeight="1" x14ac:dyDescent="0.35">
      <c r="A186" s="229" t="s">
        <v>587</v>
      </c>
      <c r="B186" s="186" t="s">
        <v>597</v>
      </c>
      <c r="C186" s="199" t="s">
        <v>79</v>
      </c>
      <c r="D186" s="230"/>
      <c r="E186" s="190">
        <v>9.25</v>
      </c>
      <c r="F186" s="54"/>
      <c r="G186" s="125">
        <f t="shared" si="1"/>
        <v>0</v>
      </c>
    </row>
    <row r="187" spans="1:7" ht="21.6" customHeight="1" x14ac:dyDescent="0.35">
      <c r="A187" s="229" t="s">
        <v>181</v>
      </c>
      <c r="B187" s="186" t="s">
        <v>598</v>
      </c>
      <c r="C187" s="199" t="s">
        <v>79</v>
      </c>
      <c r="D187" s="230"/>
      <c r="E187" s="190">
        <v>9.25</v>
      </c>
      <c r="F187" s="54"/>
      <c r="G187" s="125">
        <f t="shared" si="1"/>
        <v>0</v>
      </c>
    </row>
    <row r="188" spans="1:7" ht="21.6" customHeight="1" x14ac:dyDescent="0.35">
      <c r="A188" s="229" t="s">
        <v>300</v>
      </c>
      <c r="B188" s="186" t="s">
        <v>599</v>
      </c>
      <c r="C188" s="199" t="s">
        <v>79</v>
      </c>
      <c r="D188" s="230"/>
      <c r="E188" s="190">
        <v>9.25</v>
      </c>
      <c r="F188" s="54"/>
      <c r="G188" s="125">
        <f t="shared" si="1"/>
        <v>0</v>
      </c>
    </row>
    <row r="189" spans="1:7" ht="21.6" customHeight="1" x14ac:dyDescent="0.35">
      <c r="A189" s="229" t="s">
        <v>593</v>
      </c>
      <c r="B189" s="186" t="s">
        <v>600</v>
      </c>
      <c r="C189" s="199" t="s">
        <v>79</v>
      </c>
      <c r="D189" s="231" t="s">
        <v>5</v>
      </c>
      <c r="E189" s="190">
        <v>3</v>
      </c>
      <c r="F189" s="54"/>
      <c r="G189" s="125">
        <f t="shared" si="1"/>
        <v>0</v>
      </c>
    </row>
    <row r="190" spans="1:7" ht="21.6" customHeight="1" x14ac:dyDescent="0.35">
      <c r="A190" s="229" t="s">
        <v>187</v>
      </c>
      <c r="B190" s="186" t="s">
        <v>601</v>
      </c>
      <c r="C190" s="199" t="s">
        <v>79</v>
      </c>
      <c r="D190" s="230"/>
      <c r="E190" s="190">
        <v>9.25</v>
      </c>
      <c r="F190" s="54"/>
      <c r="G190" s="125">
        <f t="shared" si="1"/>
        <v>0</v>
      </c>
    </row>
    <row r="191" spans="1:7" ht="21.6" customHeight="1" x14ac:dyDescent="0.35">
      <c r="A191" s="229" t="s">
        <v>596</v>
      </c>
      <c r="B191" s="186" t="s">
        <v>602</v>
      </c>
      <c r="C191" s="199" t="s">
        <v>79</v>
      </c>
      <c r="D191" s="230"/>
      <c r="E191" s="190">
        <v>9.25</v>
      </c>
      <c r="F191" s="54"/>
      <c r="G191" s="125">
        <f t="shared" si="1"/>
        <v>0</v>
      </c>
    </row>
    <row r="192" spans="1:7" ht="21.6" customHeight="1" x14ac:dyDescent="0.35">
      <c r="A192" s="229" t="s">
        <v>189</v>
      </c>
      <c r="B192" s="186" t="s">
        <v>603</v>
      </c>
      <c r="C192" s="199" t="s">
        <v>79</v>
      </c>
      <c r="D192" s="230"/>
      <c r="E192" s="190">
        <v>9.25</v>
      </c>
      <c r="F192" s="54"/>
      <c r="G192" s="125">
        <f t="shared" si="1"/>
        <v>0</v>
      </c>
    </row>
    <row r="193" spans="1:7" ht="21.6" customHeight="1" x14ac:dyDescent="0.35">
      <c r="A193" s="229" t="s">
        <v>190</v>
      </c>
      <c r="B193" s="186" t="s">
        <v>605</v>
      </c>
      <c r="C193" s="199" t="s">
        <v>79</v>
      </c>
      <c r="D193" s="230"/>
      <c r="E193" s="190">
        <v>8.25</v>
      </c>
      <c r="F193" s="54"/>
      <c r="G193" s="125">
        <f t="shared" si="1"/>
        <v>0</v>
      </c>
    </row>
    <row r="194" spans="1:7" ht="21.6" customHeight="1" x14ac:dyDescent="0.35">
      <c r="A194" s="229" t="s">
        <v>191</v>
      </c>
      <c r="B194" s="186" t="s">
        <v>606</v>
      </c>
      <c r="C194" s="199" t="s">
        <v>79</v>
      </c>
      <c r="D194" s="230"/>
      <c r="E194" s="190">
        <v>9.25</v>
      </c>
      <c r="F194" s="54"/>
      <c r="G194" s="125">
        <f t="shared" si="1"/>
        <v>0</v>
      </c>
    </row>
    <row r="195" spans="1:7" ht="21.6" customHeight="1" x14ac:dyDescent="0.35">
      <c r="A195" s="229" t="s">
        <v>302</v>
      </c>
      <c r="B195" s="186" t="s">
        <v>607</v>
      </c>
      <c r="C195" s="199" t="s">
        <v>79</v>
      </c>
      <c r="D195" s="230"/>
      <c r="E195" s="190">
        <v>5</v>
      </c>
      <c r="F195" s="54"/>
      <c r="G195" s="125">
        <f t="shared" si="1"/>
        <v>0</v>
      </c>
    </row>
    <row r="196" spans="1:7" ht="21.6" customHeight="1" x14ac:dyDescent="0.35">
      <c r="A196" s="229" t="s">
        <v>117</v>
      </c>
      <c r="B196" s="186" t="s">
        <v>608</v>
      </c>
      <c r="C196" s="199" t="s">
        <v>79</v>
      </c>
      <c r="D196" s="230"/>
      <c r="E196" s="190">
        <v>5</v>
      </c>
      <c r="F196" s="54"/>
      <c r="G196" s="125">
        <f t="shared" si="1"/>
        <v>0</v>
      </c>
    </row>
    <row r="197" spans="1:7" ht="21.6" customHeight="1" x14ac:dyDescent="0.35">
      <c r="A197" s="229" t="s">
        <v>604</v>
      </c>
      <c r="B197" s="186" t="s">
        <v>610</v>
      </c>
      <c r="C197" s="199" t="s">
        <v>79</v>
      </c>
      <c r="D197" s="230"/>
      <c r="E197" s="190">
        <v>9.25</v>
      </c>
      <c r="F197" s="54"/>
      <c r="G197" s="125">
        <f t="shared" si="1"/>
        <v>0</v>
      </c>
    </row>
    <row r="198" spans="1:7" ht="21.6" customHeight="1" x14ac:dyDescent="0.35">
      <c r="A198" s="229" t="s">
        <v>188</v>
      </c>
      <c r="B198" s="186" t="s">
        <v>612</v>
      </c>
      <c r="C198" s="199" t="s">
        <v>79</v>
      </c>
      <c r="D198" s="230"/>
      <c r="E198" s="190">
        <v>9.25</v>
      </c>
      <c r="F198" s="54"/>
      <c r="G198" s="125">
        <f t="shared" si="1"/>
        <v>0</v>
      </c>
    </row>
    <row r="199" spans="1:7" ht="21.6" customHeight="1" x14ac:dyDescent="0.35">
      <c r="A199" s="229" t="s">
        <v>609</v>
      </c>
      <c r="B199" s="186" t="s">
        <v>614</v>
      </c>
      <c r="C199" s="199" t="s">
        <v>79</v>
      </c>
      <c r="D199" s="230"/>
      <c r="E199" s="190">
        <v>9.25</v>
      </c>
      <c r="F199" s="54"/>
      <c r="G199" s="125">
        <f t="shared" si="1"/>
        <v>0</v>
      </c>
    </row>
    <row r="200" spans="1:7" ht="21.6" customHeight="1" x14ac:dyDescent="0.35">
      <c r="A200" s="229" t="s">
        <v>623</v>
      </c>
      <c r="B200" s="186" t="s">
        <v>615</v>
      </c>
      <c r="C200" s="199" t="s">
        <v>79</v>
      </c>
      <c r="D200" s="230"/>
      <c r="E200" s="190">
        <v>8.25</v>
      </c>
      <c r="F200" s="54"/>
      <c r="G200" s="125">
        <f t="shared" si="1"/>
        <v>0</v>
      </c>
    </row>
    <row r="201" spans="1:7" ht="21.6" customHeight="1" x14ac:dyDescent="0.35">
      <c r="A201" s="229" t="s">
        <v>299</v>
      </c>
      <c r="B201" s="186" t="s">
        <v>617</v>
      </c>
      <c r="C201" s="199" t="s">
        <v>79</v>
      </c>
      <c r="D201" s="230"/>
      <c r="E201" s="190">
        <v>9.25</v>
      </c>
      <c r="F201" s="54"/>
      <c r="G201" s="125">
        <f t="shared" si="1"/>
        <v>0</v>
      </c>
    </row>
    <row r="202" spans="1:7" ht="21.6" customHeight="1" x14ac:dyDescent="0.35">
      <c r="A202" s="229" t="s">
        <v>192</v>
      </c>
      <c r="B202" s="186" t="s">
        <v>619</v>
      </c>
      <c r="C202" s="199" t="s">
        <v>79</v>
      </c>
      <c r="D202" s="230"/>
      <c r="E202" s="190">
        <v>8.25</v>
      </c>
      <c r="F202" s="54"/>
      <c r="G202" s="125">
        <f t="shared" si="1"/>
        <v>0</v>
      </c>
    </row>
    <row r="203" spans="1:7" ht="21.6" customHeight="1" x14ac:dyDescent="0.35">
      <c r="A203" s="229" t="s">
        <v>185</v>
      </c>
      <c r="B203" s="186" t="s">
        <v>620</v>
      </c>
      <c r="C203" s="199" t="s">
        <v>79</v>
      </c>
      <c r="D203" s="230"/>
      <c r="E203" s="190">
        <v>8.25</v>
      </c>
      <c r="F203" s="54"/>
      <c r="G203" s="125">
        <f t="shared" si="1"/>
        <v>0</v>
      </c>
    </row>
    <row r="204" spans="1:7" ht="21.6" customHeight="1" x14ac:dyDescent="0.35">
      <c r="A204" s="229" t="s">
        <v>303</v>
      </c>
      <c r="B204" s="186" t="s">
        <v>622</v>
      </c>
      <c r="C204" s="199" t="s">
        <v>79</v>
      </c>
      <c r="D204" s="230"/>
      <c r="E204" s="190">
        <v>9.25</v>
      </c>
      <c r="F204" s="54"/>
      <c r="G204" s="125">
        <f t="shared" si="1"/>
        <v>0</v>
      </c>
    </row>
    <row r="205" spans="1:7" ht="21.6" customHeight="1" x14ac:dyDescent="0.35">
      <c r="A205" s="229" t="s">
        <v>301</v>
      </c>
      <c r="B205" s="186" t="s">
        <v>624</v>
      </c>
      <c r="C205" s="199" t="s">
        <v>79</v>
      </c>
      <c r="D205" s="230"/>
      <c r="E205" s="190">
        <v>9.25</v>
      </c>
      <c r="F205" s="54"/>
      <c r="G205" s="125">
        <f t="shared" si="1"/>
        <v>0</v>
      </c>
    </row>
    <row r="206" spans="1:7" ht="21.6" customHeight="1" x14ac:dyDescent="0.35">
      <c r="A206" s="229" t="s">
        <v>186</v>
      </c>
      <c r="B206" s="186" t="s">
        <v>625</v>
      </c>
      <c r="C206" s="199" t="s">
        <v>79</v>
      </c>
      <c r="D206" s="230"/>
      <c r="E206" s="190">
        <v>8.25</v>
      </c>
      <c r="F206" s="54"/>
      <c r="G206" s="125">
        <f t="shared" ref="G206:G276" si="2">+F206*E206</f>
        <v>0</v>
      </c>
    </row>
    <row r="207" spans="1:7" ht="21.6" customHeight="1" x14ac:dyDescent="0.35">
      <c r="A207" s="229" t="s">
        <v>176</v>
      </c>
      <c r="B207" s="186" t="s">
        <v>626</v>
      </c>
      <c r="C207" s="199" t="s">
        <v>79</v>
      </c>
      <c r="D207" s="230"/>
      <c r="E207" s="190">
        <v>9.25</v>
      </c>
      <c r="F207" s="54"/>
      <c r="G207" s="125">
        <f t="shared" si="2"/>
        <v>0</v>
      </c>
    </row>
    <row r="208" spans="1:7" ht="21.6" customHeight="1" x14ac:dyDescent="0.35">
      <c r="A208" s="229" t="s">
        <v>806</v>
      </c>
      <c r="B208" s="186" t="s">
        <v>628</v>
      </c>
      <c r="C208" s="199" t="s">
        <v>80</v>
      </c>
      <c r="D208" s="230"/>
      <c r="E208" s="190">
        <v>9.25</v>
      </c>
      <c r="F208" s="54"/>
      <c r="G208" s="125">
        <f t="shared" si="2"/>
        <v>0</v>
      </c>
    </row>
    <row r="209" spans="1:7" ht="21.6" customHeight="1" x14ac:dyDescent="0.35">
      <c r="A209" s="229" t="s">
        <v>808</v>
      </c>
      <c r="B209" s="186" t="s">
        <v>629</v>
      </c>
      <c r="C209" s="199" t="s">
        <v>80</v>
      </c>
      <c r="D209" s="230"/>
      <c r="E209" s="190">
        <v>9.25</v>
      </c>
      <c r="F209" s="54"/>
      <c r="G209" s="125">
        <f t="shared" si="2"/>
        <v>0</v>
      </c>
    </row>
    <row r="210" spans="1:7" ht="21.6" customHeight="1" x14ac:dyDescent="0.35">
      <c r="A210" s="229" t="s">
        <v>540</v>
      </c>
      <c r="B210" s="186" t="s">
        <v>630</v>
      </c>
      <c r="C210" s="199" t="s">
        <v>80</v>
      </c>
      <c r="D210" s="230"/>
      <c r="E210" s="190">
        <v>9.25</v>
      </c>
      <c r="F210" s="54"/>
      <c r="G210" s="125">
        <f t="shared" si="2"/>
        <v>0</v>
      </c>
    </row>
    <row r="211" spans="1:7" ht="21.6" customHeight="1" x14ac:dyDescent="0.35">
      <c r="A211" s="229" t="s">
        <v>307</v>
      </c>
      <c r="B211" s="186" t="s">
        <v>631</v>
      </c>
      <c r="C211" s="199" t="s">
        <v>80</v>
      </c>
      <c r="D211" s="230"/>
      <c r="E211" s="190">
        <v>9.25</v>
      </c>
      <c r="F211" s="54"/>
      <c r="G211" s="125">
        <f t="shared" si="2"/>
        <v>0</v>
      </c>
    </row>
    <row r="212" spans="1:7" ht="21.6" customHeight="1" x14ac:dyDescent="0.35">
      <c r="A212" s="229" t="s">
        <v>310</v>
      </c>
      <c r="B212" s="186" t="s">
        <v>632</v>
      </c>
      <c r="C212" s="199" t="s">
        <v>80</v>
      </c>
      <c r="D212" s="230"/>
      <c r="E212" s="190">
        <v>8.25</v>
      </c>
      <c r="F212" s="54"/>
      <c r="G212" s="125">
        <f t="shared" si="2"/>
        <v>0</v>
      </c>
    </row>
    <row r="213" spans="1:7" ht="21.6" customHeight="1" x14ac:dyDescent="0.35">
      <c r="A213" s="229" t="s">
        <v>118</v>
      </c>
      <c r="B213" s="186" t="s">
        <v>633</v>
      </c>
      <c r="C213" s="199" t="s">
        <v>80</v>
      </c>
      <c r="D213" s="230"/>
      <c r="E213" s="190">
        <v>4.25</v>
      </c>
      <c r="F213" s="54"/>
      <c r="G213" s="125">
        <f t="shared" si="2"/>
        <v>0</v>
      </c>
    </row>
    <row r="214" spans="1:7" ht="21.6" customHeight="1" x14ac:dyDescent="0.35">
      <c r="A214" s="229" t="s">
        <v>590</v>
      </c>
      <c r="B214" s="186" t="s">
        <v>635</v>
      </c>
      <c r="C214" s="199" t="s">
        <v>80</v>
      </c>
      <c r="D214" s="230"/>
      <c r="E214" s="190">
        <v>10</v>
      </c>
      <c r="F214" s="54"/>
      <c r="G214" s="125">
        <f t="shared" si="2"/>
        <v>0</v>
      </c>
    </row>
    <row r="215" spans="1:7" ht="21.6" customHeight="1" x14ac:dyDescent="0.35">
      <c r="A215" s="229" t="s">
        <v>611</v>
      </c>
      <c r="B215" s="186" t="s">
        <v>636</v>
      </c>
      <c r="C215" s="199" t="s">
        <v>80</v>
      </c>
      <c r="D215" s="230"/>
      <c r="E215" s="190">
        <v>8.25</v>
      </c>
      <c r="F215" s="54"/>
      <c r="G215" s="125">
        <f t="shared" si="2"/>
        <v>0</v>
      </c>
    </row>
    <row r="216" spans="1:7" ht="21.6" customHeight="1" x14ac:dyDescent="0.35">
      <c r="A216" s="229" t="s">
        <v>613</v>
      </c>
      <c r="B216" s="186" t="s">
        <v>637</v>
      </c>
      <c r="C216" s="199" t="s">
        <v>80</v>
      </c>
      <c r="D216" s="230"/>
      <c r="E216" s="190">
        <v>8.25</v>
      </c>
      <c r="F216" s="54"/>
      <c r="G216" s="125">
        <f t="shared" si="2"/>
        <v>0</v>
      </c>
    </row>
    <row r="217" spans="1:7" ht="21.6" customHeight="1" x14ac:dyDescent="0.35">
      <c r="A217" s="229" t="s">
        <v>311</v>
      </c>
      <c r="B217" s="186" t="s">
        <v>638</v>
      </c>
      <c r="C217" s="199" t="s">
        <v>80</v>
      </c>
      <c r="D217" s="230"/>
      <c r="E217" s="190">
        <v>9.25</v>
      </c>
      <c r="F217" s="54"/>
      <c r="G217" s="125">
        <f t="shared" si="2"/>
        <v>0</v>
      </c>
    </row>
    <row r="218" spans="1:7" ht="21.6" customHeight="1" x14ac:dyDescent="0.35">
      <c r="A218" s="229" t="s">
        <v>194</v>
      </c>
      <c r="B218" s="186" t="s">
        <v>639</v>
      </c>
      <c r="C218" s="199" t="s">
        <v>80</v>
      </c>
      <c r="D218" s="230"/>
      <c r="E218" s="190">
        <v>9.25</v>
      </c>
      <c r="F218" s="54"/>
      <c r="G218" s="125">
        <f t="shared" si="2"/>
        <v>0</v>
      </c>
    </row>
    <row r="219" spans="1:7" ht="21.6" customHeight="1" x14ac:dyDescent="0.35">
      <c r="A219" s="229" t="s">
        <v>199</v>
      </c>
      <c r="B219" s="186" t="s">
        <v>641</v>
      </c>
      <c r="C219" s="199" t="s">
        <v>80</v>
      </c>
      <c r="D219" s="230"/>
      <c r="E219" s="190">
        <v>9.25</v>
      </c>
      <c r="F219" s="54"/>
      <c r="G219" s="125">
        <f t="shared" si="2"/>
        <v>0</v>
      </c>
    </row>
    <row r="220" spans="1:7" ht="21.6" customHeight="1" x14ac:dyDescent="0.35">
      <c r="A220" s="229" t="s">
        <v>195</v>
      </c>
      <c r="B220" s="186" t="s">
        <v>642</v>
      </c>
      <c r="C220" s="199" t="s">
        <v>80</v>
      </c>
      <c r="D220" s="230"/>
      <c r="E220" s="190">
        <v>9.25</v>
      </c>
      <c r="F220" s="54"/>
      <c r="G220" s="125">
        <f t="shared" si="2"/>
        <v>0</v>
      </c>
    </row>
    <row r="221" spans="1:7" ht="21.6" customHeight="1" x14ac:dyDescent="0.35">
      <c r="A221" s="229" t="s">
        <v>308</v>
      </c>
      <c r="B221" s="186" t="s">
        <v>644</v>
      </c>
      <c r="C221" s="199" t="s">
        <v>80</v>
      </c>
      <c r="D221" s="230"/>
      <c r="E221" s="190">
        <v>9.25</v>
      </c>
      <c r="F221" s="54"/>
      <c r="G221" s="125">
        <f t="shared" si="2"/>
        <v>0</v>
      </c>
    </row>
    <row r="222" spans="1:7" ht="21.6" customHeight="1" x14ac:dyDescent="0.35">
      <c r="A222" s="229" t="s">
        <v>196</v>
      </c>
      <c r="B222" s="186" t="s">
        <v>645</v>
      </c>
      <c r="C222" s="199" t="s">
        <v>80</v>
      </c>
      <c r="D222" s="230"/>
      <c r="E222" s="190">
        <v>8.25</v>
      </c>
      <c r="F222" s="54"/>
      <c r="G222" s="125">
        <f t="shared" si="2"/>
        <v>0</v>
      </c>
    </row>
    <row r="223" spans="1:7" ht="21.6" customHeight="1" x14ac:dyDescent="0.35">
      <c r="A223" s="229" t="s">
        <v>309</v>
      </c>
      <c r="B223" s="186" t="s">
        <v>646</v>
      </c>
      <c r="C223" s="199" t="s">
        <v>80</v>
      </c>
      <c r="D223" s="230"/>
      <c r="E223" s="190">
        <v>8</v>
      </c>
      <c r="F223" s="54"/>
      <c r="G223" s="125">
        <f t="shared" si="2"/>
        <v>0</v>
      </c>
    </row>
    <row r="224" spans="1:7" ht="21.6" customHeight="1" x14ac:dyDescent="0.35">
      <c r="A224" s="229" t="s">
        <v>312</v>
      </c>
      <c r="B224" s="186" t="s">
        <v>647</v>
      </c>
      <c r="C224" s="199" t="s">
        <v>80</v>
      </c>
      <c r="D224" s="230"/>
      <c r="E224" s="190">
        <v>8.25</v>
      </c>
      <c r="F224" s="54"/>
      <c r="G224" s="125">
        <f t="shared" si="2"/>
        <v>0</v>
      </c>
    </row>
    <row r="225" spans="1:7" ht="21.6" customHeight="1" x14ac:dyDescent="0.35">
      <c r="A225" s="229" t="s">
        <v>918</v>
      </c>
      <c r="B225" s="186" t="s">
        <v>648</v>
      </c>
      <c r="C225" s="199" t="s">
        <v>80</v>
      </c>
      <c r="D225" s="230"/>
      <c r="E225" s="190">
        <v>8.25</v>
      </c>
      <c r="F225" s="54"/>
      <c r="G225" s="125">
        <f t="shared" si="2"/>
        <v>0</v>
      </c>
    </row>
    <row r="226" spans="1:7" ht="21.6" customHeight="1" x14ac:dyDescent="0.35">
      <c r="A226" s="229" t="s">
        <v>198</v>
      </c>
      <c r="B226" s="186" t="s">
        <v>649</v>
      </c>
      <c r="C226" s="199" t="s">
        <v>80</v>
      </c>
      <c r="D226" s="230"/>
      <c r="E226" s="190">
        <v>9.25</v>
      </c>
      <c r="F226" s="54"/>
      <c r="G226" s="125">
        <f t="shared" si="2"/>
        <v>0</v>
      </c>
    </row>
    <row r="227" spans="1:7" ht="21.6" customHeight="1" x14ac:dyDescent="0.35">
      <c r="A227" s="229" t="s">
        <v>314</v>
      </c>
      <c r="B227" s="186" t="s">
        <v>651</v>
      </c>
      <c r="C227" s="199" t="s">
        <v>80</v>
      </c>
      <c r="D227" s="230"/>
      <c r="E227" s="190">
        <v>9.25</v>
      </c>
      <c r="F227" s="54"/>
      <c r="G227" s="125">
        <f t="shared" si="2"/>
        <v>0</v>
      </c>
    </row>
    <row r="228" spans="1:7" ht="21.6" customHeight="1" x14ac:dyDescent="0.35">
      <c r="A228" s="229" t="s">
        <v>204</v>
      </c>
      <c r="B228" s="186" t="s">
        <v>652</v>
      </c>
      <c r="C228" s="199" t="s">
        <v>81</v>
      </c>
      <c r="D228" s="230"/>
      <c r="E228" s="190">
        <v>9.25</v>
      </c>
      <c r="F228" s="54"/>
      <c r="G228" s="125">
        <f t="shared" si="2"/>
        <v>0</v>
      </c>
    </row>
    <row r="229" spans="1:7" ht="21.6" customHeight="1" x14ac:dyDescent="0.35">
      <c r="A229" s="229" t="s">
        <v>205</v>
      </c>
      <c r="B229" s="186" t="s">
        <v>654</v>
      </c>
      <c r="C229" s="199" t="s">
        <v>81</v>
      </c>
      <c r="D229" s="231" t="s">
        <v>5</v>
      </c>
      <c r="E229" s="190">
        <v>10</v>
      </c>
      <c r="F229" s="54"/>
      <c r="G229" s="125">
        <f t="shared" si="2"/>
        <v>0</v>
      </c>
    </row>
    <row r="230" spans="1:7" ht="21.6" customHeight="1" x14ac:dyDescent="0.35">
      <c r="A230" s="229" t="s">
        <v>201</v>
      </c>
      <c r="B230" s="186" t="s">
        <v>656</v>
      </c>
      <c r="C230" s="199" t="s">
        <v>81</v>
      </c>
      <c r="D230" s="230"/>
      <c r="E230" s="190">
        <v>8.25</v>
      </c>
      <c r="F230" s="54"/>
      <c r="G230" s="125">
        <f t="shared" si="2"/>
        <v>0</v>
      </c>
    </row>
    <row r="231" spans="1:7" ht="21.6" customHeight="1" x14ac:dyDescent="0.35">
      <c r="A231" s="229" t="s">
        <v>202</v>
      </c>
      <c r="B231" s="186" t="s">
        <v>658</v>
      </c>
      <c r="C231" s="199" t="s">
        <v>81</v>
      </c>
      <c r="D231" s="230"/>
      <c r="E231" s="190">
        <v>9.25</v>
      </c>
      <c r="F231" s="54"/>
      <c r="G231" s="125">
        <f t="shared" si="2"/>
        <v>0</v>
      </c>
    </row>
    <row r="232" spans="1:7" ht="21.6" customHeight="1" x14ac:dyDescent="0.35">
      <c r="A232" s="229" t="s">
        <v>315</v>
      </c>
      <c r="B232" s="186" t="s">
        <v>659</v>
      </c>
      <c r="C232" s="199" t="s">
        <v>81</v>
      </c>
      <c r="D232" s="230"/>
      <c r="E232" s="190">
        <v>9.25</v>
      </c>
      <c r="F232" s="54"/>
      <c r="G232" s="125">
        <f t="shared" si="2"/>
        <v>0</v>
      </c>
    </row>
    <row r="233" spans="1:7" ht="21.6" customHeight="1" x14ac:dyDescent="0.35">
      <c r="A233" s="229" t="s">
        <v>816</v>
      </c>
      <c r="B233" s="186" t="s">
        <v>660</v>
      </c>
      <c r="C233" s="199" t="s">
        <v>84</v>
      </c>
      <c r="D233" s="230"/>
      <c r="E233" s="190">
        <v>5</v>
      </c>
      <c r="F233" s="54"/>
      <c r="G233" s="125">
        <f t="shared" si="2"/>
        <v>0</v>
      </c>
    </row>
    <row r="234" spans="1:7" ht="21.6" customHeight="1" x14ac:dyDescent="0.35">
      <c r="A234" s="229" t="s">
        <v>119</v>
      </c>
      <c r="B234" s="186" t="s">
        <v>661</v>
      </c>
      <c r="C234" s="199" t="s">
        <v>86</v>
      </c>
      <c r="D234" s="230"/>
      <c r="E234" s="190">
        <v>5</v>
      </c>
      <c r="F234" s="54"/>
      <c r="G234" s="125">
        <f t="shared" si="2"/>
        <v>0</v>
      </c>
    </row>
    <row r="235" spans="1:7" ht="21.6" customHeight="1" x14ac:dyDescent="0.35">
      <c r="A235" s="229" t="s">
        <v>316</v>
      </c>
      <c r="B235" s="186" t="s">
        <v>662</v>
      </c>
      <c r="C235" s="199" t="s">
        <v>87</v>
      </c>
      <c r="D235" s="230"/>
      <c r="E235" s="190">
        <v>3</v>
      </c>
      <c r="F235" s="54"/>
      <c r="G235" s="125">
        <f t="shared" si="2"/>
        <v>0</v>
      </c>
    </row>
    <row r="236" spans="1:7" ht="21.6" customHeight="1" x14ac:dyDescent="0.35">
      <c r="A236" s="229" t="s">
        <v>229</v>
      </c>
      <c r="B236" s="186" t="s">
        <v>663</v>
      </c>
      <c r="C236" s="199" t="s">
        <v>88</v>
      </c>
      <c r="D236" s="230"/>
      <c r="E236" s="190">
        <v>10</v>
      </c>
      <c r="F236" s="54"/>
      <c r="G236" s="125">
        <f t="shared" si="2"/>
        <v>0</v>
      </c>
    </row>
    <row r="237" spans="1:7" ht="21.6" customHeight="1" x14ac:dyDescent="0.35">
      <c r="A237" s="229" t="s">
        <v>317</v>
      </c>
      <c r="B237" s="186" t="s">
        <v>664</v>
      </c>
      <c r="C237" s="199" t="s">
        <v>88</v>
      </c>
      <c r="D237" s="230"/>
      <c r="E237" s="190">
        <v>9.25</v>
      </c>
      <c r="F237" s="54"/>
      <c r="G237" s="125">
        <f t="shared" si="2"/>
        <v>0</v>
      </c>
    </row>
    <row r="238" spans="1:7" ht="21.6" customHeight="1" x14ac:dyDescent="0.35">
      <c r="A238" s="229" t="s">
        <v>318</v>
      </c>
      <c r="B238" s="186" t="s">
        <v>665</v>
      </c>
      <c r="C238" s="199" t="s">
        <v>88</v>
      </c>
      <c r="D238" s="230"/>
      <c r="E238" s="190">
        <v>9.25</v>
      </c>
      <c r="F238" s="54"/>
      <c r="G238" s="125">
        <f t="shared" si="2"/>
        <v>0</v>
      </c>
    </row>
    <row r="239" spans="1:7" ht="21.6" customHeight="1" x14ac:dyDescent="0.35">
      <c r="A239" s="229" t="s">
        <v>232</v>
      </c>
      <c r="B239" s="186" t="s">
        <v>666</v>
      </c>
      <c r="C239" s="199" t="s">
        <v>88</v>
      </c>
      <c r="D239" s="230"/>
      <c r="E239" s="190">
        <v>3</v>
      </c>
      <c r="F239" s="54"/>
      <c r="G239" s="125">
        <f t="shared" si="2"/>
        <v>0</v>
      </c>
    </row>
    <row r="240" spans="1:7" ht="21.6" customHeight="1" x14ac:dyDescent="0.35">
      <c r="A240" s="229" t="s">
        <v>319</v>
      </c>
      <c r="B240" s="186" t="s">
        <v>667</v>
      </c>
      <c r="C240" s="199" t="s">
        <v>88</v>
      </c>
      <c r="D240" s="230"/>
      <c r="E240" s="190">
        <v>5</v>
      </c>
      <c r="F240" s="54"/>
      <c r="G240" s="125">
        <f t="shared" si="2"/>
        <v>0</v>
      </c>
    </row>
    <row r="241" spans="1:7" ht="21.6" customHeight="1" x14ac:dyDescent="0.35">
      <c r="A241" s="229" t="s">
        <v>320</v>
      </c>
      <c r="B241" s="186" t="s">
        <v>668</v>
      </c>
      <c r="C241" s="199" t="s">
        <v>89</v>
      </c>
      <c r="D241" s="230"/>
      <c r="E241" s="190">
        <v>10</v>
      </c>
      <c r="F241" s="54"/>
      <c r="G241" s="125">
        <f t="shared" si="2"/>
        <v>0</v>
      </c>
    </row>
    <row r="242" spans="1:7" ht="21.6" customHeight="1" x14ac:dyDescent="0.35">
      <c r="A242" s="229" t="s">
        <v>237</v>
      </c>
      <c r="B242" s="186" t="s">
        <v>669</v>
      </c>
      <c r="C242" s="199" t="s">
        <v>89</v>
      </c>
      <c r="D242" s="230"/>
      <c r="E242" s="190">
        <v>3</v>
      </c>
      <c r="F242" s="54"/>
      <c r="G242" s="125">
        <f t="shared" si="2"/>
        <v>0</v>
      </c>
    </row>
    <row r="243" spans="1:7" ht="21.6" customHeight="1" x14ac:dyDescent="0.35">
      <c r="A243" s="229" t="s">
        <v>524</v>
      </c>
      <c r="B243" s="186" t="s">
        <v>670</v>
      </c>
      <c r="C243" s="199" t="s">
        <v>89</v>
      </c>
      <c r="D243" s="230"/>
      <c r="E243" s="190">
        <v>3</v>
      </c>
      <c r="F243" s="54"/>
      <c r="G243" s="125">
        <f t="shared" si="2"/>
        <v>0</v>
      </c>
    </row>
    <row r="244" spans="1:7" ht="21.6" customHeight="1" x14ac:dyDescent="0.35">
      <c r="A244" s="229" t="s">
        <v>321</v>
      </c>
      <c r="B244" s="186" t="s">
        <v>671</v>
      </c>
      <c r="C244" s="199" t="s">
        <v>89</v>
      </c>
      <c r="D244" s="230"/>
      <c r="E244" s="190">
        <v>3</v>
      </c>
      <c r="F244" s="54"/>
      <c r="G244" s="125">
        <f t="shared" si="2"/>
        <v>0</v>
      </c>
    </row>
    <row r="245" spans="1:7" ht="21.6" customHeight="1" x14ac:dyDescent="0.35">
      <c r="A245" s="229" t="s">
        <v>121</v>
      </c>
      <c r="B245" s="186" t="s">
        <v>672</v>
      </c>
      <c r="C245" s="199" t="s">
        <v>89</v>
      </c>
      <c r="D245" s="230"/>
      <c r="E245" s="190">
        <v>5</v>
      </c>
      <c r="F245" s="54"/>
      <c r="G245" s="125">
        <f t="shared" si="2"/>
        <v>0</v>
      </c>
    </row>
    <row r="246" spans="1:7" ht="21.6" customHeight="1" x14ac:dyDescent="0.35">
      <c r="A246" s="229" t="s">
        <v>120</v>
      </c>
      <c r="B246" s="186" t="s">
        <v>674</v>
      </c>
      <c r="C246" s="199" t="s">
        <v>89</v>
      </c>
      <c r="D246" s="231" t="s">
        <v>5</v>
      </c>
      <c r="E246" s="190">
        <v>5</v>
      </c>
      <c r="F246" s="54"/>
      <c r="G246" s="125">
        <f t="shared" si="2"/>
        <v>0</v>
      </c>
    </row>
    <row r="247" spans="1:7" ht="21.6" customHeight="1" x14ac:dyDescent="0.35">
      <c r="A247" s="229" t="s">
        <v>244</v>
      </c>
      <c r="B247" s="186" t="s">
        <v>676</v>
      </c>
      <c r="C247" s="199" t="s">
        <v>90</v>
      </c>
      <c r="D247" s="231" t="s">
        <v>5</v>
      </c>
      <c r="E247" s="190">
        <v>10</v>
      </c>
      <c r="F247" s="54"/>
      <c r="G247" s="125">
        <f t="shared" si="2"/>
        <v>0</v>
      </c>
    </row>
    <row r="248" spans="1:7" ht="21.6" customHeight="1" x14ac:dyDescent="0.35">
      <c r="A248" s="229" t="s">
        <v>122</v>
      </c>
      <c r="B248" s="186" t="s">
        <v>677</v>
      </c>
      <c r="C248" s="199" t="s">
        <v>91</v>
      </c>
      <c r="D248" s="230"/>
      <c r="E248" s="190">
        <v>5</v>
      </c>
      <c r="F248" s="54"/>
      <c r="G248" s="125">
        <f t="shared" si="2"/>
        <v>0</v>
      </c>
    </row>
    <row r="249" spans="1:7" ht="21.6" customHeight="1" x14ac:dyDescent="0.35">
      <c r="A249" s="229" t="s">
        <v>322</v>
      </c>
      <c r="B249" s="186" t="s">
        <v>679</v>
      </c>
      <c r="C249" s="199" t="s">
        <v>91</v>
      </c>
      <c r="D249" s="230"/>
      <c r="E249" s="190">
        <v>7.25</v>
      </c>
      <c r="F249" s="54"/>
      <c r="G249" s="125">
        <f t="shared" si="2"/>
        <v>0</v>
      </c>
    </row>
    <row r="250" spans="1:7" ht="21.6" customHeight="1" x14ac:dyDescent="0.35">
      <c r="A250" s="229" t="s">
        <v>251</v>
      </c>
      <c r="B250" s="186" t="s">
        <v>681</v>
      </c>
      <c r="C250" s="199" t="s">
        <v>91</v>
      </c>
      <c r="D250" s="230"/>
      <c r="E250" s="190">
        <v>10</v>
      </c>
      <c r="F250" s="54"/>
      <c r="G250" s="125">
        <f t="shared" si="2"/>
        <v>0</v>
      </c>
    </row>
    <row r="251" spans="1:7" ht="21.6" customHeight="1" x14ac:dyDescent="0.35">
      <c r="A251" s="229" t="s">
        <v>323</v>
      </c>
      <c r="B251" s="186" t="s">
        <v>682</v>
      </c>
      <c r="C251" s="199" t="s">
        <v>91</v>
      </c>
      <c r="D251" s="230"/>
      <c r="E251" s="190">
        <v>5</v>
      </c>
      <c r="F251" s="54"/>
      <c r="G251" s="125">
        <f t="shared" si="2"/>
        <v>0</v>
      </c>
    </row>
    <row r="252" spans="1:7" ht="21.6" customHeight="1" x14ac:dyDescent="0.35">
      <c r="A252" s="229" t="s">
        <v>249</v>
      </c>
      <c r="B252" s="186" t="s">
        <v>683</v>
      </c>
      <c r="C252" s="199" t="s">
        <v>91</v>
      </c>
      <c r="D252" s="230"/>
      <c r="E252" s="190">
        <v>10</v>
      </c>
      <c r="F252" s="54"/>
      <c r="G252" s="125">
        <f t="shared" si="2"/>
        <v>0</v>
      </c>
    </row>
    <row r="253" spans="1:7" ht="21.6" customHeight="1" x14ac:dyDescent="0.35">
      <c r="A253" s="229" t="s">
        <v>123</v>
      </c>
      <c r="B253" s="186" t="s">
        <v>684</v>
      </c>
      <c r="C253" s="199" t="s">
        <v>91</v>
      </c>
      <c r="D253" s="230"/>
      <c r="E253" s="190">
        <v>5</v>
      </c>
      <c r="F253" s="54"/>
      <c r="G253" s="125">
        <f t="shared" si="2"/>
        <v>0</v>
      </c>
    </row>
    <row r="254" spans="1:7" s="7" customFormat="1" ht="22.9" customHeight="1" x14ac:dyDescent="0.35">
      <c r="A254" s="306" t="s">
        <v>324</v>
      </c>
      <c r="B254" s="307"/>
      <c r="C254" s="307"/>
      <c r="D254" s="307"/>
      <c r="E254" s="307"/>
      <c r="F254" s="307"/>
      <c r="G254" s="308"/>
    </row>
    <row r="255" spans="1:7" ht="21.6" customHeight="1" x14ac:dyDescent="0.35">
      <c r="A255" s="229" t="s">
        <v>937</v>
      </c>
      <c r="B255" s="186" t="s">
        <v>686</v>
      </c>
      <c r="C255" s="186" t="s">
        <v>93</v>
      </c>
      <c r="D255" s="230"/>
      <c r="E255" s="190">
        <v>5</v>
      </c>
      <c r="F255" s="54"/>
      <c r="G255" s="125">
        <f t="shared" si="2"/>
        <v>0</v>
      </c>
    </row>
    <row r="256" spans="1:7" ht="21.6" customHeight="1" x14ac:dyDescent="0.35">
      <c r="A256" s="229" t="s">
        <v>326</v>
      </c>
      <c r="B256" s="186" t="s">
        <v>688</v>
      </c>
      <c r="C256" s="186" t="s">
        <v>93</v>
      </c>
      <c r="D256" s="231" t="s">
        <v>5</v>
      </c>
      <c r="E256" s="190">
        <v>3</v>
      </c>
      <c r="F256" s="54"/>
      <c r="G256" s="125">
        <f t="shared" si="2"/>
        <v>0</v>
      </c>
    </row>
    <row r="257" spans="1:7" ht="21.6" customHeight="1" x14ac:dyDescent="0.35">
      <c r="A257" s="229" t="s">
        <v>970</v>
      </c>
      <c r="B257" s="186" t="s">
        <v>689</v>
      </c>
      <c r="C257" s="186" t="s">
        <v>93</v>
      </c>
      <c r="D257" s="230"/>
      <c r="E257" s="190">
        <v>9.25</v>
      </c>
      <c r="F257" s="54"/>
      <c r="G257" s="125">
        <f t="shared" si="2"/>
        <v>0</v>
      </c>
    </row>
    <row r="258" spans="1:7" ht="21.6" customHeight="1" x14ac:dyDescent="0.35">
      <c r="A258" s="229" t="s">
        <v>327</v>
      </c>
      <c r="B258" s="186" t="s">
        <v>690</v>
      </c>
      <c r="C258" s="186" t="s">
        <v>77</v>
      </c>
      <c r="D258" s="230"/>
      <c r="E258" s="190">
        <v>3</v>
      </c>
      <c r="F258" s="54"/>
      <c r="G258" s="125">
        <f t="shared" si="2"/>
        <v>0</v>
      </c>
    </row>
    <row r="259" spans="1:7" ht="21.6" customHeight="1" x14ac:dyDescent="0.35">
      <c r="A259" s="229" t="s">
        <v>328</v>
      </c>
      <c r="B259" s="186" t="s">
        <v>691</v>
      </c>
      <c r="C259" s="186" t="s">
        <v>77</v>
      </c>
      <c r="D259" s="231" t="s">
        <v>5</v>
      </c>
      <c r="E259" s="190">
        <v>9.25</v>
      </c>
      <c r="F259" s="54"/>
      <c r="G259" s="125">
        <f t="shared" si="2"/>
        <v>0</v>
      </c>
    </row>
    <row r="260" spans="1:7" ht="21.6" customHeight="1" x14ac:dyDescent="0.35">
      <c r="A260" s="229" t="s">
        <v>258</v>
      </c>
      <c r="B260" s="186" t="s">
        <v>692</v>
      </c>
      <c r="C260" s="186" t="s">
        <v>77</v>
      </c>
      <c r="D260" s="230"/>
      <c r="E260" s="190">
        <v>9.25</v>
      </c>
      <c r="F260" s="54"/>
      <c r="G260" s="125">
        <f t="shared" si="2"/>
        <v>0</v>
      </c>
    </row>
    <row r="261" spans="1:7" ht="21.6" customHeight="1" x14ac:dyDescent="0.35">
      <c r="A261" s="229" t="s">
        <v>329</v>
      </c>
      <c r="B261" s="186" t="s">
        <v>694</v>
      </c>
      <c r="C261" s="186" t="s">
        <v>77</v>
      </c>
      <c r="D261" s="231" t="s">
        <v>5</v>
      </c>
      <c r="E261" s="190">
        <v>5</v>
      </c>
      <c r="F261" s="54"/>
      <c r="G261" s="125">
        <f t="shared" si="2"/>
        <v>0</v>
      </c>
    </row>
    <row r="262" spans="1:7" ht="21.6" customHeight="1" x14ac:dyDescent="0.35">
      <c r="A262" s="229" t="s">
        <v>330</v>
      </c>
      <c r="B262" s="186" t="s">
        <v>695</v>
      </c>
      <c r="C262" s="186" t="s">
        <v>77</v>
      </c>
      <c r="D262" s="231" t="s">
        <v>5</v>
      </c>
      <c r="E262" s="190">
        <v>5</v>
      </c>
      <c r="F262" s="54"/>
      <c r="G262" s="125">
        <f t="shared" si="2"/>
        <v>0</v>
      </c>
    </row>
    <row r="263" spans="1:7" ht="21.6" customHeight="1" x14ac:dyDescent="0.35">
      <c r="A263" s="229" t="s">
        <v>966</v>
      </c>
      <c r="B263" s="186" t="s">
        <v>697</v>
      </c>
      <c r="C263" s="186" t="s">
        <v>77</v>
      </c>
      <c r="D263" s="230"/>
      <c r="E263" s="190">
        <v>9.25</v>
      </c>
      <c r="F263" s="54"/>
      <c r="G263" s="125">
        <f t="shared" si="2"/>
        <v>0</v>
      </c>
    </row>
    <row r="264" spans="1:7" ht="21.6" customHeight="1" x14ac:dyDescent="0.35">
      <c r="A264" s="229" t="s">
        <v>331</v>
      </c>
      <c r="B264" s="186" t="s">
        <v>699</v>
      </c>
      <c r="C264" s="186" t="s">
        <v>77</v>
      </c>
      <c r="D264" s="230"/>
      <c r="E264" s="190">
        <v>8</v>
      </c>
      <c r="F264" s="54"/>
      <c r="G264" s="125">
        <f t="shared" si="2"/>
        <v>0</v>
      </c>
    </row>
    <row r="265" spans="1:7" ht="21.6" customHeight="1" x14ac:dyDescent="0.35">
      <c r="A265" s="229" t="s">
        <v>332</v>
      </c>
      <c r="B265" s="186" t="s">
        <v>700</v>
      </c>
      <c r="C265" s="186" t="s">
        <v>77</v>
      </c>
      <c r="D265" s="231" t="s">
        <v>5</v>
      </c>
      <c r="E265" s="190">
        <v>9.25</v>
      </c>
      <c r="F265" s="54"/>
      <c r="G265" s="125">
        <f t="shared" si="2"/>
        <v>0</v>
      </c>
    </row>
    <row r="266" spans="1:7" ht="21.6" customHeight="1" x14ac:dyDescent="0.35">
      <c r="A266" s="229" t="s">
        <v>333</v>
      </c>
      <c r="B266" s="186" t="s">
        <v>702</v>
      </c>
      <c r="C266" s="186" t="s">
        <v>78</v>
      </c>
      <c r="D266" s="231" t="s">
        <v>5</v>
      </c>
      <c r="E266" s="190">
        <v>10</v>
      </c>
      <c r="F266" s="54"/>
      <c r="G266" s="125">
        <f t="shared" si="2"/>
        <v>0</v>
      </c>
    </row>
    <row r="267" spans="1:7" ht="21.6" customHeight="1" x14ac:dyDescent="0.35">
      <c r="A267" s="229" t="s">
        <v>313</v>
      </c>
      <c r="B267" s="186" t="s">
        <v>703</v>
      </c>
      <c r="C267" s="186" t="s">
        <v>80</v>
      </c>
      <c r="D267" s="230"/>
      <c r="E267" s="190">
        <v>5</v>
      </c>
      <c r="F267" s="54"/>
      <c r="G267" s="125">
        <f t="shared" si="2"/>
        <v>0</v>
      </c>
    </row>
    <row r="268" spans="1:7" ht="21.6" customHeight="1" x14ac:dyDescent="0.35">
      <c r="A268" s="229" t="s">
        <v>334</v>
      </c>
      <c r="B268" s="186" t="s">
        <v>705</v>
      </c>
      <c r="C268" s="186" t="s">
        <v>80</v>
      </c>
      <c r="D268" s="230"/>
      <c r="E268" s="190">
        <v>10</v>
      </c>
      <c r="F268" s="54"/>
      <c r="G268" s="125">
        <f t="shared" si="2"/>
        <v>0</v>
      </c>
    </row>
    <row r="269" spans="1:7" ht="21.6" customHeight="1" x14ac:dyDescent="0.35">
      <c r="A269" s="229" t="s">
        <v>335</v>
      </c>
      <c r="B269" s="186" t="s">
        <v>706</v>
      </c>
      <c r="C269" s="186" t="s">
        <v>80</v>
      </c>
      <c r="D269" s="230"/>
      <c r="E269" s="190">
        <v>5</v>
      </c>
      <c r="F269" s="54"/>
      <c r="G269" s="125">
        <f t="shared" si="2"/>
        <v>0</v>
      </c>
    </row>
    <row r="270" spans="1:7" ht="21.6" customHeight="1" x14ac:dyDescent="0.35">
      <c r="A270" s="229" t="s">
        <v>336</v>
      </c>
      <c r="B270" s="186" t="s">
        <v>707</v>
      </c>
      <c r="C270" s="186" t="s">
        <v>80</v>
      </c>
      <c r="D270" s="230"/>
      <c r="E270" s="190">
        <v>5</v>
      </c>
      <c r="F270" s="54"/>
      <c r="G270" s="125">
        <f t="shared" si="2"/>
        <v>0</v>
      </c>
    </row>
    <row r="271" spans="1:7" ht="21.6" customHeight="1" x14ac:dyDescent="0.35">
      <c r="A271" s="229" t="s">
        <v>337</v>
      </c>
      <c r="B271" s="186" t="s">
        <v>708</v>
      </c>
      <c r="C271" s="186" t="s">
        <v>80</v>
      </c>
      <c r="D271" s="230"/>
      <c r="E271" s="190">
        <v>3</v>
      </c>
      <c r="F271" s="54"/>
      <c r="G271" s="125">
        <f t="shared" si="2"/>
        <v>0</v>
      </c>
    </row>
    <row r="272" spans="1:7" ht="21.6" customHeight="1" x14ac:dyDescent="0.35">
      <c r="A272" s="229" t="s">
        <v>259</v>
      </c>
      <c r="B272" s="186" t="s">
        <v>710</v>
      </c>
      <c r="C272" s="186" t="s">
        <v>80</v>
      </c>
      <c r="D272" s="230"/>
      <c r="E272" s="190">
        <v>3</v>
      </c>
      <c r="F272" s="54"/>
      <c r="G272" s="125">
        <f t="shared" si="2"/>
        <v>0</v>
      </c>
    </row>
    <row r="273" spans="1:10" ht="21.6" customHeight="1" x14ac:dyDescent="0.35">
      <c r="A273" s="229" t="s">
        <v>338</v>
      </c>
      <c r="B273" s="186" t="s">
        <v>711</v>
      </c>
      <c r="C273" s="186" t="s">
        <v>80</v>
      </c>
      <c r="D273" s="230"/>
      <c r="E273" s="190">
        <v>7</v>
      </c>
      <c r="F273" s="54"/>
      <c r="G273" s="125">
        <f t="shared" si="2"/>
        <v>0</v>
      </c>
    </row>
    <row r="274" spans="1:10" ht="21.6" customHeight="1" x14ac:dyDescent="0.35">
      <c r="A274" s="229" t="s">
        <v>963</v>
      </c>
      <c r="B274" s="186" t="s">
        <v>712</v>
      </c>
      <c r="C274" s="186" t="s">
        <v>80</v>
      </c>
      <c r="D274" s="231" t="s">
        <v>5</v>
      </c>
      <c r="E274" s="190">
        <v>3</v>
      </c>
      <c r="F274" s="54"/>
      <c r="G274" s="125">
        <f t="shared" si="2"/>
        <v>0</v>
      </c>
    </row>
    <row r="275" spans="1:10" ht="21.6" customHeight="1" x14ac:dyDescent="0.35">
      <c r="A275" s="229" t="s">
        <v>339</v>
      </c>
      <c r="B275" s="186" t="s">
        <v>713</v>
      </c>
      <c r="C275" s="186" t="s">
        <v>80</v>
      </c>
      <c r="D275" s="230"/>
      <c r="E275" s="190">
        <v>5</v>
      </c>
      <c r="F275" s="54"/>
      <c r="G275" s="125">
        <f t="shared" si="2"/>
        <v>0</v>
      </c>
    </row>
    <row r="276" spans="1:10" ht="21.6" customHeight="1" x14ac:dyDescent="0.35">
      <c r="A276" s="229" t="s">
        <v>340</v>
      </c>
      <c r="B276" s="186" t="s">
        <v>715</v>
      </c>
      <c r="C276" s="186" t="s">
        <v>80</v>
      </c>
      <c r="D276" s="230"/>
      <c r="E276" s="190">
        <v>8</v>
      </c>
      <c r="F276" s="54"/>
      <c r="G276" s="125">
        <f t="shared" si="2"/>
        <v>0</v>
      </c>
    </row>
    <row r="277" spans="1:10" ht="21.6" customHeight="1" thickBot="1" x14ac:dyDescent="0.4">
      <c r="A277" s="229" t="s">
        <v>341</v>
      </c>
      <c r="B277" s="186" t="s">
        <v>716</v>
      </c>
      <c r="C277" s="186" t="s">
        <v>80</v>
      </c>
      <c r="D277" s="230"/>
      <c r="E277" s="190">
        <v>5</v>
      </c>
      <c r="F277" s="54"/>
      <c r="G277" s="125">
        <f t="shared" ref="G277:G305" si="3">+F277*E277</f>
        <v>0</v>
      </c>
    </row>
    <row r="278" spans="1:10" ht="21.6" customHeight="1" thickTop="1" x14ac:dyDescent="0.35">
      <c r="A278" s="325" t="s">
        <v>342</v>
      </c>
      <c r="B278" s="326"/>
      <c r="C278" s="326"/>
      <c r="D278" s="326"/>
      <c r="E278" s="326"/>
      <c r="F278" s="310"/>
      <c r="G278" s="327"/>
    </row>
    <row r="279" spans="1:10" ht="21.6" customHeight="1" x14ac:dyDescent="0.35">
      <c r="A279" s="229" t="s">
        <v>306</v>
      </c>
      <c r="B279" s="186" t="s">
        <v>717</v>
      </c>
      <c r="C279" s="186" t="s">
        <v>99</v>
      </c>
      <c r="D279" s="186"/>
      <c r="E279" s="190">
        <v>10</v>
      </c>
      <c r="F279" s="204"/>
      <c r="G279" s="125">
        <f t="shared" si="3"/>
        <v>0</v>
      </c>
    </row>
    <row r="280" spans="1:10" ht="21.6" customHeight="1" x14ac:dyDescent="0.35">
      <c r="A280" s="229" t="s">
        <v>214</v>
      </c>
      <c r="B280" s="186" t="s">
        <v>718</v>
      </c>
      <c r="C280" s="186" t="s">
        <v>82</v>
      </c>
      <c r="D280" s="186"/>
      <c r="E280" s="190">
        <v>10</v>
      </c>
      <c r="F280" s="54"/>
      <c r="G280" s="125">
        <f t="shared" si="3"/>
        <v>0</v>
      </c>
    </row>
    <row r="281" spans="1:10" ht="21.6" customHeight="1" x14ac:dyDescent="0.35">
      <c r="A281" s="229" t="s">
        <v>215</v>
      </c>
      <c r="B281" s="186" t="s">
        <v>719</v>
      </c>
      <c r="C281" s="186" t="s">
        <v>82</v>
      </c>
      <c r="D281" s="186"/>
      <c r="E281" s="190">
        <v>10</v>
      </c>
      <c r="F281" s="204"/>
      <c r="G281" s="125">
        <f t="shared" si="3"/>
        <v>0</v>
      </c>
      <c r="J281" s="203" t="s">
        <v>445</v>
      </c>
    </row>
    <row r="282" spans="1:10" ht="21.6" customHeight="1" x14ac:dyDescent="0.35">
      <c r="A282" s="229" t="s">
        <v>877</v>
      </c>
      <c r="B282" s="186" t="s">
        <v>720</v>
      </c>
      <c r="C282" s="186" t="s">
        <v>82</v>
      </c>
      <c r="D282" s="186"/>
      <c r="E282" s="190">
        <v>10</v>
      </c>
      <c r="F282" s="204"/>
      <c r="G282" s="125">
        <f t="shared" si="3"/>
        <v>0</v>
      </c>
    </row>
    <row r="283" spans="1:10" ht="21.6" customHeight="1" x14ac:dyDescent="0.35">
      <c r="A283" s="229" t="s">
        <v>650</v>
      </c>
      <c r="B283" s="186" t="s">
        <v>721</v>
      </c>
      <c r="C283" s="186" t="s">
        <v>82</v>
      </c>
      <c r="D283" s="186"/>
      <c r="E283" s="190">
        <v>10</v>
      </c>
      <c r="F283" s="204"/>
      <c r="G283" s="125">
        <f t="shared" si="3"/>
        <v>0</v>
      </c>
    </row>
    <row r="284" spans="1:10" ht="21.6" customHeight="1" x14ac:dyDescent="0.35">
      <c r="A284" s="229" t="s">
        <v>879</v>
      </c>
      <c r="B284" s="186" t="s">
        <v>722</v>
      </c>
      <c r="C284" s="186" t="s">
        <v>82</v>
      </c>
      <c r="D284" s="186"/>
      <c r="E284" s="190">
        <v>10</v>
      </c>
      <c r="F284" s="204"/>
      <c r="G284" s="125">
        <f t="shared" si="3"/>
        <v>0</v>
      </c>
    </row>
    <row r="285" spans="1:10" ht="21.6" customHeight="1" x14ac:dyDescent="0.35">
      <c r="A285" s="229" t="s">
        <v>881</v>
      </c>
      <c r="B285" s="186" t="s">
        <v>723</v>
      </c>
      <c r="C285" s="186" t="s">
        <v>82</v>
      </c>
      <c r="D285" s="186"/>
      <c r="E285" s="190">
        <v>10</v>
      </c>
      <c r="F285" s="204"/>
      <c r="G285" s="125">
        <f t="shared" si="3"/>
        <v>0</v>
      </c>
    </row>
    <row r="286" spans="1:10" ht="21.6" customHeight="1" x14ac:dyDescent="0.35">
      <c r="A286" s="229" t="s">
        <v>883</v>
      </c>
      <c r="B286" s="186" t="s">
        <v>724</v>
      </c>
      <c r="C286" s="186" t="s">
        <v>82</v>
      </c>
      <c r="D286" s="186"/>
      <c r="E286" s="190">
        <v>10</v>
      </c>
      <c r="F286" s="204"/>
      <c r="G286" s="125">
        <f t="shared" si="3"/>
        <v>0</v>
      </c>
    </row>
    <row r="287" spans="1:10" ht="21.6" customHeight="1" x14ac:dyDescent="0.35">
      <c r="A287" s="229" t="s">
        <v>217</v>
      </c>
      <c r="B287" s="186" t="s">
        <v>725</v>
      </c>
      <c r="C287" s="186" t="s">
        <v>82</v>
      </c>
      <c r="D287" s="186"/>
      <c r="E287" s="190">
        <v>10</v>
      </c>
      <c r="F287" s="204"/>
      <c r="G287" s="125">
        <f t="shared" si="3"/>
        <v>0</v>
      </c>
    </row>
    <row r="288" spans="1:10" ht="21.6" customHeight="1" x14ac:dyDescent="0.35">
      <c r="A288" s="229" t="s">
        <v>653</v>
      </c>
      <c r="B288" s="186" t="s">
        <v>726</v>
      </c>
      <c r="C288" s="186" t="s">
        <v>82</v>
      </c>
      <c r="D288" s="186"/>
      <c r="E288" s="190">
        <v>10</v>
      </c>
      <c r="F288" s="204"/>
      <c r="G288" s="125">
        <f t="shared" si="3"/>
        <v>0</v>
      </c>
    </row>
    <row r="289" spans="1:7" ht="21.6" customHeight="1" x14ac:dyDescent="0.35">
      <c r="A289" s="229" t="s">
        <v>887</v>
      </c>
      <c r="B289" s="186" t="s">
        <v>727</v>
      </c>
      <c r="C289" s="186" t="s">
        <v>82</v>
      </c>
      <c r="D289" s="186"/>
      <c r="E289" s="190">
        <v>10</v>
      </c>
      <c r="F289" s="204"/>
      <c r="G289" s="125">
        <f t="shared" si="3"/>
        <v>0</v>
      </c>
    </row>
    <row r="290" spans="1:7" ht="21.6" customHeight="1" x14ac:dyDescent="0.35">
      <c r="A290" s="229" t="s">
        <v>655</v>
      </c>
      <c r="B290" s="186" t="s">
        <v>728</v>
      </c>
      <c r="C290" s="186" t="s">
        <v>82</v>
      </c>
      <c r="D290" s="186"/>
      <c r="E290" s="190">
        <v>10</v>
      </c>
      <c r="F290" s="204"/>
      <c r="G290" s="125">
        <f t="shared" si="3"/>
        <v>0</v>
      </c>
    </row>
    <row r="291" spans="1:7" ht="21.6" customHeight="1" x14ac:dyDescent="0.35">
      <c r="A291" s="229" t="s">
        <v>343</v>
      </c>
      <c r="B291" s="186" t="s">
        <v>730</v>
      </c>
      <c r="C291" s="186" t="s">
        <v>82</v>
      </c>
      <c r="D291" s="186"/>
      <c r="E291" s="190">
        <v>10</v>
      </c>
      <c r="F291" s="204"/>
      <c r="G291" s="125">
        <f t="shared" si="3"/>
        <v>0</v>
      </c>
    </row>
    <row r="292" spans="1:7" ht="21.6" customHeight="1" x14ac:dyDescent="0.35">
      <c r="A292" s="229" t="s">
        <v>1109</v>
      </c>
      <c r="B292" s="186" t="s">
        <v>731</v>
      </c>
      <c r="C292" s="186" t="s">
        <v>82</v>
      </c>
      <c r="D292" s="186"/>
      <c r="E292" s="190">
        <v>10</v>
      </c>
      <c r="F292" s="204"/>
      <c r="G292" s="125">
        <f t="shared" si="3"/>
        <v>0</v>
      </c>
    </row>
    <row r="293" spans="1:7" ht="21.6" customHeight="1" x14ac:dyDescent="0.35">
      <c r="A293" s="229" t="s">
        <v>908</v>
      </c>
      <c r="B293" s="186" t="s">
        <v>732</v>
      </c>
      <c r="C293" s="186" t="s">
        <v>82</v>
      </c>
      <c r="D293" s="186"/>
      <c r="E293" s="190">
        <v>10</v>
      </c>
      <c r="F293" s="204"/>
      <c r="G293" s="125">
        <f t="shared" si="3"/>
        <v>0</v>
      </c>
    </row>
    <row r="294" spans="1:7" ht="21.6" customHeight="1" x14ac:dyDescent="0.35">
      <c r="A294" s="229" t="s">
        <v>344</v>
      </c>
      <c r="B294" s="186" t="s">
        <v>733</v>
      </c>
      <c r="C294" s="186" t="s">
        <v>82</v>
      </c>
      <c r="D294" s="186"/>
      <c r="E294" s="190">
        <v>10</v>
      </c>
      <c r="F294" s="204"/>
      <c r="G294" s="125">
        <f t="shared" si="3"/>
        <v>0</v>
      </c>
    </row>
    <row r="295" spans="1:7" ht="21.6" customHeight="1" x14ac:dyDescent="0.35">
      <c r="A295" s="229" t="s">
        <v>216</v>
      </c>
      <c r="B295" s="186" t="s">
        <v>734</v>
      </c>
      <c r="C295" s="186" t="s">
        <v>82</v>
      </c>
      <c r="D295" s="186"/>
      <c r="E295" s="190">
        <v>10</v>
      </c>
      <c r="F295" s="204"/>
      <c r="G295" s="125">
        <f t="shared" si="3"/>
        <v>0</v>
      </c>
    </row>
    <row r="296" spans="1:7" ht="21.6" customHeight="1" x14ac:dyDescent="0.35">
      <c r="A296" s="229" t="s">
        <v>1111</v>
      </c>
      <c r="B296" s="186" t="s">
        <v>735</v>
      </c>
      <c r="C296" s="186" t="s">
        <v>82</v>
      </c>
      <c r="D296" s="186"/>
      <c r="E296" s="190">
        <v>10</v>
      </c>
      <c r="F296" s="204"/>
      <c r="G296" s="125">
        <f t="shared" si="3"/>
        <v>0</v>
      </c>
    </row>
    <row r="297" spans="1:7" ht="21.6" customHeight="1" x14ac:dyDescent="0.35">
      <c r="A297" s="229" t="s">
        <v>1113</v>
      </c>
      <c r="B297" s="186" t="s">
        <v>736</v>
      </c>
      <c r="C297" s="186" t="s">
        <v>82</v>
      </c>
      <c r="D297" s="186"/>
      <c r="E297" s="190">
        <v>10</v>
      </c>
      <c r="F297" s="204"/>
      <c r="G297" s="125">
        <f t="shared" si="3"/>
        <v>0</v>
      </c>
    </row>
    <row r="298" spans="1:7" ht="21.6" customHeight="1" x14ac:dyDescent="0.35">
      <c r="A298" s="229" t="s">
        <v>218</v>
      </c>
      <c r="B298" s="186" t="s">
        <v>738</v>
      </c>
      <c r="C298" s="186" t="s">
        <v>82</v>
      </c>
      <c r="D298" s="186"/>
      <c r="E298" s="190">
        <v>10</v>
      </c>
      <c r="F298" s="204"/>
      <c r="G298" s="125">
        <f t="shared" si="3"/>
        <v>0</v>
      </c>
    </row>
    <row r="299" spans="1:7" ht="21.6" customHeight="1" x14ac:dyDescent="0.35">
      <c r="A299" s="229" t="s">
        <v>219</v>
      </c>
      <c r="B299" s="186" t="s">
        <v>739</v>
      </c>
      <c r="C299" s="186" t="s">
        <v>82</v>
      </c>
      <c r="D299" s="186"/>
      <c r="E299" s="190">
        <v>10</v>
      </c>
      <c r="F299" s="204"/>
      <c r="G299" s="125">
        <f t="shared" si="3"/>
        <v>0</v>
      </c>
    </row>
    <row r="300" spans="1:7" ht="21.6" customHeight="1" x14ac:dyDescent="0.35">
      <c r="A300" s="229" t="s">
        <v>212</v>
      </c>
      <c r="B300" s="186" t="s">
        <v>741</v>
      </c>
      <c r="C300" s="186" t="s">
        <v>82</v>
      </c>
      <c r="D300" s="186"/>
      <c r="E300" s="190">
        <v>10</v>
      </c>
      <c r="F300" s="204"/>
      <c r="G300" s="125">
        <f t="shared" si="3"/>
        <v>0</v>
      </c>
    </row>
    <row r="301" spans="1:7" ht="21.6" customHeight="1" x14ac:dyDescent="0.35">
      <c r="A301" s="229" t="s">
        <v>345</v>
      </c>
      <c r="B301" s="186" t="s">
        <v>742</v>
      </c>
      <c r="C301" s="186" t="s">
        <v>84</v>
      </c>
      <c r="D301" s="186"/>
      <c r="E301" s="190">
        <v>10</v>
      </c>
      <c r="F301" s="204"/>
      <c r="G301" s="125">
        <f t="shared" si="3"/>
        <v>0</v>
      </c>
    </row>
    <row r="302" spans="1:7" ht="21.6" customHeight="1" x14ac:dyDescent="0.35">
      <c r="A302" s="241" t="s">
        <v>921</v>
      </c>
      <c r="B302" s="186" t="s">
        <v>900</v>
      </c>
      <c r="C302" s="186" t="s">
        <v>82</v>
      </c>
      <c r="D302" s="230"/>
      <c r="E302" s="190">
        <v>10</v>
      </c>
      <c r="F302" s="204"/>
      <c r="G302" s="125">
        <f t="shared" si="3"/>
        <v>0</v>
      </c>
    </row>
    <row r="303" spans="1:7" ht="21.6" customHeight="1" x14ac:dyDescent="0.35">
      <c r="A303" s="229" t="s">
        <v>211</v>
      </c>
      <c r="B303" s="186" t="s">
        <v>901</v>
      </c>
      <c r="C303" s="186" t="s">
        <v>82</v>
      </c>
      <c r="D303" s="230"/>
      <c r="E303" s="190">
        <v>10</v>
      </c>
      <c r="F303" s="204"/>
      <c r="G303" s="125">
        <f t="shared" si="3"/>
        <v>0</v>
      </c>
    </row>
    <row r="304" spans="1:7" ht="21.6" customHeight="1" x14ac:dyDescent="0.35">
      <c r="A304" s="229" t="s">
        <v>924</v>
      </c>
      <c r="B304" s="186" t="s">
        <v>903</v>
      </c>
      <c r="C304" s="186" t="s">
        <v>82</v>
      </c>
      <c r="D304" s="230"/>
      <c r="E304" s="190">
        <v>10</v>
      </c>
      <c r="F304" s="204"/>
      <c r="G304" s="125">
        <f t="shared" si="3"/>
        <v>0</v>
      </c>
    </row>
    <row r="305" spans="1:7" ht="21.6" customHeight="1" thickBot="1" x14ac:dyDescent="0.4">
      <c r="A305" s="229" t="s">
        <v>927</v>
      </c>
      <c r="B305" s="186" t="s">
        <v>904</v>
      </c>
      <c r="C305" s="186" t="s">
        <v>82</v>
      </c>
      <c r="D305" s="230"/>
      <c r="E305" s="190">
        <v>10</v>
      </c>
      <c r="F305" s="204"/>
      <c r="G305" s="125">
        <f t="shared" si="3"/>
        <v>0</v>
      </c>
    </row>
    <row r="306" spans="1:7" ht="21.6" customHeight="1" thickTop="1" x14ac:dyDescent="0.35">
      <c r="A306" s="309" t="s">
        <v>3</v>
      </c>
      <c r="B306" s="310"/>
      <c r="C306" s="311"/>
      <c r="D306" s="311"/>
      <c r="E306" s="311"/>
      <c r="F306" s="311"/>
      <c r="G306" s="312"/>
    </row>
    <row r="307" spans="1:7" ht="35.1" customHeight="1" x14ac:dyDescent="0.35">
      <c r="A307" s="230" t="s">
        <v>451</v>
      </c>
      <c r="B307" s="230" t="s">
        <v>1119</v>
      </c>
      <c r="C307" s="199" t="s">
        <v>110</v>
      </c>
      <c r="D307" s="148"/>
      <c r="E307" s="201">
        <v>5</v>
      </c>
      <c r="F307" s="54"/>
      <c r="G307" s="125">
        <f>+F307*E307</f>
        <v>0</v>
      </c>
    </row>
    <row r="308" spans="1:7" ht="35.1" customHeight="1" x14ac:dyDescent="0.35">
      <c r="A308" s="230" t="s">
        <v>1117</v>
      </c>
      <c r="B308" s="230" t="s">
        <v>1118</v>
      </c>
      <c r="C308" s="199" t="s">
        <v>82</v>
      </c>
      <c r="D308" s="159"/>
      <c r="E308" s="201">
        <v>5</v>
      </c>
      <c r="F308" s="54"/>
      <c r="G308" s="125">
        <f t="shared" ref="G308:G315" si="4">+F308*E308</f>
        <v>0</v>
      </c>
    </row>
    <row r="309" spans="1:7" ht="38.25" customHeight="1" x14ac:dyDescent="0.35">
      <c r="A309" s="233" t="s">
        <v>1120</v>
      </c>
      <c r="B309" s="234" t="s">
        <v>1132</v>
      </c>
      <c r="C309" s="200" t="s">
        <v>82</v>
      </c>
      <c r="D309" s="198"/>
      <c r="E309" s="202">
        <v>5</v>
      </c>
      <c r="F309" s="54"/>
      <c r="G309" s="125">
        <f t="shared" si="4"/>
        <v>0</v>
      </c>
    </row>
    <row r="310" spans="1:7" ht="35.1" customHeight="1" x14ac:dyDescent="0.35">
      <c r="A310" s="233" t="s">
        <v>1121</v>
      </c>
      <c r="B310" s="234" t="s">
        <v>1130</v>
      </c>
      <c r="C310" s="200" t="s">
        <v>82</v>
      </c>
      <c r="D310" s="198"/>
      <c r="E310" s="202">
        <v>5</v>
      </c>
      <c r="F310" s="54"/>
      <c r="G310" s="125">
        <f t="shared" si="4"/>
        <v>0</v>
      </c>
    </row>
    <row r="311" spans="1:7" ht="35.1" customHeight="1" x14ac:dyDescent="0.35">
      <c r="A311" s="233" t="s">
        <v>346</v>
      </c>
      <c r="B311" s="234" t="s">
        <v>1122</v>
      </c>
      <c r="C311" s="200" t="s">
        <v>99</v>
      </c>
      <c r="D311" s="198"/>
      <c r="E311" s="202">
        <v>5</v>
      </c>
      <c r="F311" s="54"/>
      <c r="G311" s="125">
        <f t="shared" si="4"/>
        <v>0</v>
      </c>
    </row>
    <row r="312" spans="1:7" ht="35.1" customHeight="1" x14ac:dyDescent="0.35">
      <c r="A312" s="233" t="s">
        <v>1123</v>
      </c>
      <c r="B312" s="234" t="s">
        <v>1124</v>
      </c>
      <c r="C312" s="200" t="s">
        <v>82</v>
      </c>
      <c r="D312" s="198"/>
      <c r="E312" s="202">
        <v>5</v>
      </c>
      <c r="F312" s="54"/>
      <c r="G312" s="125">
        <f t="shared" si="4"/>
        <v>0</v>
      </c>
    </row>
    <row r="313" spans="1:7" ht="35.1" customHeight="1" x14ac:dyDescent="0.35">
      <c r="A313" s="233" t="s">
        <v>1125</v>
      </c>
      <c r="B313" s="234" t="s">
        <v>1126</v>
      </c>
      <c r="C313" s="200" t="s">
        <v>82</v>
      </c>
      <c r="D313" s="198"/>
      <c r="E313" s="202">
        <v>5</v>
      </c>
      <c r="F313" s="54"/>
      <c r="G313" s="125">
        <f t="shared" si="4"/>
        <v>0</v>
      </c>
    </row>
    <row r="314" spans="1:7" ht="35.1" customHeight="1" x14ac:dyDescent="0.35">
      <c r="A314" s="233" t="s">
        <v>1127</v>
      </c>
      <c r="B314" s="234" t="s">
        <v>1128</v>
      </c>
      <c r="C314" s="200" t="s">
        <v>82</v>
      </c>
      <c r="D314" s="198"/>
      <c r="E314" s="202">
        <v>1</v>
      </c>
      <c r="F314" s="54"/>
      <c r="G314" s="125">
        <f t="shared" si="4"/>
        <v>0</v>
      </c>
    </row>
    <row r="315" spans="1:7" ht="35.1" customHeight="1" x14ac:dyDescent="0.35">
      <c r="A315" s="233" t="s">
        <v>1129</v>
      </c>
      <c r="B315" s="234" t="s">
        <v>1131</v>
      </c>
      <c r="C315" s="200" t="s">
        <v>99</v>
      </c>
      <c r="D315" s="198"/>
      <c r="E315" s="202">
        <v>1</v>
      </c>
      <c r="F315" s="54"/>
      <c r="G315" s="125">
        <f t="shared" si="4"/>
        <v>0</v>
      </c>
    </row>
    <row r="316" spans="1:7" ht="21.6" customHeight="1" x14ac:dyDescent="0.25">
      <c r="A316" s="322"/>
      <c r="B316" s="323"/>
      <c r="C316" s="323"/>
      <c r="D316" s="323"/>
      <c r="E316" s="323"/>
      <c r="F316" s="323"/>
      <c r="G316" s="324"/>
    </row>
    <row r="317" spans="1:7" ht="21.2" customHeight="1" x14ac:dyDescent="0.25">
      <c r="A317" s="160"/>
      <c r="B317" s="161"/>
      <c r="C317" s="162"/>
      <c r="D317" s="163"/>
      <c r="E317" s="164"/>
      <c r="F317" s="165"/>
      <c r="G317" s="166"/>
    </row>
    <row r="318" spans="1:7" ht="21.2" customHeight="1" thickBot="1" x14ac:dyDescent="0.45">
      <c r="A318" s="318" t="s">
        <v>4</v>
      </c>
      <c r="B318" s="319"/>
      <c r="C318" s="319"/>
      <c r="D318" s="319"/>
      <c r="E318" s="319"/>
      <c r="F318" s="320"/>
      <c r="G318" s="321"/>
    </row>
    <row r="319" spans="1:7" ht="57" customHeight="1" thickTop="1" x14ac:dyDescent="0.25">
      <c r="A319" s="195" t="s">
        <v>14</v>
      </c>
      <c r="B319" s="196" t="s">
        <v>1</v>
      </c>
      <c r="C319" s="192" t="s">
        <v>17</v>
      </c>
      <c r="D319" s="193" t="s">
        <v>18</v>
      </c>
      <c r="E319" s="191" t="s">
        <v>2</v>
      </c>
      <c r="F319" s="194" t="s">
        <v>19</v>
      </c>
      <c r="G319" s="197" t="s">
        <v>20</v>
      </c>
    </row>
    <row r="320" spans="1:7" ht="21.2" customHeight="1" x14ac:dyDescent="0.35">
      <c r="A320" s="229" t="s">
        <v>125</v>
      </c>
      <c r="B320" s="186" t="s">
        <v>744</v>
      </c>
      <c r="C320" s="186" t="s">
        <v>98</v>
      </c>
      <c r="D320" s="230"/>
      <c r="E320" s="190">
        <v>15.75</v>
      </c>
      <c r="F320" s="54"/>
      <c r="G320" s="126">
        <f t="shared" ref="G320:G372" si="5">+F320*E320</f>
        <v>0</v>
      </c>
    </row>
    <row r="321" spans="1:7" ht="21.2" customHeight="1" x14ac:dyDescent="0.35">
      <c r="A321" s="229" t="s">
        <v>1101</v>
      </c>
      <c r="B321" s="186" t="s">
        <v>745</v>
      </c>
      <c r="C321" s="186" t="s">
        <v>98</v>
      </c>
      <c r="D321" s="230"/>
      <c r="E321" s="190">
        <v>15.75</v>
      </c>
      <c r="F321" s="54"/>
      <c r="G321" s="126">
        <f t="shared" si="5"/>
        <v>0</v>
      </c>
    </row>
    <row r="322" spans="1:7" ht="21.2" customHeight="1" x14ac:dyDescent="0.35">
      <c r="A322" s="229" t="s">
        <v>347</v>
      </c>
      <c r="B322" s="186" t="s">
        <v>747</v>
      </c>
      <c r="C322" s="186" t="s">
        <v>98</v>
      </c>
      <c r="D322" s="230"/>
      <c r="E322" s="190">
        <v>14.5</v>
      </c>
      <c r="F322" s="54"/>
      <c r="G322" s="126">
        <f t="shared" si="5"/>
        <v>0</v>
      </c>
    </row>
    <row r="323" spans="1:7" ht="21.2" customHeight="1" x14ac:dyDescent="0.35">
      <c r="A323" s="229" t="s">
        <v>126</v>
      </c>
      <c r="B323" s="186" t="s">
        <v>749</v>
      </c>
      <c r="C323" s="186" t="s">
        <v>98</v>
      </c>
      <c r="D323" s="230"/>
      <c r="E323" s="190">
        <v>15.75</v>
      </c>
      <c r="F323" s="54"/>
      <c r="G323" s="126">
        <f t="shared" si="5"/>
        <v>0</v>
      </c>
    </row>
    <row r="324" spans="1:7" ht="21.2" customHeight="1" x14ac:dyDescent="0.35">
      <c r="A324" s="229" t="s">
        <v>130</v>
      </c>
      <c r="B324" s="186" t="s">
        <v>751</v>
      </c>
      <c r="C324" s="186" t="s">
        <v>76</v>
      </c>
      <c r="D324" s="231" t="s">
        <v>5</v>
      </c>
      <c r="E324" s="190">
        <v>11.5</v>
      </c>
      <c r="F324" s="54"/>
      <c r="G324" s="126">
        <f t="shared" si="5"/>
        <v>0</v>
      </c>
    </row>
    <row r="325" spans="1:7" ht="21.2" customHeight="1" x14ac:dyDescent="0.35">
      <c r="A325" s="229" t="s">
        <v>871</v>
      </c>
      <c r="B325" s="186" t="s">
        <v>752</v>
      </c>
      <c r="C325" s="186" t="s">
        <v>76</v>
      </c>
      <c r="D325" s="230"/>
      <c r="E325" s="190">
        <v>12.5</v>
      </c>
      <c r="F325" s="54"/>
      <c r="G325" s="126">
        <f t="shared" si="5"/>
        <v>0</v>
      </c>
    </row>
    <row r="326" spans="1:7" ht="21.2" customHeight="1" x14ac:dyDescent="0.35">
      <c r="A326" s="229" t="s">
        <v>348</v>
      </c>
      <c r="B326" s="186" t="s">
        <v>753</v>
      </c>
      <c r="C326" s="186" t="s">
        <v>76</v>
      </c>
      <c r="D326" s="230"/>
      <c r="E326" s="190">
        <v>11.25</v>
      </c>
      <c r="F326" s="54"/>
      <c r="G326" s="126">
        <f t="shared" si="5"/>
        <v>0</v>
      </c>
    </row>
    <row r="327" spans="1:7" ht="21.2" customHeight="1" x14ac:dyDescent="0.35">
      <c r="A327" s="229" t="s">
        <v>349</v>
      </c>
      <c r="B327" s="186" t="s">
        <v>754</v>
      </c>
      <c r="C327" s="186" t="s">
        <v>76</v>
      </c>
      <c r="D327" s="230"/>
      <c r="E327" s="190">
        <v>10.5</v>
      </c>
      <c r="F327" s="54"/>
      <c r="G327" s="126">
        <f t="shared" si="5"/>
        <v>0</v>
      </c>
    </row>
    <row r="328" spans="1:7" ht="21.2" customHeight="1" x14ac:dyDescent="0.35">
      <c r="A328" s="229" t="s">
        <v>1097</v>
      </c>
      <c r="B328" s="186" t="s">
        <v>755</v>
      </c>
      <c r="C328" s="186" t="s">
        <v>76</v>
      </c>
      <c r="D328" s="230"/>
      <c r="E328" s="190">
        <v>16.75</v>
      </c>
      <c r="F328" s="54"/>
      <c r="G328" s="126">
        <f t="shared" si="5"/>
        <v>0</v>
      </c>
    </row>
    <row r="329" spans="1:7" ht="21.2" customHeight="1" x14ac:dyDescent="0.35">
      <c r="A329" s="229" t="s">
        <v>714</v>
      </c>
      <c r="B329" s="186" t="s">
        <v>756</v>
      </c>
      <c r="C329" s="186" t="s">
        <v>76</v>
      </c>
      <c r="D329" s="230"/>
      <c r="E329" s="190">
        <v>13.5</v>
      </c>
      <c r="F329" s="54"/>
      <c r="G329" s="126">
        <f t="shared" si="5"/>
        <v>0</v>
      </c>
    </row>
    <row r="330" spans="1:7" ht="21.2" customHeight="1" x14ac:dyDescent="0.35">
      <c r="A330" s="229" t="s">
        <v>1099</v>
      </c>
      <c r="B330" s="186" t="s">
        <v>757</v>
      </c>
      <c r="C330" s="186" t="s">
        <v>76</v>
      </c>
      <c r="D330" s="230"/>
      <c r="E330" s="190">
        <v>14.5</v>
      </c>
      <c r="F330" s="54"/>
      <c r="G330" s="126">
        <f t="shared" si="5"/>
        <v>0</v>
      </c>
    </row>
    <row r="331" spans="1:7" ht="21.2" customHeight="1" x14ac:dyDescent="0.35">
      <c r="A331" s="229" t="s">
        <v>128</v>
      </c>
      <c r="B331" s="186" t="s">
        <v>759</v>
      </c>
      <c r="C331" s="186" t="s">
        <v>76</v>
      </c>
      <c r="D331" s="230"/>
      <c r="E331" s="190">
        <v>10.5</v>
      </c>
      <c r="F331" s="54"/>
      <c r="G331" s="126">
        <f t="shared" si="5"/>
        <v>0</v>
      </c>
    </row>
    <row r="332" spans="1:7" ht="21.2" customHeight="1" x14ac:dyDescent="0.35">
      <c r="A332" s="229" t="s">
        <v>129</v>
      </c>
      <c r="B332" s="186" t="s">
        <v>761</v>
      </c>
      <c r="C332" s="186" t="s">
        <v>76</v>
      </c>
      <c r="D332" s="231" t="s">
        <v>5</v>
      </c>
      <c r="E332" s="190">
        <v>13.5</v>
      </c>
      <c r="F332" s="54"/>
      <c r="G332" s="126">
        <f t="shared" si="5"/>
        <v>0</v>
      </c>
    </row>
    <row r="333" spans="1:7" ht="21.2" customHeight="1" x14ac:dyDescent="0.35">
      <c r="A333" s="229" t="s">
        <v>1133</v>
      </c>
      <c r="B333" s="186" t="s">
        <v>763</v>
      </c>
      <c r="C333" s="186" t="s">
        <v>76</v>
      </c>
      <c r="D333" s="230"/>
      <c r="E333" s="190">
        <v>10.5</v>
      </c>
      <c r="F333" s="54"/>
      <c r="G333" s="126">
        <f t="shared" si="5"/>
        <v>0</v>
      </c>
    </row>
    <row r="334" spans="1:7" ht="21.2" customHeight="1" x14ac:dyDescent="0.35">
      <c r="A334" s="229" t="s">
        <v>737</v>
      </c>
      <c r="B334" s="186" t="s">
        <v>764</v>
      </c>
      <c r="C334" s="186" t="s">
        <v>76</v>
      </c>
      <c r="D334" s="230"/>
      <c r="E334" s="190">
        <v>16.75</v>
      </c>
      <c r="F334" s="54"/>
      <c r="G334" s="126">
        <f t="shared" si="5"/>
        <v>0</v>
      </c>
    </row>
    <row r="335" spans="1:7" ht="21.2" customHeight="1" x14ac:dyDescent="0.35">
      <c r="A335" s="229" t="s">
        <v>902</v>
      </c>
      <c r="B335" s="186" t="s">
        <v>765</v>
      </c>
      <c r="C335" s="186" t="s">
        <v>76</v>
      </c>
      <c r="D335" s="230"/>
      <c r="E335" s="190">
        <v>16.5</v>
      </c>
      <c r="F335" s="54"/>
      <c r="G335" s="126">
        <f t="shared" si="5"/>
        <v>0</v>
      </c>
    </row>
    <row r="336" spans="1:7" ht="21.2" customHeight="1" x14ac:dyDescent="0.35">
      <c r="A336" s="229" t="s">
        <v>350</v>
      </c>
      <c r="B336" s="186" t="s">
        <v>766</v>
      </c>
      <c r="C336" s="186" t="s">
        <v>76</v>
      </c>
      <c r="D336" s="230"/>
      <c r="E336" s="190">
        <v>20.75</v>
      </c>
      <c r="F336" s="54"/>
      <c r="G336" s="126">
        <f t="shared" si="5"/>
        <v>0</v>
      </c>
    </row>
    <row r="337" spans="1:7" ht="21.2" customHeight="1" x14ac:dyDescent="0.35">
      <c r="A337" s="229" t="s">
        <v>351</v>
      </c>
      <c r="B337" s="186" t="s">
        <v>767</v>
      </c>
      <c r="C337" s="186" t="s">
        <v>93</v>
      </c>
      <c r="D337" s="230"/>
      <c r="E337" s="190">
        <v>12.5</v>
      </c>
      <c r="F337" s="54"/>
      <c r="G337" s="126">
        <f t="shared" si="5"/>
        <v>0</v>
      </c>
    </row>
    <row r="338" spans="1:7" ht="21.2" customHeight="1" x14ac:dyDescent="0.35">
      <c r="A338" s="229" t="s">
        <v>704</v>
      </c>
      <c r="B338" s="186" t="s">
        <v>768</v>
      </c>
      <c r="C338" s="186" t="s">
        <v>93</v>
      </c>
      <c r="D338" s="231" t="s">
        <v>5</v>
      </c>
      <c r="E338" s="190">
        <v>10.5</v>
      </c>
      <c r="F338" s="54"/>
      <c r="G338" s="126">
        <f t="shared" si="5"/>
        <v>0</v>
      </c>
    </row>
    <row r="339" spans="1:7" ht="21.2" customHeight="1" x14ac:dyDescent="0.35">
      <c r="A339" s="229" t="s">
        <v>352</v>
      </c>
      <c r="B339" s="186" t="s">
        <v>770</v>
      </c>
      <c r="C339" s="186" t="s">
        <v>93</v>
      </c>
      <c r="D339" s="230"/>
      <c r="E339" s="190">
        <v>17.75</v>
      </c>
      <c r="F339" s="54"/>
      <c r="G339" s="126">
        <f t="shared" si="5"/>
        <v>0</v>
      </c>
    </row>
    <row r="340" spans="1:7" ht="21.2" customHeight="1" x14ac:dyDescent="0.35">
      <c r="A340" s="229" t="s">
        <v>1001</v>
      </c>
      <c r="B340" s="186" t="s">
        <v>771</v>
      </c>
      <c r="C340" s="186" t="s">
        <v>93</v>
      </c>
      <c r="D340" s="230"/>
      <c r="E340" s="190">
        <v>16.75</v>
      </c>
      <c r="F340" s="54"/>
      <c r="G340" s="126">
        <f t="shared" si="5"/>
        <v>0</v>
      </c>
    </row>
    <row r="341" spans="1:7" ht="21.2" customHeight="1" x14ac:dyDescent="0.35">
      <c r="A341" s="229" t="s">
        <v>353</v>
      </c>
      <c r="B341" s="186" t="s">
        <v>773</v>
      </c>
      <c r="C341" s="186" t="s">
        <v>100</v>
      </c>
      <c r="D341" s="230"/>
      <c r="E341" s="190">
        <v>12.5</v>
      </c>
      <c r="F341" s="54"/>
      <c r="G341" s="126">
        <f t="shared" si="5"/>
        <v>0</v>
      </c>
    </row>
    <row r="342" spans="1:7" ht="21.2" customHeight="1" x14ac:dyDescent="0.35">
      <c r="A342" s="229" t="s">
        <v>473</v>
      </c>
      <c r="B342" s="186" t="s">
        <v>775</v>
      </c>
      <c r="C342" s="186" t="s">
        <v>77</v>
      </c>
      <c r="D342" s="230"/>
      <c r="E342" s="190">
        <v>17.989999999999998</v>
      </c>
      <c r="F342" s="54"/>
      <c r="G342" s="126">
        <f t="shared" si="5"/>
        <v>0</v>
      </c>
    </row>
    <row r="343" spans="1:7" ht="21.2" customHeight="1" x14ac:dyDescent="0.35">
      <c r="A343" s="229" t="s">
        <v>527</v>
      </c>
      <c r="B343" s="186" t="s">
        <v>776</v>
      </c>
      <c r="C343" s="186" t="s">
        <v>77</v>
      </c>
      <c r="D343" s="230"/>
      <c r="E343" s="190">
        <v>12.5</v>
      </c>
      <c r="F343" s="54"/>
      <c r="G343" s="126">
        <f t="shared" si="5"/>
        <v>0</v>
      </c>
    </row>
    <row r="344" spans="1:7" ht="21.2" customHeight="1" x14ac:dyDescent="0.35">
      <c r="A344" s="229" t="s">
        <v>693</v>
      </c>
      <c r="B344" s="186" t="s">
        <v>778</v>
      </c>
      <c r="C344" s="186" t="s">
        <v>77</v>
      </c>
      <c r="D344" s="230"/>
      <c r="E344" s="190">
        <v>10.5</v>
      </c>
      <c r="F344" s="54"/>
      <c r="G344" s="126">
        <f t="shared" si="5"/>
        <v>0</v>
      </c>
    </row>
    <row r="345" spans="1:7" ht="21.2" customHeight="1" x14ac:dyDescent="0.35">
      <c r="A345" s="229" t="s">
        <v>696</v>
      </c>
      <c r="B345" s="186" t="s">
        <v>779</v>
      </c>
      <c r="C345" s="186" t="s">
        <v>77</v>
      </c>
      <c r="D345" s="230"/>
      <c r="E345" s="190">
        <v>12.5</v>
      </c>
      <c r="F345" s="54"/>
      <c r="G345" s="126">
        <f t="shared" si="5"/>
        <v>0</v>
      </c>
    </row>
    <row r="346" spans="1:7" ht="21.2" customHeight="1" x14ac:dyDescent="0.35">
      <c r="A346" s="229" t="s">
        <v>558</v>
      </c>
      <c r="B346" s="186" t="s">
        <v>781</v>
      </c>
      <c r="C346" s="186" t="s">
        <v>77</v>
      </c>
      <c r="D346" s="230"/>
      <c r="E346" s="190">
        <v>11</v>
      </c>
      <c r="F346" s="54"/>
      <c r="G346" s="126">
        <f t="shared" si="5"/>
        <v>0</v>
      </c>
    </row>
    <row r="347" spans="1:7" ht="21.2" customHeight="1" x14ac:dyDescent="0.35">
      <c r="A347" s="229" t="s">
        <v>841</v>
      </c>
      <c r="B347" s="186" t="s">
        <v>783</v>
      </c>
      <c r="C347" s="186" t="s">
        <v>77</v>
      </c>
      <c r="D347" s="230"/>
      <c r="E347" s="190">
        <v>11.75</v>
      </c>
      <c r="F347" s="54"/>
      <c r="G347" s="126">
        <f t="shared" si="5"/>
        <v>0</v>
      </c>
    </row>
    <row r="348" spans="1:7" ht="21.2" customHeight="1" x14ac:dyDescent="0.35">
      <c r="A348" s="229" t="s">
        <v>133</v>
      </c>
      <c r="B348" s="186" t="s">
        <v>784</v>
      </c>
      <c r="C348" s="186" t="s">
        <v>77</v>
      </c>
      <c r="D348" s="230"/>
      <c r="E348" s="190">
        <v>21</v>
      </c>
      <c r="F348" s="54"/>
      <c r="G348" s="126">
        <f t="shared" si="5"/>
        <v>0</v>
      </c>
    </row>
    <row r="349" spans="1:7" ht="21.2" customHeight="1" x14ac:dyDescent="0.35">
      <c r="A349" s="229" t="s">
        <v>354</v>
      </c>
      <c r="B349" s="186" t="s">
        <v>785</v>
      </c>
      <c r="C349" s="186" t="s">
        <v>77</v>
      </c>
      <c r="D349" s="230"/>
      <c r="E349" s="190">
        <v>12.5</v>
      </c>
      <c r="F349" s="54"/>
      <c r="G349" s="126">
        <f t="shared" si="5"/>
        <v>0</v>
      </c>
    </row>
    <row r="350" spans="1:7" ht="21.2" customHeight="1" x14ac:dyDescent="0.35">
      <c r="A350" s="229" t="s">
        <v>355</v>
      </c>
      <c r="B350" s="186" t="s">
        <v>787</v>
      </c>
      <c r="C350" s="186" t="s">
        <v>77</v>
      </c>
      <c r="D350" s="230"/>
      <c r="E350" s="190">
        <v>12.5</v>
      </c>
      <c r="F350" s="54"/>
      <c r="G350" s="126">
        <f t="shared" si="5"/>
        <v>0</v>
      </c>
    </row>
    <row r="351" spans="1:7" ht="21.2" customHeight="1" x14ac:dyDescent="0.35">
      <c r="A351" s="229" t="s">
        <v>864</v>
      </c>
      <c r="B351" s="186" t="s">
        <v>788</v>
      </c>
      <c r="C351" s="186" t="s">
        <v>77</v>
      </c>
      <c r="D351" s="231" t="s">
        <v>5</v>
      </c>
      <c r="E351" s="190">
        <v>10.5</v>
      </c>
      <c r="F351" s="54"/>
      <c r="G351" s="126">
        <f t="shared" si="5"/>
        <v>0</v>
      </c>
    </row>
    <row r="352" spans="1:7" ht="21.2" customHeight="1" x14ac:dyDescent="0.35">
      <c r="A352" s="229" t="s">
        <v>627</v>
      </c>
      <c r="B352" s="186" t="s">
        <v>789</v>
      </c>
      <c r="C352" s="186" t="s">
        <v>77</v>
      </c>
      <c r="D352" s="231" t="s">
        <v>5</v>
      </c>
      <c r="E352" s="190">
        <v>10.5</v>
      </c>
      <c r="F352" s="54"/>
      <c r="G352" s="126">
        <f t="shared" si="5"/>
        <v>0</v>
      </c>
    </row>
    <row r="353" spans="1:7" ht="21.2" customHeight="1" x14ac:dyDescent="0.35">
      <c r="A353" s="229" t="s">
        <v>356</v>
      </c>
      <c r="B353" s="186" t="s">
        <v>790</v>
      </c>
      <c r="C353" s="186" t="s">
        <v>77</v>
      </c>
      <c r="D353" s="230"/>
      <c r="E353" s="190">
        <v>10.5</v>
      </c>
      <c r="F353" s="54"/>
      <c r="G353" s="126">
        <f t="shared" si="5"/>
        <v>0</v>
      </c>
    </row>
    <row r="354" spans="1:7" ht="21.2" customHeight="1" x14ac:dyDescent="0.35">
      <c r="A354" s="229" t="s">
        <v>361</v>
      </c>
      <c r="B354" s="186" t="s">
        <v>791</v>
      </c>
      <c r="C354" s="186" t="s">
        <v>77</v>
      </c>
      <c r="D354" s="230"/>
      <c r="E354" s="190">
        <v>10.5</v>
      </c>
      <c r="F354" s="54"/>
      <c r="G354" s="126">
        <f t="shared" si="5"/>
        <v>0</v>
      </c>
    </row>
    <row r="355" spans="1:7" ht="21.2" customHeight="1" x14ac:dyDescent="0.35">
      <c r="A355" s="229" t="s">
        <v>169</v>
      </c>
      <c r="B355" s="186" t="s">
        <v>792</v>
      </c>
      <c r="C355" s="186" t="s">
        <v>77</v>
      </c>
      <c r="D355" s="231" t="s">
        <v>5</v>
      </c>
      <c r="E355" s="190">
        <v>10.5</v>
      </c>
      <c r="F355" s="54"/>
      <c r="G355" s="126">
        <f t="shared" si="5"/>
        <v>0</v>
      </c>
    </row>
    <row r="356" spans="1:7" ht="21.2" customHeight="1" x14ac:dyDescent="0.35">
      <c r="A356" s="229" t="s">
        <v>148</v>
      </c>
      <c r="B356" s="186" t="s">
        <v>794</v>
      </c>
      <c r="C356" s="186" t="s">
        <v>77</v>
      </c>
      <c r="D356" s="231" t="s">
        <v>5</v>
      </c>
      <c r="E356" s="190">
        <v>10.5</v>
      </c>
      <c r="F356" s="54"/>
      <c r="G356" s="126">
        <f t="shared" si="5"/>
        <v>0</v>
      </c>
    </row>
    <row r="357" spans="1:7" ht="21.2" customHeight="1" x14ac:dyDescent="0.35">
      <c r="A357" s="229" t="s">
        <v>147</v>
      </c>
      <c r="B357" s="186" t="s">
        <v>795</v>
      </c>
      <c r="C357" s="186" t="s">
        <v>77</v>
      </c>
      <c r="D357" s="230"/>
      <c r="E357" s="190">
        <v>10.5</v>
      </c>
      <c r="F357" s="54"/>
      <c r="G357" s="126">
        <f t="shared" si="5"/>
        <v>0</v>
      </c>
    </row>
    <row r="358" spans="1:7" ht="21.2" customHeight="1" x14ac:dyDescent="0.35">
      <c r="A358" s="229" t="s">
        <v>163</v>
      </c>
      <c r="B358" s="186" t="s">
        <v>796</v>
      </c>
      <c r="C358" s="186" t="s">
        <v>77</v>
      </c>
      <c r="D358" s="230"/>
      <c r="E358" s="190">
        <v>11.25</v>
      </c>
      <c r="F358" s="54"/>
      <c r="G358" s="126">
        <f t="shared" si="5"/>
        <v>0</v>
      </c>
    </row>
    <row r="359" spans="1:7" ht="21.2" customHeight="1" x14ac:dyDescent="0.35">
      <c r="A359" s="229" t="s">
        <v>157</v>
      </c>
      <c r="B359" s="186" t="s">
        <v>797</v>
      </c>
      <c r="C359" s="186" t="s">
        <v>77</v>
      </c>
      <c r="D359" s="230"/>
      <c r="E359" s="190">
        <v>10.5</v>
      </c>
      <c r="F359" s="54"/>
      <c r="G359" s="126">
        <f t="shared" si="5"/>
        <v>0</v>
      </c>
    </row>
    <row r="360" spans="1:7" ht="21.2" customHeight="1" x14ac:dyDescent="0.35">
      <c r="A360" s="229" t="s">
        <v>153</v>
      </c>
      <c r="B360" s="186" t="s">
        <v>798</v>
      </c>
      <c r="C360" s="186" t="s">
        <v>77</v>
      </c>
      <c r="D360" s="230"/>
      <c r="E360" s="190">
        <v>10.5</v>
      </c>
      <c r="F360" s="54"/>
      <c r="G360" s="126">
        <f t="shared" si="5"/>
        <v>0</v>
      </c>
    </row>
    <row r="361" spans="1:7" ht="21.2" customHeight="1" x14ac:dyDescent="0.35">
      <c r="A361" s="229" t="s">
        <v>1096</v>
      </c>
      <c r="B361" s="186" t="s">
        <v>799</v>
      </c>
      <c r="C361" s="186" t="s">
        <v>77</v>
      </c>
      <c r="D361" s="230"/>
      <c r="E361" s="190">
        <v>12</v>
      </c>
      <c r="F361" s="54"/>
      <c r="G361" s="126">
        <f t="shared" si="5"/>
        <v>0</v>
      </c>
    </row>
    <row r="362" spans="1:7" ht="21.2" customHeight="1" x14ac:dyDescent="0.35">
      <c r="A362" s="229" t="s">
        <v>159</v>
      </c>
      <c r="B362" s="186" t="s">
        <v>800</v>
      </c>
      <c r="C362" s="186" t="s">
        <v>77</v>
      </c>
      <c r="D362" s="230"/>
      <c r="E362" s="190">
        <v>10.5</v>
      </c>
      <c r="F362" s="54"/>
      <c r="G362" s="126">
        <f t="shared" si="5"/>
        <v>0</v>
      </c>
    </row>
    <row r="363" spans="1:7" ht="21.2" customHeight="1" x14ac:dyDescent="0.35">
      <c r="A363" s="229" t="s">
        <v>357</v>
      </c>
      <c r="B363" s="186" t="s">
        <v>801</v>
      </c>
      <c r="C363" s="186" t="s">
        <v>77</v>
      </c>
      <c r="D363" s="230"/>
      <c r="E363" s="190">
        <v>10.5</v>
      </c>
      <c r="F363" s="54"/>
      <c r="G363" s="126">
        <f t="shared" si="5"/>
        <v>0</v>
      </c>
    </row>
    <row r="364" spans="1:7" ht="21.2" customHeight="1" x14ac:dyDescent="0.35">
      <c r="A364" s="229" t="s">
        <v>358</v>
      </c>
      <c r="B364" s="186" t="s">
        <v>802</v>
      </c>
      <c r="C364" s="186" t="s">
        <v>77</v>
      </c>
      <c r="D364" s="230"/>
      <c r="E364" s="190">
        <v>10.5</v>
      </c>
      <c r="F364" s="54"/>
      <c r="G364" s="126">
        <f t="shared" si="5"/>
        <v>0</v>
      </c>
    </row>
    <row r="365" spans="1:7" ht="21.2" customHeight="1" x14ac:dyDescent="0.35">
      <c r="A365" s="229" t="s">
        <v>657</v>
      </c>
      <c r="B365" s="186" t="s">
        <v>803</v>
      </c>
      <c r="C365" s="186" t="s">
        <v>77</v>
      </c>
      <c r="D365" s="230"/>
      <c r="E365" s="190">
        <v>13</v>
      </c>
      <c r="F365" s="54"/>
      <c r="G365" s="126">
        <f t="shared" si="5"/>
        <v>0</v>
      </c>
    </row>
    <row r="366" spans="1:7" ht="21.2" customHeight="1" x14ac:dyDescent="0.35">
      <c r="A366" s="229" t="s">
        <v>360</v>
      </c>
      <c r="B366" s="186" t="s">
        <v>804</v>
      </c>
      <c r="C366" s="186" t="s">
        <v>77</v>
      </c>
      <c r="D366" s="230"/>
      <c r="E366" s="190">
        <v>10.5</v>
      </c>
      <c r="F366" s="54"/>
      <c r="G366" s="126">
        <f t="shared" si="5"/>
        <v>0</v>
      </c>
    </row>
    <row r="367" spans="1:7" ht="21.2" customHeight="1" x14ac:dyDescent="0.35">
      <c r="A367" s="229" t="s">
        <v>156</v>
      </c>
      <c r="B367" s="186" t="s">
        <v>805</v>
      </c>
      <c r="C367" s="186" t="s">
        <v>77</v>
      </c>
      <c r="D367" s="230"/>
      <c r="E367" s="190">
        <v>16.75</v>
      </c>
      <c r="F367" s="54"/>
      <c r="G367" s="126">
        <f t="shared" si="5"/>
        <v>0</v>
      </c>
    </row>
    <row r="368" spans="1:7" ht="21.2" customHeight="1" x14ac:dyDescent="0.35">
      <c r="A368" s="229" t="s">
        <v>362</v>
      </c>
      <c r="B368" s="186" t="s">
        <v>807</v>
      </c>
      <c r="C368" s="186" t="s">
        <v>77</v>
      </c>
      <c r="D368" s="230"/>
      <c r="E368" s="190">
        <v>10.5</v>
      </c>
      <c r="F368" s="54"/>
      <c r="G368" s="126">
        <f t="shared" si="5"/>
        <v>0</v>
      </c>
    </row>
    <row r="369" spans="1:7" ht="21.2" customHeight="1" x14ac:dyDescent="0.35">
      <c r="A369" s="229" t="s">
        <v>164</v>
      </c>
      <c r="B369" s="186" t="s">
        <v>809</v>
      </c>
      <c r="C369" s="186" t="s">
        <v>77</v>
      </c>
      <c r="D369" s="231" t="s">
        <v>5</v>
      </c>
      <c r="E369" s="190">
        <v>14.5</v>
      </c>
      <c r="F369" s="54"/>
      <c r="G369" s="126">
        <f t="shared" si="5"/>
        <v>0</v>
      </c>
    </row>
    <row r="370" spans="1:7" ht="21.2" customHeight="1" x14ac:dyDescent="0.35">
      <c r="A370" s="229" t="s">
        <v>166</v>
      </c>
      <c r="B370" s="186" t="s">
        <v>811</v>
      </c>
      <c r="C370" s="186" t="s">
        <v>77</v>
      </c>
      <c r="D370" s="231" t="s">
        <v>5</v>
      </c>
      <c r="E370" s="190">
        <v>11.5</v>
      </c>
      <c r="F370" s="54"/>
      <c r="G370" s="126">
        <f t="shared" si="5"/>
        <v>0</v>
      </c>
    </row>
    <row r="371" spans="1:7" ht="21.2" customHeight="1" x14ac:dyDescent="0.35">
      <c r="A371" s="229" t="s">
        <v>1134</v>
      </c>
      <c r="B371" s="186" t="s">
        <v>812</v>
      </c>
      <c r="C371" s="186" t="s">
        <v>77</v>
      </c>
      <c r="D371" s="231" t="s">
        <v>5</v>
      </c>
      <c r="E371" s="190">
        <v>10.5</v>
      </c>
      <c r="F371" s="54"/>
      <c r="G371" s="126">
        <f t="shared" si="5"/>
        <v>0</v>
      </c>
    </row>
    <row r="372" spans="1:7" ht="21.2" customHeight="1" x14ac:dyDescent="0.35">
      <c r="A372" s="229" t="s">
        <v>1135</v>
      </c>
      <c r="B372" s="186" t="s">
        <v>813</v>
      </c>
      <c r="C372" s="186" t="s">
        <v>77</v>
      </c>
      <c r="D372" s="231" t="s">
        <v>5</v>
      </c>
      <c r="E372" s="190">
        <v>10.5</v>
      </c>
      <c r="F372" s="54"/>
      <c r="G372" s="126">
        <f t="shared" si="5"/>
        <v>0</v>
      </c>
    </row>
    <row r="373" spans="1:7" ht="21.2" customHeight="1" x14ac:dyDescent="0.35">
      <c r="A373" s="229" t="s">
        <v>359</v>
      </c>
      <c r="B373" s="186" t="s">
        <v>815</v>
      </c>
      <c r="C373" s="186" t="s">
        <v>77</v>
      </c>
      <c r="D373" s="230"/>
      <c r="E373" s="190">
        <v>10.5</v>
      </c>
      <c r="F373" s="54"/>
      <c r="G373" s="126">
        <f t="shared" ref="G373:G431" si="6">+F373*E373</f>
        <v>0</v>
      </c>
    </row>
    <row r="374" spans="1:7" ht="21.2" customHeight="1" x14ac:dyDescent="0.35">
      <c r="A374" s="229" t="s">
        <v>149</v>
      </c>
      <c r="B374" s="186" t="s">
        <v>817</v>
      </c>
      <c r="C374" s="186" t="s">
        <v>77</v>
      </c>
      <c r="D374" s="230"/>
      <c r="E374" s="190">
        <v>10.5</v>
      </c>
      <c r="F374" s="54"/>
      <c r="G374" s="126">
        <f t="shared" si="6"/>
        <v>0</v>
      </c>
    </row>
    <row r="375" spans="1:7" ht="21.2" customHeight="1" x14ac:dyDescent="0.35">
      <c r="A375" s="229" t="s">
        <v>155</v>
      </c>
      <c r="B375" s="186" t="s">
        <v>819</v>
      </c>
      <c r="C375" s="186" t="s">
        <v>77</v>
      </c>
      <c r="D375" s="230"/>
      <c r="E375" s="190">
        <v>10.5</v>
      </c>
      <c r="F375" s="54"/>
      <c r="G375" s="126">
        <f t="shared" si="6"/>
        <v>0</v>
      </c>
    </row>
    <row r="376" spans="1:7" ht="21.2" customHeight="1" x14ac:dyDescent="0.35">
      <c r="A376" s="229" t="s">
        <v>151</v>
      </c>
      <c r="B376" s="186" t="s">
        <v>820</v>
      </c>
      <c r="C376" s="186" t="s">
        <v>77</v>
      </c>
      <c r="D376" s="230"/>
      <c r="E376" s="190">
        <v>10.5</v>
      </c>
      <c r="F376" s="54"/>
      <c r="G376" s="126">
        <f t="shared" si="6"/>
        <v>0</v>
      </c>
    </row>
    <row r="377" spans="1:7" ht="21.2" customHeight="1" x14ac:dyDescent="0.35">
      <c r="A377" s="229" t="s">
        <v>1136</v>
      </c>
      <c r="B377" s="186" t="s">
        <v>821</v>
      </c>
      <c r="C377" s="186" t="s">
        <v>77</v>
      </c>
      <c r="D377" s="230"/>
      <c r="E377" s="190">
        <v>10.5</v>
      </c>
      <c r="F377" s="54"/>
      <c r="G377" s="126">
        <f t="shared" si="6"/>
        <v>0</v>
      </c>
    </row>
    <row r="378" spans="1:7" ht="21.2" customHeight="1" x14ac:dyDescent="0.35">
      <c r="A378" s="229" t="s">
        <v>365</v>
      </c>
      <c r="B378" s="186" t="s">
        <v>823</v>
      </c>
      <c r="C378" s="186" t="s">
        <v>77</v>
      </c>
      <c r="D378" s="230"/>
      <c r="E378" s="190">
        <v>10.5</v>
      </c>
      <c r="F378" s="54"/>
      <c r="G378" s="126">
        <f t="shared" si="6"/>
        <v>0</v>
      </c>
    </row>
    <row r="379" spans="1:7" ht="21.2" customHeight="1" x14ac:dyDescent="0.35">
      <c r="A379" s="229" t="s">
        <v>364</v>
      </c>
      <c r="B379" s="186" t="s">
        <v>824</v>
      </c>
      <c r="C379" s="186" t="s">
        <v>77</v>
      </c>
      <c r="D379" s="230"/>
      <c r="E379" s="190">
        <v>10.5</v>
      </c>
      <c r="F379" s="54"/>
      <c r="G379" s="126">
        <f t="shared" si="6"/>
        <v>0</v>
      </c>
    </row>
    <row r="380" spans="1:7" ht="21.2" customHeight="1" x14ac:dyDescent="0.35">
      <c r="A380" s="229" t="s">
        <v>363</v>
      </c>
      <c r="B380" s="186" t="s">
        <v>826</v>
      </c>
      <c r="C380" s="186" t="s">
        <v>77</v>
      </c>
      <c r="D380" s="230"/>
      <c r="E380" s="190">
        <v>25</v>
      </c>
      <c r="F380" s="54"/>
      <c r="G380" s="126">
        <f t="shared" si="6"/>
        <v>0</v>
      </c>
    </row>
    <row r="381" spans="1:7" ht="21.2" customHeight="1" x14ac:dyDescent="0.35">
      <c r="A381" s="229" t="s">
        <v>160</v>
      </c>
      <c r="B381" s="186" t="s">
        <v>828</v>
      </c>
      <c r="C381" s="186" t="s">
        <v>77</v>
      </c>
      <c r="D381" s="230"/>
      <c r="E381" s="190">
        <v>11.5</v>
      </c>
      <c r="F381" s="54"/>
      <c r="G381" s="126">
        <f t="shared" si="6"/>
        <v>0</v>
      </c>
    </row>
    <row r="382" spans="1:7" ht="21.2" customHeight="1" x14ac:dyDescent="0.35">
      <c r="A382" s="229" t="s">
        <v>168</v>
      </c>
      <c r="B382" s="186" t="s">
        <v>830</v>
      </c>
      <c r="C382" s="186" t="s">
        <v>77</v>
      </c>
      <c r="D382" s="230"/>
      <c r="E382" s="190">
        <v>10.5</v>
      </c>
      <c r="F382" s="54"/>
      <c r="G382" s="126">
        <f t="shared" si="6"/>
        <v>0</v>
      </c>
    </row>
    <row r="383" spans="1:7" ht="21.2" customHeight="1" x14ac:dyDescent="0.35">
      <c r="A383" s="229" t="s">
        <v>366</v>
      </c>
      <c r="B383" s="186" t="s">
        <v>831</v>
      </c>
      <c r="C383" s="186" t="s">
        <v>77</v>
      </c>
      <c r="D383" s="230"/>
      <c r="E383" s="190">
        <v>10.5</v>
      </c>
      <c r="F383" s="54"/>
      <c r="G383" s="126">
        <f t="shared" si="6"/>
        <v>0</v>
      </c>
    </row>
    <row r="384" spans="1:7" ht="21.2" customHeight="1" x14ac:dyDescent="0.35">
      <c r="A384" s="229" t="s">
        <v>165</v>
      </c>
      <c r="B384" s="186" t="s">
        <v>833</v>
      </c>
      <c r="C384" s="186" t="s">
        <v>77</v>
      </c>
      <c r="D384" s="231" t="s">
        <v>5</v>
      </c>
      <c r="E384" s="190">
        <v>15.5</v>
      </c>
      <c r="F384" s="54"/>
      <c r="G384" s="126">
        <f t="shared" si="6"/>
        <v>0</v>
      </c>
    </row>
    <row r="385" spans="1:7" ht="21.2" customHeight="1" x14ac:dyDescent="0.35">
      <c r="A385" s="229" t="s">
        <v>367</v>
      </c>
      <c r="B385" s="186" t="s">
        <v>835</v>
      </c>
      <c r="C385" s="186" t="s">
        <v>77</v>
      </c>
      <c r="D385" s="230"/>
      <c r="E385" s="190">
        <v>10.5</v>
      </c>
      <c r="F385" s="54"/>
      <c r="G385" s="126">
        <f t="shared" si="6"/>
        <v>0</v>
      </c>
    </row>
    <row r="386" spans="1:7" ht="21.2" customHeight="1" x14ac:dyDescent="0.35">
      <c r="A386" s="229" t="s">
        <v>171</v>
      </c>
      <c r="B386" s="186" t="s">
        <v>836</v>
      </c>
      <c r="C386" s="186" t="s">
        <v>77</v>
      </c>
      <c r="D386" s="230"/>
      <c r="E386" s="190">
        <v>20</v>
      </c>
      <c r="F386" s="54"/>
      <c r="G386" s="126">
        <f t="shared" si="6"/>
        <v>0</v>
      </c>
    </row>
    <row r="387" spans="1:7" ht="21.2" customHeight="1" x14ac:dyDescent="0.35">
      <c r="A387" s="229" t="s">
        <v>460</v>
      </c>
      <c r="B387" s="186" t="s">
        <v>837</v>
      </c>
      <c r="C387" s="186" t="s">
        <v>78</v>
      </c>
      <c r="D387" s="230"/>
      <c r="E387" s="190">
        <v>15.75</v>
      </c>
      <c r="F387" s="54"/>
      <c r="G387" s="126">
        <f t="shared" si="6"/>
        <v>0</v>
      </c>
    </row>
    <row r="388" spans="1:7" ht="21.2" customHeight="1" x14ac:dyDescent="0.35">
      <c r="A388" s="229" t="s">
        <v>643</v>
      </c>
      <c r="B388" s="186" t="s">
        <v>839</v>
      </c>
      <c r="C388" s="186" t="s">
        <v>78</v>
      </c>
      <c r="D388" s="230"/>
      <c r="E388" s="190">
        <v>13</v>
      </c>
      <c r="F388" s="54"/>
      <c r="G388" s="126">
        <f t="shared" si="6"/>
        <v>0</v>
      </c>
    </row>
    <row r="389" spans="1:7" ht="21.2" customHeight="1" x14ac:dyDescent="0.35">
      <c r="A389" s="229" t="s">
        <v>368</v>
      </c>
      <c r="B389" s="186" t="s">
        <v>840</v>
      </c>
      <c r="C389" s="186" t="s">
        <v>78</v>
      </c>
      <c r="D389" s="230"/>
      <c r="E389" s="190">
        <v>26.25</v>
      </c>
      <c r="F389" s="54"/>
      <c r="G389" s="126">
        <f t="shared" si="6"/>
        <v>0</v>
      </c>
    </row>
    <row r="390" spans="1:7" ht="21.2" customHeight="1" x14ac:dyDescent="0.35">
      <c r="A390" s="229" t="s">
        <v>173</v>
      </c>
      <c r="B390" s="186" t="s">
        <v>842</v>
      </c>
      <c r="C390" s="186" t="s">
        <v>78</v>
      </c>
      <c r="D390" s="231" t="s">
        <v>5</v>
      </c>
      <c r="E390" s="190">
        <v>13.5</v>
      </c>
      <c r="F390" s="54"/>
      <c r="G390" s="126">
        <f t="shared" si="6"/>
        <v>0</v>
      </c>
    </row>
    <row r="391" spans="1:7" ht="21.2" customHeight="1" x14ac:dyDescent="0.35">
      <c r="A391" s="229" t="s">
        <v>172</v>
      </c>
      <c r="B391" s="186" t="s">
        <v>843</v>
      </c>
      <c r="C391" s="186" t="s">
        <v>78</v>
      </c>
      <c r="D391" s="230"/>
      <c r="E391" s="190">
        <v>15.75</v>
      </c>
      <c r="F391" s="54"/>
      <c r="G391" s="126">
        <f t="shared" si="6"/>
        <v>0</v>
      </c>
    </row>
    <row r="392" spans="1:7" ht="21.2" customHeight="1" x14ac:dyDescent="0.35">
      <c r="A392" s="229" t="s">
        <v>458</v>
      </c>
      <c r="B392" s="186" t="s">
        <v>844</v>
      </c>
      <c r="C392" s="186" t="s">
        <v>79</v>
      </c>
      <c r="D392" s="230"/>
      <c r="E392" s="190">
        <v>29.99</v>
      </c>
      <c r="F392" s="54"/>
      <c r="G392" s="126">
        <f t="shared" si="6"/>
        <v>0</v>
      </c>
    </row>
    <row r="393" spans="1:7" ht="21.2" customHeight="1" x14ac:dyDescent="0.35">
      <c r="A393" s="229" t="s">
        <v>748</v>
      </c>
      <c r="B393" s="186" t="s">
        <v>845</v>
      </c>
      <c r="C393" s="186" t="s">
        <v>79</v>
      </c>
      <c r="D393" s="230"/>
      <c r="E393" s="190">
        <v>15.75</v>
      </c>
      <c r="F393" s="54"/>
      <c r="G393" s="126">
        <f t="shared" si="6"/>
        <v>0</v>
      </c>
    </row>
    <row r="394" spans="1:7" ht="21.2" customHeight="1" x14ac:dyDescent="0.35">
      <c r="A394" s="229" t="s">
        <v>829</v>
      </c>
      <c r="B394" s="186" t="s">
        <v>846</v>
      </c>
      <c r="C394" s="186" t="s">
        <v>79</v>
      </c>
      <c r="D394" s="230"/>
      <c r="E394" s="190">
        <v>12.5</v>
      </c>
      <c r="F394" s="54"/>
      <c r="G394" s="126">
        <f t="shared" si="6"/>
        <v>0</v>
      </c>
    </row>
    <row r="395" spans="1:7" ht="21.2" customHeight="1" x14ac:dyDescent="0.35">
      <c r="A395" s="229" t="s">
        <v>838</v>
      </c>
      <c r="B395" s="186" t="s">
        <v>847</v>
      </c>
      <c r="C395" s="186" t="s">
        <v>79</v>
      </c>
      <c r="D395" s="230"/>
      <c r="E395" s="190">
        <v>25</v>
      </c>
      <c r="F395" s="54"/>
      <c r="G395" s="126">
        <f t="shared" si="6"/>
        <v>0</v>
      </c>
    </row>
    <row r="396" spans="1:7" ht="21.2" customHeight="1" x14ac:dyDescent="0.35">
      <c r="A396" s="229" t="s">
        <v>1089</v>
      </c>
      <c r="B396" s="186" t="s">
        <v>848</v>
      </c>
      <c r="C396" s="186" t="s">
        <v>79</v>
      </c>
      <c r="D396" s="230"/>
      <c r="E396" s="190">
        <v>10.5</v>
      </c>
      <c r="F396" s="54"/>
      <c r="G396" s="126">
        <f t="shared" si="6"/>
        <v>0</v>
      </c>
    </row>
    <row r="397" spans="1:7" ht="21.2" customHeight="1" x14ac:dyDescent="0.35">
      <c r="A397" s="229" t="s">
        <v>369</v>
      </c>
      <c r="B397" s="186" t="s">
        <v>849</v>
      </c>
      <c r="C397" s="186" t="s">
        <v>79</v>
      </c>
      <c r="D397" s="230"/>
      <c r="E397" s="190">
        <v>10.5</v>
      </c>
      <c r="F397" s="54"/>
      <c r="G397" s="126">
        <f t="shared" si="6"/>
        <v>0</v>
      </c>
    </row>
    <row r="398" spans="1:7" ht="21.2" customHeight="1" x14ac:dyDescent="0.35">
      <c r="A398" s="229" t="s">
        <v>370</v>
      </c>
      <c r="B398" s="186" t="s">
        <v>850</v>
      </c>
      <c r="C398" s="186" t="s">
        <v>79</v>
      </c>
      <c r="D398" s="230"/>
      <c r="E398" s="190">
        <v>11.5</v>
      </c>
      <c r="F398" s="54"/>
      <c r="G398" s="126">
        <f t="shared" si="6"/>
        <v>0</v>
      </c>
    </row>
    <row r="399" spans="1:7" ht="21.2" customHeight="1" x14ac:dyDescent="0.35">
      <c r="A399" s="229" t="s">
        <v>621</v>
      </c>
      <c r="B399" s="186" t="s">
        <v>851</v>
      </c>
      <c r="C399" s="186" t="s">
        <v>79</v>
      </c>
      <c r="D399" s="230"/>
      <c r="E399" s="190">
        <v>11</v>
      </c>
      <c r="F399" s="54"/>
      <c r="G399" s="126">
        <f t="shared" si="6"/>
        <v>0</v>
      </c>
    </row>
    <row r="400" spans="1:7" ht="21.2" customHeight="1" x14ac:dyDescent="0.35">
      <c r="A400" s="229" t="s">
        <v>740</v>
      </c>
      <c r="B400" s="186" t="s">
        <v>852</v>
      </c>
      <c r="C400" s="186" t="s">
        <v>79</v>
      </c>
      <c r="D400" s="230"/>
      <c r="E400" s="190">
        <v>14</v>
      </c>
      <c r="F400" s="54"/>
      <c r="G400" s="126">
        <f t="shared" si="6"/>
        <v>0</v>
      </c>
    </row>
    <row r="401" spans="1:7" ht="21.2" customHeight="1" x14ac:dyDescent="0.35">
      <c r="A401" s="229" t="s">
        <v>371</v>
      </c>
      <c r="B401" s="186" t="s">
        <v>853</v>
      </c>
      <c r="C401" s="186" t="s">
        <v>79</v>
      </c>
      <c r="D401" s="230"/>
      <c r="E401" s="190">
        <v>21</v>
      </c>
      <c r="F401" s="54"/>
      <c r="G401" s="126">
        <f t="shared" si="6"/>
        <v>0</v>
      </c>
    </row>
    <row r="402" spans="1:7" ht="21.2" customHeight="1" x14ac:dyDescent="0.35">
      <c r="A402" s="229" t="s">
        <v>673</v>
      </c>
      <c r="B402" s="186" t="s">
        <v>854</v>
      </c>
      <c r="C402" s="186" t="s">
        <v>79</v>
      </c>
      <c r="D402" s="230"/>
      <c r="E402" s="190">
        <v>20</v>
      </c>
      <c r="F402" s="54"/>
      <c r="G402" s="126">
        <f t="shared" si="6"/>
        <v>0</v>
      </c>
    </row>
    <row r="403" spans="1:7" ht="21.2" customHeight="1" x14ac:dyDescent="0.35">
      <c r="A403" s="229" t="s">
        <v>998</v>
      </c>
      <c r="B403" s="186" t="s">
        <v>855</v>
      </c>
      <c r="C403" s="186" t="s">
        <v>79</v>
      </c>
      <c r="D403" s="230"/>
      <c r="E403" s="190">
        <v>15.75</v>
      </c>
      <c r="F403" s="54"/>
      <c r="G403" s="126">
        <f t="shared" si="6"/>
        <v>0</v>
      </c>
    </row>
    <row r="404" spans="1:7" ht="21.2" customHeight="1" x14ac:dyDescent="0.35">
      <c r="A404" s="229" t="s">
        <v>1038</v>
      </c>
      <c r="B404" s="186" t="s">
        <v>856</v>
      </c>
      <c r="C404" s="186" t="s">
        <v>79</v>
      </c>
      <c r="D404" s="230"/>
      <c r="E404" s="190">
        <v>16.75</v>
      </c>
      <c r="F404" s="54"/>
      <c r="G404" s="126">
        <f t="shared" si="6"/>
        <v>0</v>
      </c>
    </row>
    <row r="405" spans="1:7" ht="21.2" customHeight="1" x14ac:dyDescent="0.35">
      <c r="A405" s="229" t="s">
        <v>462</v>
      </c>
      <c r="B405" s="186" t="s">
        <v>857</v>
      </c>
      <c r="C405" s="186" t="s">
        <v>99</v>
      </c>
      <c r="D405" s="230"/>
      <c r="E405" s="190">
        <v>15.75</v>
      </c>
      <c r="F405" s="54"/>
      <c r="G405" s="126">
        <f t="shared" si="6"/>
        <v>0</v>
      </c>
    </row>
    <row r="406" spans="1:7" ht="21.2" customHeight="1" x14ac:dyDescent="0.35">
      <c r="A406" s="229" t="s">
        <v>466</v>
      </c>
      <c r="B406" s="186" t="s">
        <v>858</v>
      </c>
      <c r="C406" s="186" t="s">
        <v>99</v>
      </c>
      <c r="D406" s="230"/>
      <c r="E406" s="190">
        <v>13</v>
      </c>
      <c r="F406" s="54"/>
      <c r="G406" s="126">
        <f t="shared" si="6"/>
        <v>0</v>
      </c>
    </row>
    <row r="407" spans="1:7" ht="21.2" customHeight="1" x14ac:dyDescent="0.35">
      <c r="A407" s="229" t="s">
        <v>1003</v>
      </c>
      <c r="B407" s="186" t="s">
        <v>859</v>
      </c>
      <c r="C407" s="186" t="s">
        <v>99</v>
      </c>
      <c r="D407" s="230"/>
      <c r="E407" s="190">
        <v>22.5</v>
      </c>
      <c r="F407" s="54"/>
      <c r="G407" s="126">
        <f t="shared" si="6"/>
        <v>0</v>
      </c>
    </row>
    <row r="408" spans="1:7" ht="21.2" customHeight="1" x14ac:dyDescent="0.35">
      <c r="A408" s="229" t="s">
        <v>372</v>
      </c>
      <c r="B408" s="186" t="s">
        <v>860</v>
      </c>
      <c r="C408" s="186" t="s">
        <v>99</v>
      </c>
      <c r="D408" s="230"/>
      <c r="E408" s="190">
        <v>15.75</v>
      </c>
      <c r="F408" s="54"/>
      <c r="G408" s="126">
        <f t="shared" si="6"/>
        <v>0</v>
      </c>
    </row>
    <row r="409" spans="1:7" ht="21.2" customHeight="1" x14ac:dyDescent="0.35">
      <c r="A409" s="229" t="s">
        <v>193</v>
      </c>
      <c r="B409" s="186" t="s">
        <v>861</v>
      </c>
      <c r="C409" s="186" t="s">
        <v>99</v>
      </c>
      <c r="D409" s="230"/>
      <c r="E409" s="190">
        <v>18</v>
      </c>
      <c r="F409" s="54"/>
      <c r="G409" s="126">
        <f t="shared" si="6"/>
        <v>0</v>
      </c>
    </row>
    <row r="410" spans="1:7" ht="21.2" customHeight="1" x14ac:dyDescent="0.35">
      <c r="A410" s="229" t="s">
        <v>373</v>
      </c>
      <c r="B410" s="186" t="s">
        <v>863</v>
      </c>
      <c r="C410" s="186" t="s">
        <v>80</v>
      </c>
      <c r="D410" s="230"/>
      <c r="E410" s="190">
        <v>13.5</v>
      </c>
      <c r="F410" s="54"/>
      <c r="G410" s="126">
        <f t="shared" si="6"/>
        <v>0</v>
      </c>
    </row>
    <row r="411" spans="1:7" ht="21.2" customHeight="1" x14ac:dyDescent="0.35">
      <c r="A411" s="229" t="s">
        <v>534</v>
      </c>
      <c r="B411" s="186" t="s">
        <v>865</v>
      </c>
      <c r="C411" s="186" t="s">
        <v>80</v>
      </c>
      <c r="D411" s="230"/>
      <c r="E411" s="190">
        <v>11.25</v>
      </c>
      <c r="F411" s="54"/>
      <c r="G411" s="126">
        <f t="shared" si="6"/>
        <v>0</v>
      </c>
    </row>
    <row r="412" spans="1:7" ht="21.2" customHeight="1" x14ac:dyDescent="0.35">
      <c r="A412" s="229" t="s">
        <v>538</v>
      </c>
      <c r="B412" s="186" t="s">
        <v>866</v>
      </c>
      <c r="C412" s="186" t="s">
        <v>80</v>
      </c>
      <c r="D412" s="230"/>
      <c r="E412" s="190">
        <v>20</v>
      </c>
      <c r="F412" s="54"/>
      <c r="G412" s="126">
        <f t="shared" si="6"/>
        <v>0</v>
      </c>
    </row>
    <row r="413" spans="1:7" ht="21.2" customHeight="1" x14ac:dyDescent="0.35">
      <c r="A413" s="229" t="s">
        <v>810</v>
      </c>
      <c r="B413" s="186" t="s">
        <v>867</v>
      </c>
      <c r="C413" s="186" t="s">
        <v>80</v>
      </c>
      <c r="D413" s="230"/>
      <c r="E413" s="190">
        <v>10.5</v>
      </c>
      <c r="F413" s="54"/>
      <c r="G413" s="126">
        <f t="shared" si="6"/>
        <v>0</v>
      </c>
    </row>
    <row r="414" spans="1:7" ht="21.2" customHeight="1" x14ac:dyDescent="0.35">
      <c r="A414" s="229" t="s">
        <v>544</v>
      </c>
      <c r="B414" s="186" t="s">
        <v>868</v>
      </c>
      <c r="C414" s="186" t="s">
        <v>80</v>
      </c>
      <c r="D414" s="230"/>
      <c r="E414" s="190">
        <v>14.5</v>
      </c>
      <c r="F414" s="54"/>
      <c r="G414" s="126">
        <f t="shared" si="6"/>
        <v>0</v>
      </c>
    </row>
    <row r="415" spans="1:7" ht="21.2" customHeight="1" x14ac:dyDescent="0.35">
      <c r="A415" s="229" t="s">
        <v>618</v>
      </c>
      <c r="B415" s="186" t="s">
        <v>870</v>
      </c>
      <c r="C415" s="186" t="s">
        <v>80</v>
      </c>
      <c r="D415" s="230"/>
      <c r="E415" s="190">
        <v>10.5</v>
      </c>
      <c r="F415" s="54"/>
      <c r="G415" s="126">
        <f t="shared" si="6"/>
        <v>0</v>
      </c>
    </row>
    <row r="416" spans="1:7" ht="21.2" customHeight="1" x14ac:dyDescent="0.35">
      <c r="A416" s="229" t="s">
        <v>862</v>
      </c>
      <c r="B416" s="186" t="s">
        <v>872</v>
      </c>
      <c r="C416" s="186" t="s">
        <v>80</v>
      </c>
      <c r="D416" s="230"/>
      <c r="E416" s="190">
        <v>17.75</v>
      </c>
      <c r="F416" s="54"/>
      <c r="G416" s="126">
        <f t="shared" si="6"/>
        <v>0</v>
      </c>
    </row>
    <row r="417" spans="1:7" ht="21.2" customHeight="1" x14ac:dyDescent="0.35">
      <c r="A417" s="229" t="s">
        <v>197</v>
      </c>
      <c r="B417" s="186" t="s">
        <v>874</v>
      </c>
      <c r="C417" s="186" t="s">
        <v>80</v>
      </c>
      <c r="D417" s="230"/>
      <c r="E417" s="190">
        <v>16.75</v>
      </c>
      <c r="F417" s="54"/>
      <c r="G417" s="126">
        <f t="shared" si="6"/>
        <v>0</v>
      </c>
    </row>
    <row r="418" spans="1:7" ht="21.2" customHeight="1" x14ac:dyDescent="0.35">
      <c r="A418" s="229" t="s">
        <v>926</v>
      </c>
      <c r="B418" s="186" t="s">
        <v>875</v>
      </c>
      <c r="C418" s="186" t="s">
        <v>80</v>
      </c>
      <c r="D418" s="230"/>
      <c r="E418" s="190">
        <v>10.5</v>
      </c>
      <c r="F418" s="54"/>
      <c r="G418" s="126">
        <f t="shared" si="6"/>
        <v>0</v>
      </c>
    </row>
    <row r="419" spans="1:7" ht="21.2" customHeight="1" x14ac:dyDescent="0.35">
      <c r="A419" s="229" t="s">
        <v>1005</v>
      </c>
      <c r="B419" s="186" t="s">
        <v>876</v>
      </c>
      <c r="C419" s="186" t="s">
        <v>80</v>
      </c>
      <c r="D419" s="230"/>
      <c r="E419" s="190">
        <v>18.5</v>
      </c>
      <c r="F419" s="54"/>
      <c r="G419" s="126">
        <f t="shared" si="6"/>
        <v>0</v>
      </c>
    </row>
    <row r="420" spans="1:7" ht="21.2" customHeight="1" x14ac:dyDescent="0.35">
      <c r="A420" s="229" t="s">
        <v>376</v>
      </c>
      <c r="B420" s="186" t="s">
        <v>878</v>
      </c>
      <c r="C420" s="186" t="s">
        <v>80</v>
      </c>
      <c r="D420" s="230"/>
      <c r="E420" s="190">
        <v>12.5</v>
      </c>
      <c r="F420" s="54"/>
      <c r="G420" s="126">
        <f t="shared" si="6"/>
        <v>0</v>
      </c>
    </row>
    <row r="421" spans="1:7" ht="21.2" customHeight="1" x14ac:dyDescent="0.35">
      <c r="A421" s="229" t="s">
        <v>207</v>
      </c>
      <c r="B421" s="186" t="s">
        <v>880</v>
      </c>
      <c r="C421" s="186" t="s">
        <v>81</v>
      </c>
      <c r="D421" s="230"/>
      <c r="E421" s="190">
        <v>10.5</v>
      </c>
      <c r="F421" s="54"/>
      <c r="G421" s="126">
        <f t="shared" si="6"/>
        <v>0</v>
      </c>
    </row>
    <row r="422" spans="1:7" ht="21.2" customHeight="1" x14ac:dyDescent="0.35">
      <c r="A422" s="229" t="s">
        <v>200</v>
      </c>
      <c r="B422" s="186" t="s">
        <v>882</v>
      </c>
      <c r="C422" s="186" t="s">
        <v>81</v>
      </c>
      <c r="D422" s="230"/>
      <c r="E422" s="190">
        <v>19</v>
      </c>
      <c r="F422" s="54"/>
      <c r="G422" s="126">
        <f t="shared" si="6"/>
        <v>0</v>
      </c>
    </row>
    <row r="423" spans="1:7" ht="21.2" customHeight="1" x14ac:dyDescent="0.35">
      <c r="A423" s="229" t="s">
        <v>208</v>
      </c>
      <c r="B423" s="186" t="s">
        <v>884</v>
      </c>
      <c r="C423" s="186" t="s">
        <v>81</v>
      </c>
      <c r="D423" s="230"/>
      <c r="E423" s="190">
        <v>17.75</v>
      </c>
      <c r="F423" s="54"/>
      <c r="G423" s="126">
        <f t="shared" si="6"/>
        <v>0</v>
      </c>
    </row>
    <row r="424" spans="1:7" ht="21.2" customHeight="1" x14ac:dyDescent="0.35">
      <c r="A424" s="229" t="s">
        <v>209</v>
      </c>
      <c r="B424" s="186" t="s">
        <v>885</v>
      </c>
      <c r="C424" s="186" t="s">
        <v>81</v>
      </c>
      <c r="D424" s="230"/>
      <c r="E424" s="190">
        <v>17</v>
      </c>
      <c r="F424" s="54"/>
      <c r="G424" s="126">
        <f t="shared" si="6"/>
        <v>0</v>
      </c>
    </row>
    <row r="425" spans="1:7" ht="21.2" customHeight="1" x14ac:dyDescent="0.35">
      <c r="A425" s="229" t="s">
        <v>814</v>
      </c>
      <c r="B425" s="186" t="s">
        <v>886</v>
      </c>
      <c r="C425" s="186" t="s">
        <v>81</v>
      </c>
      <c r="D425" s="230"/>
      <c r="E425" s="190">
        <v>17.75</v>
      </c>
      <c r="F425" s="54"/>
      <c r="G425" s="126">
        <f t="shared" si="6"/>
        <v>0</v>
      </c>
    </row>
    <row r="426" spans="1:7" ht="21.2" customHeight="1" x14ac:dyDescent="0.35">
      <c r="A426" s="229" t="s">
        <v>203</v>
      </c>
      <c r="B426" s="186" t="s">
        <v>888</v>
      </c>
      <c r="C426" s="186" t="s">
        <v>81</v>
      </c>
      <c r="D426" s="230"/>
      <c r="E426" s="190">
        <v>10.5</v>
      </c>
      <c r="F426" s="54"/>
      <c r="G426" s="126">
        <f t="shared" si="6"/>
        <v>0</v>
      </c>
    </row>
    <row r="427" spans="1:7" ht="21.2" customHeight="1" x14ac:dyDescent="0.35">
      <c r="A427" s="229" t="s">
        <v>377</v>
      </c>
      <c r="B427" s="186" t="s">
        <v>889</v>
      </c>
      <c r="C427" s="186" t="s">
        <v>81</v>
      </c>
      <c r="D427" s="230"/>
      <c r="E427" s="190">
        <v>10.5</v>
      </c>
      <c r="F427" s="54"/>
      <c r="G427" s="126">
        <f t="shared" si="6"/>
        <v>0</v>
      </c>
    </row>
    <row r="428" spans="1:7" ht="21.2" customHeight="1" x14ac:dyDescent="0.35">
      <c r="A428" s="229" t="s">
        <v>378</v>
      </c>
      <c r="B428" s="186" t="s">
        <v>890</v>
      </c>
      <c r="C428" s="186" t="s">
        <v>81</v>
      </c>
      <c r="D428" s="230"/>
      <c r="E428" s="190">
        <v>11.25</v>
      </c>
      <c r="F428" s="54"/>
      <c r="G428" s="126">
        <f t="shared" si="6"/>
        <v>0</v>
      </c>
    </row>
    <row r="429" spans="1:7" ht="21.2" customHeight="1" x14ac:dyDescent="0.35">
      <c r="A429" s="229" t="s">
        <v>206</v>
      </c>
      <c r="B429" s="186" t="s">
        <v>891</v>
      </c>
      <c r="C429" s="186" t="s">
        <v>81</v>
      </c>
      <c r="D429" s="230"/>
      <c r="E429" s="190">
        <v>12.5</v>
      </c>
      <c r="F429" s="54"/>
      <c r="G429" s="126">
        <f t="shared" si="6"/>
        <v>0</v>
      </c>
    </row>
    <row r="430" spans="1:7" ht="21.2" customHeight="1" x14ac:dyDescent="0.35">
      <c r="A430" s="229" t="s">
        <v>379</v>
      </c>
      <c r="B430" s="186" t="s">
        <v>893</v>
      </c>
      <c r="C430" s="186" t="s">
        <v>82</v>
      </c>
      <c r="D430" s="230"/>
      <c r="E430" s="190">
        <v>15.75</v>
      </c>
      <c r="F430" s="54"/>
      <c r="G430" s="126">
        <f t="shared" si="6"/>
        <v>0</v>
      </c>
    </row>
    <row r="431" spans="1:7" ht="21.2" customHeight="1" x14ac:dyDescent="0.35">
      <c r="A431" s="229" t="s">
        <v>472</v>
      </c>
      <c r="B431" s="186" t="s">
        <v>894</v>
      </c>
      <c r="C431" s="186" t="s">
        <v>82</v>
      </c>
      <c r="D431" s="230"/>
      <c r="E431" s="190">
        <v>14</v>
      </c>
      <c r="F431" s="54"/>
      <c r="G431" s="126">
        <f t="shared" si="6"/>
        <v>0</v>
      </c>
    </row>
    <row r="432" spans="1:7" ht="21.2" customHeight="1" x14ac:dyDescent="0.35">
      <c r="A432" s="229" t="s">
        <v>213</v>
      </c>
      <c r="B432" s="186" t="s">
        <v>895</v>
      </c>
      <c r="C432" s="186" t="s">
        <v>82</v>
      </c>
      <c r="D432" s="230"/>
      <c r="E432" s="190">
        <v>20</v>
      </c>
      <c r="F432" s="54"/>
      <c r="G432" s="126">
        <f t="shared" ref="G432:G483" si="7">+F432*E432</f>
        <v>0</v>
      </c>
    </row>
    <row r="433" spans="1:7" ht="21.2" customHeight="1" x14ac:dyDescent="0.35">
      <c r="A433" s="229" t="s">
        <v>532</v>
      </c>
      <c r="B433" s="186" t="s">
        <v>897</v>
      </c>
      <c r="C433" s="186" t="s">
        <v>82</v>
      </c>
      <c r="D433" s="230"/>
      <c r="E433" s="190">
        <v>22</v>
      </c>
      <c r="F433" s="54"/>
      <c r="G433" s="126">
        <f t="shared" si="7"/>
        <v>0</v>
      </c>
    </row>
    <row r="434" spans="1:7" ht="21.2" customHeight="1" x14ac:dyDescent="0.35">
      <c r="A434" s="229" t="s">
        <v>380</v>
      </c>
      <c r="B434" s="186" t="s">
        <v>898</v>
      </c>
      <c r="C434" s="186" t="s">
        <v>82</v>
      </c>
      <c r="D434" s="230"/>
      <c r="E434" s="190">
        <v>20</v>
      </c>
      <c r="F434" s="54"/>
      <c r="G434" s="126">
        <f t="shared" si="7"/>
        <v>0</v>
      </c>
    </row>
    <row r="435" spans="1:7" ht="21.2" customHeight="1" x14ac:dyDescent="0.35">
      <c r="A435" s="229" t="s">
        <v>1107</v>
      </c>
      <c r="B435" s="186" t="s">
        <v>899</v>
      </c>
      <c r="C435" s="186" t="s">
        <v>82</v>
      </c>
      <c r="D435" s="230"/>
      <c r="E435" s="190">
        <v>21.25</v>
      </c>
      <c r="F435" s="54"/>
      <c r="G435" s="126">
        <f t="shared" si="7"/>
        <v>0</v>
      </c>
    </row>
    <row r="436" spans="1:7" ht="21.2" customHeight="1" x14ac:dyDescent="0.35">
      <c r="A436" s="229" t="s">
        <v>210</v>
      </c>
      <c r="B436" s="186" t="s">
        <v>905</v>
      </c>
      <c r="C436" s="186" t="s">
        <v>82</v>
      </c>
      <c r="D436" s="230"/>
      <c r="E436" s="190">
        <v>15.75</v>
      </c>
      <c r="F436" s="54"/>
      <c r="G436" s="126">
        <f t="shared" si="7"/>
        <v>0</v>
      </c>
    </row>
    <row r="437" spans="1:7" ht="21.2" customHeight="1" x14ac:dyDescent="0.35">
      <c r="A437" s="229" t="s">
        <v>1045</v>
      </c>
      <c r="B437" s="186" t="s">
        <v>906</v>
      </c>
      <c r="C437" s="186" t="s">
        <v>82</v>
      </c>
      <c r="D437" s="230"/>
      <c r="E437" s="190">
        <v>22.5</v>
      </c>
      <c r="F437" s="54"/>
      <c r="G437" s="126">
        <f t="shared" si="7"/>
        <v>0</v>
      </c>
    </row>
    <row r="438" spans="1:7" ht="21.2" customHeight="1" x14ac:dyDescent="0.35">
      <c r="A438" s="229" t="s">
        <v>220</v>
      </c>
      <c r="B438" s="186" t="s">
        <v>907</v>
      </c>
      <c r="C438" s="186" t="s">
        <v>83</v>
      </c>
      <c r="D438" s="231" t="s">
        <v>5</v>
      </c>
      <c r="E438" s="190">
        <v>10.5</v>
      </c>
      <c r="F438" s="54"/>
      <c r="G438" s="126">
        <f t="shared" si="7"/>
        <v>0</v>
      </c>
    </row>
    <row r="439" spans="1:7" ht="21.2" customHeight="1" x14ac:dyDescent="0.35">
      <c r="A439" s="229" t="s">
        <v>743</v>
      </c>
      <c r="B439" s="186" t="s">
        <v>909</v>
      </c>
      <c r="C439" s="186" t="s">
        <v>84</v>
      </c>
      <c r="D439" s="230"/>
      <c r="E439" s="190">
        <v>12.5</v>
      </c>
      <c r="F439" s="54"/>
      <c r="G439" s="126">
        <f t="shared" si="7"/>
        <v>0</v>
      </c>
    </row>
    <row r="440" spans="1:7" ht="21.2" customHeight="1" x14ac:dyDescent="0.35">
      <c r="A440" s="229" t="s">
        <v>500</v>
      </c>
      <c r="B440" s="186" t="s">
        <v>910</v>
      </c>
      <c r="C440" s="186" t="s">
        <v>84</v>
      </c>
      <c r="D440" s="231" t="s">
        <v>5</v>
      </c>
      <c r="E440" s="190">
        <v>12.5</v>
      </c>
      <c r="F440" s="54"/>
      <c r="G440" s="126">
        <f t="shared" si="7"/>
        <v>0</v>
      </c>
    </row>
    <row r="441" spans="1:7" ht="21.2" customHeight="1" x14ac:dyDescent="0.35">
      <c r="A441" s="229" t="s">
        <v>221</v>
      </c>
      <c r="B441" s="186" t="s">
        <v>911</v>
      </c>
      <c r="C441" s="186" t="s">
        <v>84</v>
      </c>
      <c r="D441" s="230"/>
      <c r="E441" s="190">
        <v>17.75</v>
      </c>
      <c r="F441" s="54"/>
      <c r="G441" s="126">
        <f t="shared" si="7"/>
        <v>0</v>
      </c>
    </row>
    <row r="442" spans="1:7" ht="21.2" customHeight="1" x14ac:dyDescent="0.35">
      <c r="A442" s="229" t="s">
        <v>994</v>
      </c>
      <c r="B442" s="186" t="s">
        <v>912</v>
      </c>
      <c r="C442" s="186" t="s">
        <v>84</v>
      </c>
      <c r="D442" s="230"/>
      <c r="E442" s="190">
        <v>31.5</v>
      </c>
      <c r="F442" s="54"/>
      <c r="G442" s="126">
        <f t="shared" si="7"/>
        <v>0</v>
      </c>
    </row>
    <row r="443" spans="1:7" ht="21.2" customHeight="1" x14ac:dyDescent="0.35">
      <c r="A443" s="229" t="s">
        <v>996</v>
      </c>
      <c r="B443" s="186" t="s">
        <v>913</v>
      </c>
      <c r="C443" s="186" t="s">
        <v>84</v>
      </c>
      <c r="D443" s="230"/>
      <c r="E443" s="190">
        <v>31.5</v>
      </c>
      <c r="F443" s="54"/>
      <c r="G443" s="126">
        <f t="shared" si="7"/>
        <v>0</v>
      </c>
    </row>
    <row r="444" spans="1:7" ht="21.2" customHeight="1" x14ac:dyDescent="0.35">
      <c r="A444" s="229" t="s">
        <v>675</v>
      </c>
      <c r="B444" s="186" t="s">
        <v>914</v>
      </c>
      <c r="C444" s="186" t="s">
        <v>84</v>
      </c>
      <c r="D444" s="230"/>
      <c r="E444" s="190">
        <v>31.5</v>
      </c>
      <c r="F444" s="54"/>
      <c r="G444" s="126">
        <f t="shared" si="7"/>
        <v>0</v>
      </c>
    </row>
    <row r="445" spans="1:7" ht="21.2" customHeight="1" x14ac:dyDescent="0.35">
      <c r="A445" s="229" t="s">
        <v>1036</v>
      </c>
      <c r="B445" s="186" t="s">
        <v>915</v>
      </c>
      <c r="C445" s="186" t="s">
        <v>84</v>
      </c>
      <c r="D445" s="230"/>
      <c r="E445" s="190">
        <v>18.5</v>
      </c>
      <c r="F445" s="54"/>
      <c r="G445" s="126">
        <f t="shared" si="7"/>
        <v>0</v>
      </c>
    </row>
    <row r="446" spans="1:7" ht="21.2" customHeight="1" x14ac:dyDescent="0.35">
      <c r="A446" s="229" t="s">
        <v>1043</v>
      </c>
      <c r="B446" s="186" t="s">
        <v>916</v>
      </c>
      <c r="C446" s="186" t="s">
        <v>84</v>
      </c>
      <c r="D446" s="230"/>
      <c r="E446" s="190">
        <v>21.25</v>
      </c>
      <c r="F446" s="54"/>
      <c r="G446" s="126">
        <f t="shared" si="7"/>
        <v>0</v>
      </c>
    </row>
    <row r="447" spans="1:7" ht="21.2" customHeight="1" x14ac:dyDescent="0.35">
      <c r="A447" s="229" t="s">
        <v>1047</v>
      </c>
      <c r="B447" s="186" t="s">
        <v>917</v>
      </c>
      <c r="C447" s="186" t="s">
        <v>84</v>
      </c>
      <c r="D447" s="230"/>
      <c r="E447" s="190">
        <v>25.75</v>
      </c>
      <c r="F447" s="54"/>
      <c r="G447" s="126">
        <f t="shared" si="7"/>
        <v>0</v>
      </c>
    </row>
    <row r="448" spans="1:7" ht="21.2" customHeight="1" x14ac:dyDescent="0.35">
      <c r="A448" s="229" t="s">
        <v>381</v>
      </c>
      <c r="B448" s="186" t="s">
        <v>919</v>
      </c>
      <c r="C448" s="186" t="s">
        <v>84</v>
      </c>
      <c r="D448" s="230"/>
      <c r="E448" s="190">
        <v>10.5</v>
      </c>
      <c r="F448" s="54"/>
      <c r="G448" s="126">
        <f t="shared" si="7"/>
        <v>0</v>
      </c>
    </row>
    <row r="449" spans="1:7" ht="21.2" customHeight="1" x14ac:dyDescent="0.35">
      <c r="A449" s="229" t="s">
        <v>222</v>
      </c>
      <c r="B449" s="186" t="s">
        <v>920</v>
      </c>
      <c r="C449" s="186" t="s">
        <v>85</v>
      </c>
      <c r="D449" s="230"/>
      <c r="E449" s="190">
        <v>13.75</v>
      </c>
      <c r="F449" s="54"/>
      <c r="G449" s="126">
        <f t="shared" si="7"/>
        <v>0</v>
      </c>
    </row>
    <row r="450" spans="1:7" ht="21.2" customHeight="1" x14ac:dyDescent="0.35">
      <c r="A450" s="229" t="s">
        <v>382</v>
      </c>
      <c r="B450" s="186" t="s">
        <v>922</v>
      </c>
      <c r="C450" s="186" t="s">
        <v>85</v>
      </c>
      <c r="D450" s="230"/>
      <c r="E450" s="190">
        <v>17.75</v>
      </c>
      <c r="F450" s="54"/>
      <c r="G450" s="126">
        <f t="shared" si="7"/>
        <v>0</v>
      </c>
    </row>
    <row r="451" spans="1:7" ht="21.2" customHeight="1" x14ac:dyDescent="0.35">
      <c r="A451" s="229" t="s">
        <v>746</v>
      </c>
      <c r="B451" s="186" t="s">
        <v>923</v>
      </c>
      <c r="C451" s="186" t="s">
        <v>86</v>
      </c>
      <c r="D451" s="230"/>
      <c r="E451" s="190">
        <v>13.5</v>
      </c>
      <c r="F451" s="54"/>
      <c r="G451" s="126">
        <f t="shared" si="7"/>
        <v>0</v>
      </c>
    </row>
    <row r="452" spans="1:7" ht="21.2" customHeight="1" x14ac:dyDescent="0.35">
      <c r="A452" s="229" t="s">
        <v>750</v>
      </c>
      <c r="B452" s="186" t="s">
        <v>925</v>
      </c>
      <c r="C452" s="186" t="s">
        <v>86</v>
      </c>
      <c r="D452" s="230"/>
      <c r="E452" s="190">
        <v>20</v>
      </c>
      <c r="F452" s="54"/>
      <c r="G452" s="126">
        <f t="shared" si="7"/>
        <v>0</v>
      </c>
    </row>
    <row r="453" spans="1:7" ht="21.2" customHeight="1" x14ac:dyDescent="0.35">
      <c r="A453" s="229" t="s">
        <v>383</v>
      </c>
      <c r="B453" s="186" t="s">
        <v>928</v>
      </c>
      <c r="C453" s="186" t="s">
        <v>86</v>
      </c>
      <c r="D453" s="230"/>
      <c r="E453" s="190">
        <v>17.75</v>
      </c>
      <c r="F453" s="54"/>
      <c r="G453" s="126">
        <f t="shared" si="7"/>
        <v>0</v>
      </c>
    </row>
    <row r="454" spans="1:7" ht="21.2" customHeight="1" x14ac:dyDescent="0.35">
      <c r="A454" s="229" t="s">
        <v>498</v>
      </c>
      <c r="B454" s="186" t="s">
        <v>928</v>
      </c>
      <c r="C454" s="186" t="s">
        <v>86</v>
      </c>
      <c r="D454" s="230"/>
      <c r="E454" s="190">
        <v>17.75</v>
      </c>
      <c r="F454" s="54"/>
      <c r="G454" s="126">
        <f t="shared" si="7"/>
        <v>0</v>
      </c>
    </row>
    <row r="455" spans="1:7" ht="21.2" customHeight="1" x14ac:dyDescent="0.35">
      <c r="A455" s="229" t="s">
        <v>384</v>
      </c>
      <c r="B455" s="186" t="s">
        <v>929</v>
      </c>
      <c r="C455" s="186" t="s">
        <v>86</v>
      </c>
      <c r="D455" s="230"/>
      <c r="E455" s="190">
        <v>13.5</v>
      </c>
      <c r="F455" s="54"/>
      <c r="G455" s="126">
        <f t="shared" si="7"/>
        <v>0</v>
      </c>
    </row>
    <row r="456" spans="1:7" ht="21.2" customHeight="1" x14ac:dyDescent="0.35">
      <c r="A456" s="229" t="s">
        <v>224</v>
      </c>
      <c r="B456" s="186" t="s">
        <v>930</v>
      </c>
      <c r="C456" s="186" t="s">
        <v>86</v>
      </c>
      <c r="D456" s="230"/>
      <c r="E456" s="190">
        <v>17.75</v>
      </c>
      <c r="F456" s="54"/>
      <c r="G456" s="126">
        <f t="shared" si="7"/>
        <v>0</v>
      </c>
    </row>
    <row r="457" spans="1:7" ht="21.2" customHeight="1" x14ac:dyDescent="0.35">
      <c r="A457" s="229" t="s">
        <v>548</v>
      </c>
      <c r="B457" s="186" t="s">
        <v>931</v>
      </c>
      <c r="C457" s="186" t="s">
        <v>86</v>
      </c>
      <c r="D457" s="230"/>
      <c r="E457" s="190">
        <v>17.75</v>
      </c>
      <c r="F457" s="54"/>
      <c r="G457" s="126">
        <f t="shared" si="7"/>
        <v>0</v>
      </c>
    </row>
    <row r="458" spans="1:7" ht="21.2" customHeight="1" x14ac:dyDescent="0.35">
      <c r="A458" s="229" t="s">
        <v>825</v>
      </c>
      <c r="B458" s="186" t="s">
        <v>933</v>
      </c>
      <c r="C458" s="186" t="s">
        <v>86</v>
      </c>
      <c r="D458" s="230"/>
      <c r="E458" s="190">
        <v>20.5</v>
      </c>
      <c r="F458" s="54"/>
      <c r="G458" s="126">
        <f t="shared" si="7"/>
        <v>0</v>
      </c>
    </row>
    <row r="459" spans="1:7" ht="21.2" customHeight="1" x14ac:dyDescent="0.35">
      <c r="A459" s="229" t="s">
        <v>1066</v>
      </c>
      <c r="B459" s="186" t="s">
        <v>934</v>
      </c>
      <c r="C459" s="186" t="s">
        <v>86</v>
      </c>
      <c r="D459" s="230"/>
      <c r="E459" s="190">
        <v>21</v>
      </c>
      <c r="F459" s="54"/>
      <c r="G459" s="126">
        <f t="shared" si="7"/>
        <v>0</v>
      </c>
    </row>
    <row r="460" spans="1:7" ht="21.2" customHeight="1" x14ac:dyDescent="0.35">
      <c r="A460" s="229" t="s">
        <v>1068</v>
      </c>
      <c r="B460" s="186" t="s">
        <v>935</v>
      </c>
      <c r="C460" s="186" t="s">
        <v>86</v>
      </c>
      <c r="D460" s="230"/>
      <c r="E460" s="190">
        <v>21</v>
      </c>
      <c r="F460" s="54"/>
      <c r="G460" s="126">
        <f t="shared" si="7"/>
        <v>0</v>
      </c>
    </row>
    <row r="461" spans="1:7" ht="21.2" customHeight="1" x14ac:dyDescent="0.35">
      <c r="A461" s="229" t="s">
        <v>385</v>
      </c>
      <c r="B461" s="186" t="s">
        <v>936</v>
      </c>
      <c r="C461" s="186" t="s">
        <v>86</v>
      </c>
      <c r="D461" s="230"/>
      <c r="E461" s="190">
        <v>17.75</v>
      </c>
      <c r="F461" s="54"/>
      <c r="G461" s="126">
        <f t="shared" si="7"/>
        <v>0</v>
      </c>
    </row>
    <row r="462" spans="1:7" ht="21.2" customHeight="1" x14ac:dyDescent="0.35">
      <c r="A462" s="229" t="s">
        <v>225</v>
      </c>
      <c r="B462" s="186" t="s">
        <v>938</v>
      </c>
      <c r="C462" s="186" t="s">
        <v>86</v>
      </c>
      <c r="D462" s="230"/>
      <c r="E462" s="190">
        <v>21</v>
      </c>
      <c r="F462" s="54"/>
      <c r="G462" s="126">
        <f t="shared" si="7"/>
        <v>0</v>
      </c>
    </row>
    <row r="463" spans="1:7" ht="21.2" customHeight="1" x14ac:dyDescent="0.35">
      <c r="A463" s="229" t="s">
        <v>223</v>
      </c>
      <c r="B463" s="186" t="s">
        <v>939</v>
      </c>
      <c r="C463" s="186" t="s">
        <v>86</v>
      </c>
      <c r="D463" s="230"/>
      <c r="E463" s="190">
        <v>15.75</v>
      </c>
      <c r="F463" s="54"/>
      <c r="G463" s="126">
        <f t="shared" si="7"/>
        <v>0</v>
      </c>
    </row>
    <row r="464" spans="1:7" ht="21.2" customHeight="1" x14ac:dyDescent="0.35">
      <c r="A464" s="229" t="s">
        <v>991</v>
      </c>
      <c r="B464" s="186" t="s">
        <v>940</v>
      </c>
      <c r="C464" s="186" t="s">
        <v>86</v>
      </c>
      <c r="D464" s="230"/>
      <c r="E464" s="190">
        <v>19</v>
      </c>
      <c r="F464" s="54"/>
      <c r="G464" s="126">
        <f t="shared" si="7"/>
        <v>0</v>
      </c>
    </row>
    <row r="465" spans="1:7" ht="21.2" customHeight="1" x14ac:dyDescent="0.35">
      <c r="A465" s="229" t="s">
        <v>226</v>
      </c>
      <c r="B465" s="186" t="s">
        <v>941</v>
      </c>
      <c r="C465" s="186" t="s">
        <v>86</v>
      </c>
      <c r="D465" s="230"/>
      <c r="E465" s="190">
        <v>30.5</v>
      </c>
      <c r="F465" s="54"/>
      <c r="G465" s="126">
        <f t="shared" si="7"/>
        <v>0</v>
      </c>
    </row>
    <row r="466" spans="1:7" ht="21.2" customHeight="1" x14ac:dyDescent="0.35">
      <c r="A466" s="229" t="s">
        <v>999</v>
      </c>
      <c r="B466" s="186" t="s">
        <v>942</v>
      </c>
      <c r="C466" s="186" t="s">
        <v>86</v>
      </c>
      <c r="D466" s="230"/>
      <c r="E466" s="190">
        <v>19</v>
      </c>
      <c r="F466" s="54"/>
      <c r="G466" s="126">
        <f t="shared" si="7"/>
        <v>0</v>
      </c>
    </row>
    <row r="467" spans="1:7" ht="21.2" customHeight="1" x14ac:dyDescent="0.35">
      <c r="A467" s="229" t="s">
        <v>1007</v>
      </c>
      <c r="B467" s="186" t="s">
        <v>943</v>
      </c>
      <c r="C467" s="186" t="s">
        <v>86</v>
      </c>
      <c r="D467" s="230"/>
      <c r="E467" s="190">
        <v>22.5</v>
      </c>
      <c r="F467" s="54"/>
      <c r="G467" s="126">
        <f t="shared" si="7"/>
        <v>0</v>
      </c>
    </row>
    <row r="468" spans="1:7" ht="21.2" customHeight="1" x14ac:dyDescent="0.35">
      <c r="A468" s="229" t="s">
        <v>1009</v>
      </c>
      <c r="B468" s="186" t="s">
        <v>944</v>
      </c>
      <c r="C468" s="186" t="s">
        <v>86</v>
      </c>
      <c r="D468" s="230"/>
      <c r="E468" s="190">
        <v>20.25</v>
      </c>
      <c r="F468" s="54"/>
      <c r="G468" s="126">
        <f t="shared" si="7"/>
        <v>0</v>
      </c>
    </row>
    <row r="469" spans="1:7" ht="21.2" customHeight="1" x14ac:dyDescent="0.35">
      <c r="A469" s="229" t="s">
        <v>386</v>
      </c>
      <c r="B469" s="186" t="s">
        <v>945</v>
      </c>
      <c r="C469" s="186" t="s">
        <v>86</v>
      </c>
      <c r="D469" s="230"/>
      <c r="E469" s="190">
        <v>10.5</v>
      </c>
      <c r="F469" s="54"/>
      <c r="G469" s="126">
        <f t="shared" si="7"/>
        <v>0</v>
      </c>
    </row>
    <row r="470" spans="1:7" ht="21.2" customHeight="1" x14ac:dyDescent="0.35">
      <c r="A470" s="229" t="s">
        <v>678</v>
      </c>
      <c r="B470" s="186" t="s">
        <v>946</v>
      </c>
      <c r="C470" s="186" t="s">
        <v>86</v>
      </c>
      <c r="D470" s="230"/>
      <c r="E470" s="190">
        <v>12.5</v>
      </c>
      <c r="F470" s="54"/>
      <c r="G470" s="126">
        <f t="shared" si="7"/>
        <v>0</v>
      </c>
    </row>
    <row r="471" spans="1:7" ht="21.2" customHeight="1" x14ac:dyDescent="0.35">
      <c r="A471" s="229" t="s">
        <v>1015</v>
      </c>
      <c r="B471" s="186" t="s">
        <v>947</v>
      </c>
      <c r="C471" s="186" t="s">
        <v>86</v>
      </c>
      <c r="D471" s="230"/>
      <c r="E471" s="190">
        <v>13.5</v>
      </c>
      <c r="F471" s="54"/>
      <c r="G471" s="126">
        <f t="shared" si="7"/>
        <v>0</v>
      </c>
    </row>
    <row r="472" spans="1:7" ht="21.2" customHeight="1" x14ac:dyDescent="0.35">
      <c r="A472" s="229" t="s">
        <v>387</v>
      </c>
      <c r="B472" s="186" t="s">
        <v>948</v>
      </c>
      <c r="C472" s="186" t="s">
        <v>86</v>
      </c>
      <c r="D472" s="230"/>
      <c r="E472" s="190">
        <v>13.5</v>
      </c>
      <c r="F472" s="54"/>
      <c r="G472" s="126">
        <f t="shared" si="7"/>
        <v>0</v>
      </c>
    </row>
    <row r="473" spans="1:7" ht="21.2" customHeight="1" x14ac:dyDescent="0.35">
      <c r="A473" s="229" t="s">
        <v>1041</v>
      </c>
      <c r="B473" s="186" t="s">
        <v>949</v>
      </c>
      <c r="C473" s="186" t="s">
        <v>86</v>
      </c>
      <c r="D473" s="230"/>
      <c r="E473" s="190">
        <v>16.75</v>
      </c>
      <c r="F473" s="54"/>
      <c r="G473" s="126">
        <f t="shared" si="7"/>
        <v>0</v>
      </c>
    </row>
    <row r="474" spans="1:7" ht="21.2" customHeight="1" x14ac:dyDescent="0.35">
      <c r="A474" s="229" t="s">
        <v>1054</v>
      </c>
      <c r="B474" s="186" t="s">
        <v>950</v>
      </c>
      <c r="C474" s="186" t="s">
        <v>86</v>
      </c>
      <c r="D474" s="230"/>
      <c r="E474" s="190">
        <v>14</v>
      </c>
      <c r="F474" s="54"/>
      <c r="G474" s="126">
        <f t="shared" si="7"/>
        <v>0</v>
      </c>
    </row>
    <row r="475" spans="1:7" ht="21.2" customHeight="1" x14ac:dyDescent="0.35">
      <c r="A475" s="229" t="s">
        <v>1056</v>
      </c>
      <c r="B475" s="186" t="s">
        <v>951</v>
      </c>
      <c r="C475" s="186" t="s">
        <v>86</v>
      </c>
      <c r="D475" s="231" t="s">
        <v>5</v>
      </c>
      <c r="E475" s="190">
        <v>13.5</v>
      </c>
      <c r="F475" s="54"/>
      <c r="G475" s="126">
        <f t="shared" si="7"/>
        <v>0</v>
      </c>
    </row>
    <row r="476" spans="1:7" ht="21.2" customHeight="1" x14ac:dyDescent="0.35">
      <c r="A476" s="229" t="s">
        <v>227</v>
      </c>
      <c r="B476" s="186" t="s">
        <v>952</v>
      </c>
      <c r="C476" s="186" t="s">
        <v>87</v>
      </c>
      <c r="D476" s="230"/>
      <c r="E476" s="190">
        <v>16.75</v>
      </c>
      <c r="F476" s="54"/>
      <c r="G476" s="126">
        <f t="shared" si="7"/>
        <v>0</v>
      </c>
    </row>
    <row r="477" spans="1:7" ht="21.2" customHeight="1" x14ac:dyDescent="0.35">
      <c r="A477" s="229" t="s">
        <v>389</v>
      </c>
      <c r="B477" s="186" t="s">
        <v>953</v>
      </c>
      <c r="C477" s="186" t="s">
        <v>88</v>
      </c>
      <c r="D477" s="230"/>
      <c r="E477" s="190">
        <v>17.75</v>
      </c>
      <c r="F477" s="54"/>
      <c r="G477" s="126">
        <f t="shared" si="7"/>
        <v>0</v>
      </c>
    </row>
    <row r="478" spans="1:7" ht="21.2" customHeight="1" x14ac:dyDescent="0.35">
      <c r="A478" s="229" t="s">
        <v>231</v>
      </c>
      <c r="B478" s="186" t="s">
        <v>954</v>
      </c>
      <c r="C478" s="186" t="s">
        <v>88</v>
      </c>
      <c r="D478" s="231" t="s">
        <v>5</v>
      </c>
      <c r="E478" s="190">
        <v>12.5</v>
      </c>
      <c r="F478" s="54"/>
      <c r="G478" s="126">
        <f t="shared" si="7"/>
        <v>0</v>
      </c>
    </row>
    <row r="479" spans="1:7" ht="21.2" customHeight="1" x14ac:dyDescent="0.35">
      <c r="A479" s="229" t="s">
        <v>233</v>
      </c>
      <c r="B479" s="186" t="s">
        <v>955</v>
      </c>
      <c r="C479" s="186" t="s">
        <v>88</v>
      </c>
      <c r="D479" s="230"/>
      <c r="E479" s="190">
        <v>10.5</v>
      </c>
      <c r="F479" s="54"/>
      <c r="G479" s="126">
        <f t="shared" si="7"/>
        <v>0</v>
      </c>
    </row>
    <row r="480" spans="1:7" ht="21.2" customHeight="1" x14ac:dyDescent="0.35">
      <c r="A480" s="229" t="s">
        <v>228</v>
      </c>
      <c r="B480" s="186" t="s">
        <v>956</v>
      </c>
      <c r="C480" s="186" t="s">
        <v>88</v>
      </c>
      <c r="D480" s="230"/>
      <c r="E480" s="190">
        <v>20</v>
      </c>
      <c r="F480" s="54"/>
      <c r="G480" s="126">
        <f t="shared" si="7"/>
        <v>0</v>
      </c>
    </row>
    <row r="481" spans="1:7" ht="21.2" customHeight="1" x14ac:dyDescent="0.35">
      <c r="A481" s="229" t="s">
        <v>388</v>
      </c>
      <c r="B481" s="186" t="s">
        <v>957</v>
      </c>
      <c r="C481" s="186" t="s">
        <v>88</v>
      </c>
      <c r="D481" s="230"/>
      <c r="E481" s="190">
        <v>16.75</v>
      </c>
      <c r="F481" s="54"/>
      <c r="G481" s="126">
        <f t="shared" si="7"/>
        <v>0</v>
      </c>
    </row>
    <row r="482" spans="1:7" ht="21.2" customHeight="1" x14ac:dyDescent="0.35">
      <c r="A482" s="229" t="s">
        <v>818</v>
      </c>
      <c r="B482" s="186" t="s">
        <v>958</v>
      </c>
      <c r="C482" s="186" t="s">
        <v>88</v>
      </c>
      <c r="D482" s="230"/>
      <c r="E482" s="190">
        <v>21</v>
      </c>
      <c r="F482" s="54"/>
      <c r="G482" s="126">
        <f t="shared" si="7"/>
        <v>0</v>
      </c>
    </row>
    <row r="483" spans="1:7" ht="21.2" customHeight="1" x14ac:dyDescent="0.35">
      <c r="A483" s="229" t="s">
        <v>822</v>
      </c>
      <c r="B483" s="186" t="s">
        <v>960</v>
      </c>
      <c r="C483" s="186" t="s">
        <v>88</v>
      </c>
      <c r="D483" s="230"/>
      <c r="E483" s="190">
        <v>17.75</v>
      </c>
      <c r="F483" s="54"/>
      <c r="G483" s="126">
        <f t="shared" si="7"/>
        <v>0</v>
      </c>
    </row>
    <row r="484" spans="1:7" ht="21.2" customHeight="1" x14ac:dyDescent="0.35">
      <c r="A484" s="229" t="s">
        <v>1070</v>
      </c>
      <c r="B484" s="186" t="s">
        <v>961</v>
      </c>
      <c r="C484" s="186" t="s">
        <v>88</v>
      </c>
      <c r="D484" s="230"/>
      <c r="E484" s="190">
        <v>17.75</v>
      </c>
      <c r="F484" s="54"/>
      <c r="G484" s="126">
        <f t="shared" ref="G484:G559" si="8">+F484*E484</f>
        <v>0</v>
      </c>
    </row>
    <row r="485" spans="1:7" ht="21.2" customHeight="1" x14ac:dyDescent="0.35">
      <c r="A485" s="229" t="s">
        <v>390</v>
      </c>
      <c r="B485" s="186" t="s">
        <v>962</v>
      </c>
      <c r="C485" s="186" t="s">
        <v>88</v>
      </c>
      <c r="D485" s="230"/>
      <c r="E485" s="190">
        <v>10.5</v>
      </c>
      <c r="F485" s="54"/>
      <c r="G485" s="126">
        <f t="shared" si="8"/>
        <v>0</v>
      </c>
    </row>
    <row r="486" spans="1:7" ht="21.2" customHeight="1" x14ac:dyDescent="0.35">
      <c r="A486" s="229" t="s">
        <v>1018</v>
      </c>
      <c r="B486" s="186" t="s">
        <v>964</v>
      </c>
      <c r="C486" s="186" t="s">
        <v>88</v>
      </c>
      <c r="D486" s="230"/>
      <c r="E486" s="190">
        <v>12.5</v>
      </c>
      <c r="F486" s="54"/>
      <c r="G486" s="126">
        <f t="shared" si="8"/>
        <v>0</v>
      </c>
    </row>
    <row r="487" spans="1:7" ht="21.2" customHeight="1" x14ac:dyDescent="0.35">
      <c r="A487" s="229" t="s">
        <v>230</v>
      </c>
      <c r="B487" s="186" t="s">
        <v>965</v>
      </c>
      <c r="C487" s="186" t="s">
        <v>88</v>
      </c>
      <c r="D487" s="230"/>
      <c r="E487" s="190">
        <v>17.75</v>
      </c>
      <c r="F487" s="54"/>
      <c r="G487" s="126">
        <f t="shared" si="8"/>
        <v>0</v>
      </c>
    </row>
    <row r="488" spans="1:7" ht="21.2" customHeight="1" x14ac:dyDescent="0.35">
      <c r="A488" s="229" t="s">
        <v>1051</v>
      </c>
      <c r="B488" s="186" t="s">
        <v>967</v>
      </c>
      <c r="C488" s="186" t="s">
        <v>88</v>
      </c>
      <c r="D488" s="230"/>
      <c r="E488" s="190">
        <v>14</v>
      </c>
      <c r="F488" s="54"/>
      <c r="G488" s="126">
        <f t="shared" si="8"/>
        <v>0</v>
      </c>
    </row>
    <row r="489" spans="1:7" ht="21.2" customHeight="1" x14ac:dyDescent="0.35">
      <c r="A489" s="229" t="s">
        <v>1052</v>
      </c>
      <c r="B489" s="186" t="s">
        <v>968</v>
      </c>
      <c r="C489" s="186" t="s">
        <v>88</v>
      </c>
      <c r="D489" s="230"/>
      <c r="E489" s="190">
        <v>13.5</v>
      </c>
      <c r="F489" s="54"/>
      <c r="G489" s="126">
        <f t="shared" si="8"/>
        <v>0</v>
      </c>
    </row>
    <row r="490" spans="1:7" ht="21.2" customHeight="1" x14ac:dyDescent="0.35">
      <c r="A490" s="229" t="s">
        <v>1058</v>
      </c>
      <c r="B490" s="186" t="s">
        <v>969</v>
      </c>
      <c r="C490" s="186" t="s">
        <v>88</v>
      </c>
      <c r="D490" s="230"/>
      <c r="E490" s="190">
        <v>13</v>
      </c>
      <c r="F490" s="54"/>
      <c r="G490" s="126">
        <f t="shared" si="8"/>
        <v>0</v>
      </c>
    </row>
    <row r="491" spans="1:7" ht="21.2" customHeight="1" x14ac:dyDescent="0.35">
      <c r="A491" s="229" t="s">
        <v>1062</v>
      </c>
      <c r="B491" s="186" t="s">
        <v>971</v>
      </c>
      <c r="C491" s="186" t="s">
        <v>88</v>
      </c>
      <c r="D491" s="230"/>
      <c r="E491" s="190">
        <v>13.5</v>
      </c>
      <c r="F491" s="54"/>
      <c r="G491" s="126">
        <f t="shared" si="8"/>
        <v>0</v>
      </c>
    </row>
    <row r="492" spans="1:7" ht="21.2" customHeight="1" x14ac:dyDescent="0.35">
      <c r="A492" s="229" t="s">
        <v>236</v>
      </c>
      <c r="B492" s="186" t="s">
        <v>972</v>
      </c>
      <c r="C492" s="186" t="s">
        <v>89</v>
      </c>
      <c r="D492" s="230"/>
      <c r="E492" s="190">
        <v>10.5</v>
      </c>
      <c r="F492" s="54"/>
      <c r="G492" s="126">
        <f t="shared" si="8"/>
        <v>0</v>
      </c>
    </row>
    <row r="493" spans="1:7" ht="21.2" customHeight="1" x14ac:dyDescent="0.35">
      <c r="A493" s="229" t="s">
        <v>477</v>
      </c>
      <c r="B493" s="186" t="s">
        <v>973</v>
      </c>
      <c r="C493" s="186" t="s">
        <v>89</v>
      </c>
      <c r="D493" s="230"/>
      <c r="E493" s="190">
        <v>14</v>
      </c>
      <c r="F493" s="54"/>
      <c r="G493" s="126">
        <f t="shared" si="8"/>
        <v>0</v>
      </c>
    </row>
    <row r="494" spans="1:7" ht="21.2" customHeight="1" x14ac:dyDescent="0.35">
      <c r="A494" s="229" t="s">
        <v>762</v>
      </c>
      <c r="B494" s="186" t="s">
        <v>974</v>
      </c>
      <c r="C494" s="186" t="s">
        <v>89</v>
      </c>
      <c r="D494" s="230"/>
      <c r="E494" s="190">
        <v>14.5</v>
      </c>
      <c r="F494" s="54"/>
      <c r="G494" s="126">
        <f t="shared" si="8"/>
        <v>0</v>
      </c>
    </row>
    <row r="495" spans="1:7" ht="21.2" customHeight="1" x14ac:dyDescent="0.35">
      <c r="A495" s="229" t="s">
        <v>687</v>
      </c>
      <c r="B495" s="186" t="s">
        <v>975</v>
      </c>
      <c r="C495" s="186" t="s">
        <v>89</v>
      </c>
      <c r="D495" s="230"/>
      <c r="E495" s="190">
        <v>16.75</v>
      </c>
      <c r="F495" s="54"/>
      <c r="G495" s="126">
        <f t="shared" si="8"/>
        <v>0</v>
      </c>
    </row>
    <row r="496" spans="1:7" ht="21.2" customHeight="1" x14ac:dyDescent="0.35">
      <c r="A496" s="229" t="s">
        <v>235</v>
      </c>
      <c r="B496" s="186" t="s">
        <v>976</v>
      </c>
      <c r="C496" s="186" t="s">
        <v>89</v>
      </c>
      <c r="D496" s="230"/>
      <c r="E496" s="190">
        <v>12.5</v>
      </c>
      <c r="F496" s="54"/>
      <c r="G496" s="126">
        <f t="shared" si="8"/>
        <v>0</v>
      </c>
    </row>
    <row r="497" spans="1:7" ht="21.2" customHeight="1" x14ac:dyDescent="0.35">
      <c r="A497" s="229" t="s">
        <v>241</v>
      </c>
      <c r="B497" s="186" t="s">
        <v>977</v>
      </c>
      <c r="C497" s="186" t="s">
        <v>89</v>
      </c>
      <c r="D497" s="230"/>
      <c r="E497" s="190">
        <v>12.5</v>
      </c>
      <c r="F497" s="54"/>
      <c r="G497" s="126">
        <f t="shared" si="8"/>
        <v>0</v>
      </c>
    </row>
    <row r="498" spans="1:7" ht="21.2" customHeight="1" x14ac:dyDescent="0.35">
      <c r="A498" s="229" t="s">
        <v>774</v>
      </c>
      <c r="B498" s="186" t="s">
        <v>978</v>
      </c>
      <c r="C498" s="186" t="s">
        <v>89</v>
      </c>
      <c r="D498" s="230"/>
      <c r="E498" s="190">
        <v>13.5</v>
      </c>
      <c r="F498" s="54"/>
      <c r="G498" s="126">
        <f t="shared" si="8"/>
        <v>0</v>
      </c>
    </row>
    <row r="499" spans="1:7" ht="21.2" customHeight="1" x14ac:dyDescent="0.35">
      <c r="A499" s="229" t="s">
        <v>391</v>
      </c>
      <c r="B499" s="186" t="s">
        <v>979</v>
      </c>
      <c r="C499" s="186" t="s">
        <v>89</v>
      </c>
      <c r="D499" s="230"/>
      <c r="E499" s="190">
        <v>14.5</v>
      </c>
      <c r="F499" s="54"/>
      <c r="G499" s="126">
        <f t="shared" si="8"/>
        <v>0</v>
      </c>
    </row>
    <row r="500" spans="1:7" ht="21.2" customHeight="1" x14ac:dyDescent="0.35">
      <c r="A500" s="229" t="s">
        <v>234</v>
      </c>
      <c r="B500" s="186" t="s">
        <v>980</v>
      </c>
      <c r="C500" s="186" t="s">
        <v>89</v>
      </c>
      <c r="D500" s="230"/>
      <c r="E500" s="190">
        <v>21</v>
      </c>
      <c r="F500" s="54"/>
      <c r="G500" s="126">
        <f t="shared" si="8"/>
        <v>0</v>
      </c>
    </row>
    <row r="501" spans="1:7" ht="21.2" customHeight="1" x14ac:dyDescent="0.35">
      <c r="A501" s="229" t="s">
        <v>494</v>
      </c>
      <c r="B501" s="186" t="s">
        <v>981</v>
      </c>
      <c r="C501" s="186" t="s">
        <v>89</v>
      </c>
      <c r="D501" s="231" t="s">
        <v>5</v>
      </c>
      <c r="E501" s="190">
        <v>13.5</v>
      </c>
      <c r="F501" s="54"/>
      <c r="G501" s="126">
        <f t="shared" si="8"/>
        <v>0</v>
      </c>
    </row>
    <row r="502" spans="1:7" ht="21.2" customHeight="1" x14ac:dyDescent="0.35">
      <c r="A502" s="229" t="s">
        <v>782</v>
      </c>
      <c r="B502" s="186" t="s">
        <v>982</v>
      </c>
      <c r="C502" s="186" t="s">
        <v>89</v>
      </c>
      <c r="D502" s="230"/>
      <c r="E502" s="190">
        <v>31.25</v>
      </c>
      <c r="F502" s="54"/>
      <c r="G502" s="126">
        <f t="shared" si="8"/>
        <v>0</v>
      </c>
    </row>
    <row r="503" spans="1:7" ht="21.2" customHeight="1" x14ac:dyDescent="0.35">
      <c r="A503" s="229" t="s">
        <v>240</v>
      </c>
      <c r="B503" s="186" t="s">
        <v>983</v>
      </c>
      <c r="C503" s="186" t="s">
        <v>89</v>
      </c>
      <c r="D503" s="231" t="s">
        <v>5</v>
      </c>
      <c r="E503" s="190">
        <v>17.75</v>
      </c>
      <c r="F503" s="54"/>
      <c r="G503" s="126">
        <f t="shared" si="8"/>
        <v>0</v>
      </c>
    </row>
    <row r="504" spans="1:7" ht="21.2" customHeight="1" x14ac:dyDescent="0.35">
      <c r="A504" s="229" t="s">
        <v>238</v>
      </c>
      <c r="B504" s="186" t="s">
        <v>984</v>
      </c>
      <c r="C504" s="186" t="s">
        <v>89</v>
      </c>
      <c r="D504" s="230"/>
      <c r="E504" s="190">
        <v>13.5</v>
      </c>
      <c r="F504" s="54"/>
      <c r="G504" s="126">
        <f t="shared" si="8"/>
        <v>0</v>
      </c>
    </row>
    <row r="505" spans="1:7" ht="21.2" customHeight="1" x14ac:dyDescent="0.35">
      <c r="A505" s="229" t="s">
        <v>513</v>
      </c>
      <c r="B505" s="186" t="s">
        <v>985</v>
      </c>
      <c r="C505" s="186" t="s">
        <v>89</v>
      </c>
      <c r="D505" s="231" t="s">
        <v>5</v>
      </c>
      <c r="E505" s="190">
        <v>15.75</v>
      </c>
      <c r="F505" s="54"/>
      <c r="G505" s="126">
        <f t="shared" si="8"/>
        <v>0</v>
      </c>
    </row>
    <row r="506" spans="1:7" ht="21.2" customHeight="1" x14ac:dyDescent="0.35">
      <c r="A506" s="229" t="s">
        <v>242</v>
      </c>
      <c r="B506" s="186" t="s">
        <v>986</v>
      </c>
      <c r="C506" s="186" t="s">
        <v>89</v>
      </c>
      <c r="D506" s="230"/>
      <c r="E506" s="190">
        <v>10.5</v>
      </c>
      <c r="F506" s="54"/>
      <c r="G506" s="126">
        <f t="shared" si="8"/>
        <v>0</v>
      </c>
    </row>
    <row r="507" spans="1:7" ht="21.2" customHeight="1" x14ac:dyDescent="0.35">
      <c r="A507" s="229" t="s">
        <v>239</v>
      </c>
      <c r="B507" s="186" t="s">
        <v>987</v>
      </c>
      <c r="C507" s="186" t="s">
        <v>89</v>
      </c>
      <c r="D507" s="230"/>
      <c r="E507" s="190">
        <v>16.75</v>
      </c>
      <c r="F507" s="54"/>
      <c r="G507" s="126">
        <f t="shared" si="8"/>
        <v>0</v>
      </c>
    </row>
    <row r="508" spans="1:7" ht="21.2" customHeight="1" x14ac:dyDescent="0.35">
      <c r="A508" s="229" t="s">
        <v>392</v>
      </c>
      <c r="B508" s="186" t="s">
        <v>988</v>
      </c>
      <c r="C508" s="186" t="s">
        <v>89</v>
      </c>
      <c r="D508" s="230"/>
      <c r="E508" s="190">
        <v>17.75</v>
      </c>
      <c r="F508" s="54"/>
      <c r="G508" s="126">
        <f t="shared" si="8"/>
        <v>0</v>
      </c>
    </row>
    <row r="509" spans="1:7" ht="21.2" customHeight="1" x14ac:dyDescent="0.35">
      <c r="A509" s="229" t="s">
        <v>393</v>
      </c>
      <c r="B509" s="186" t="s">
        <v>989</v>
      </c>
      <c r="C509" s="186" t="s">
        <v>89</v>
      </c>
      <c r="D509" s="231" t="s">
        <v>5</v>
      </c>
      <c r="E509" s="190">
        <v>12.5</v>
      </c>
      <c r="F509" s="54"/>
      <c r="G509" s="126">
        <f t="shared" si="8"/>
        <v>0</v>
      </c>
    </row>
    <row r="510" spans="1:7" ht="21.2" customHeight="1" x14ac:dyDescent="0.35">
      <c r="A510" s="229" t="s">
        <v>1020</v>
      </c>
      <c r="B510" s="186" t="s">
        <v>990</v>
      </c>
      <c r="C510" s="186" t="s">
        <v>89</v>
      </c>
      <c r="D510" s="231" t="s">
        <v>5</v>
      </c>
      <c r="E510" s="190">
        <v>13.5</v>
      </c>
      <c r="F510" s="54"/>
      <c r="G510" s="126">
        <f t="shared" si="8"/>
        <v>0</v>
      </c>
    </row>
    <row r="511" spans="1:7" ht="21.2" customHeight="1" x14ac:dyDescent="0.35">
      <c r="A511" s="229" t="s">
        <v>680</v>
      </c>
      <c r="B511" s="186" t="s">
        <v>992</v>
      </c>
      <c r="C511" s="186" t="s">
        <v>89</v>
      </c>
      <c r="D511" s="230"/>
      <c r="E511" s="190">
        <v>14</v>
      </c>
      <c r="F511" s="54"/>
      <c r="G511" s="126">
        <f t="shared" si="8"/>
        <v>0</v>
      </c>
    </row>
    <row r="512" spans="1:7" ht="21.2" customHeight="1" x14ac:dyDescent="0.35">
      <c r="A512" s="229" t="s">
        <v>243</v>
      </c>
      <c r="B512" s="186" t="s">
        <v>993</v>
      </c>
      <c r="C512" s="186" t="s">
        <v>89</v>
      </c>
      <c r="D512" s="230"/>
      <c r="E512" s="190">
        <v>12</v>
      </c>
      <c r="F512" s="54"/>
      <c r="G512" s="126">
        <f t="shared" si="8"/>
        <v>0</v>
      </c>
    </row>
    <row r="513" spans="1:7" ht="21.2" customHeight="1" x14ac:dyDescent="0.35">
      <c r="A513" s="229" t="s">
        <v>394</v>
      </c>
      <c r="B513" s="186" t="s">
        <v>995</v>
      </c>
      <c r="C513" s="186" t="s">
        <v>90</v>
      </c>
      <c r="D513" s="230"/>
      <c r="E513" s="190">
        <v>17</v>
      </c>
      <c r="F513" s="54"/>
      <c r="G513" s="126">
        <f t="shared" si="8"/>
        <v>0</v>
      </c>
    </row>
    <row r="514" spans="1:7" ht="21.2" customHeight="1" x14ac:dyDescent="0.35">
      <c r="A514" s="229" t="s">
        <v>395</v>
      </c>
      <c r="B514" s="186" t="s">
        <v>997</v>
      </c>
      <c r="C514" s="186" t="s">
        <v>90</v>
      </c>
      <c r="D514" s="231" t="s">
        <v>5</v>
      </c>
      <c r="E514" s="190">
        <v>10.5</v>
      </c>
      <c r="F514" s="54"/>
      <c r="G514" s="126">
        <f t="shared" si="8"/>
        <v>0</v>
      </c>
    </row>
    <row r="515" spans="1:7" ht="21.2" customHeight="1" x14ac:dyDescent="0.35">
      <c r="A515" s="229" t="s">
        <v>400</v>
      </c>
      <c r="B515" s="186" t="s">
        <v>401</v>
      </c>
      <c r="C515" s="186" t="s">
        <v>90</v>
      </c>
      <c r="D515" s="230"/>
      <c r="E515" s="190">
        <v>12.5</v>
      </c>
      <c r="F515" s="54"/>
      <c r="G515" s="126">
        <f t="shared" si="8"/>
        <v>0</v>
      </c>
    </row>
    <row r="516" spans="1:7" ht="21.2" customHeight="1" x14ac:dyDescent="0.35">
      <c r="A516" s="229" t="s">
        <v>396</v>
      </c>
      <c r="B516" s="186" t="s">
        <v>1000</v>
      </c>
      <c r="C516" s="186" t="s">
        <v>90</v>
      </c>
      <c r="D516" s="230"/>
      <c r="E516" s="190">
        <v>15</v>
      </c>
      <c r="F516" s="54"/>
      <c r="G516" s="126">
        <f t="shared" si="8"/>
        <v>0</v>
      </c>
    </row>
    <row r="517" spans="1:7" ht="21.2" customHeight="1" x14ac:dyDescent="0.35">
      <c r="A517" s="229" t="s">
        <v>397</v>
      </c>
      <c r="B517" s="186" t="s">
        <v>1002</v>
      </c>
      <c r="C517" s="186" t="s">
        <v>90</v>
      </c>
      <c r="D517" s="230"/>
      <c r="E517" s="190">
        <v>15.5</v>
      </c>
      <c r="F517" s="54"/>
      <c r="G517" s="126">
        <f t="shared" si="8"/>
        <v>0</v>
      </c>
    </row>
    <row r="518" spans="1:7" ht="21.2" customHeight="1" x14ac:dyDescent="0.35">
      <c r="A518" s="229" t="s">
        <v>398</v>
      </c>
      <c r="B518" s="186" t="s">
        <v>1004</v>
      </c>
      <c r="C518" s="186" t="s">
        <v>90</v>
      </c>
      <c r="D518" s="230"/>
      <c r="E518" s="190">
        <v>10.5</v>
      </c>
      <c r="F518" s="54"/>
      <c r="G518" s="126">
        <f t="shared" si="8"/>
        <v>0</v>
      </c>
    </row>
    <row r="519" spans="1:7" ht="21.2" customHeight="1" x14ac:dyDescent="0.35">
      <c r="A519" s="229" t="s">
        <v>399</v>
      </c>
      <c r="B519" s="186" t="s">
        <v>1006</v>
      </c>
      <c r="C519" s="186" t="s">
        <v>90</v>
      </c>
      <c r="D519" s="231" t="s">
        <v>5</v>
      </c>
      <c r="E519" s="190">
        <v>13.5</v>
      </c>
      <c r="F519" s="54"/>
      <c r="G519" s="126">
        <f t="shared" si="8"/>
        <v>0</v>
      </c>
    </row>
    <row r="520" spans="1:7" ht="21.2" customHeight="1" x14ac:dyDescent="0.35">
      <c r="A520" s="229" t="s">
        <v>402</v>
      </c>
      <c r="B520" s="186" t="s">
        <v>1008</v>
      </c>
      <c r="C520" s="186" t="s">
        <v>90</v>
      </c>
      <c r="D520" s="231" t="s">
        <v>5</v>
      </c>
      <c r="E520" s="190">
        <v>12.5</v>
      </c>
      <c r="F520" s="54"/>
      <c r="G520" s="126">
        <f t="shared" si="8"/>
        <v>0</v>
      </c>
    </row>
    <row r="521" spans="1:7" ht="21.2" customHeight="1" x14ac:dyDescent="0.35">
      <c r="A521" s="229" t="s">
        <v>403</v>
      </c>
      <c r="B521" s="186" t="s">
        <v>1010</v>
      </c>
      <c r="C521" s="186" t="s">
        <v>90</v>
      </c>
      <c r="D521" s="230"/>
      <c r="E521" s="190">
        <v>13.5</v>
      </c>
      <c r="F521" s="54"/>
      <c r="G521" s="126">
        <f t="shared" si="8"/>
        <v>0</v>
      </c>
    </row>
    <row r="522" spans="1:7" ht="21.2" customHeight="1" x14ac:dyDescent="0.35">
      <c r="A522" s="229" t="s">
        <v>502</v>
      </c>
      <c r="B522" s="186" t="s">
        <v>1011</v>
      </c>
      <c r="C522" s="186" t="s">
        <v>1012</v>
      </c>
      <c r="D522" s="231" t="s">
        <v>5</v>
      </c>
      <c r="E522" s="190">
        <v>12</v>
      </c>
      <c r="F522" s="54"/>
      <c r="G522" s="126">
        <f t="shared" si="8"/>
        <v>0</v>
      </c>
    </row>
    <row r="523" spans="1:7" ht="21.2" customHeight="1" x14ac:dyDescent="0.35">
      <c r="A523" s="229" t="s">
        <v>250</v>
      </c>
      <c r="B523" s="186" t="s">
        <v>1013</v>
      </c>
      <c r="C523" s="186" t="s">
        <v>91</v>
      </c>
      <c r="D523" s="230"/>
      <c r="E523" s="190">
        <v>13.5</v>
      </c>
      <c r="F523" s="54"/>
      <c r="G523" s="126">
        <f t="shared" si="8"/>
        <v>0</v>
      </c>
    </row>
    <row r="524" spans="1:7" ht="21.2" customHeight="1" x14ac:dyDescent="0.35">
      <c r="A524" s="229" t="s">
        <v>758</v>
      </c>
      <c r="B524" s="186" t="s">
        <v>1014</v>
      </c>
      <c r="C524" s="186" t="s">
        <v>91</v>
      </c>
      <c r="D524" s="230"/>
      <c r="E524" s="190">
        <v>23</v>
      </c>
      <c r="F524" s="54"/>
      <c r="G524" s="126">
        <f t="shared" si="8"/>
        <v>0</v>
      </c>
    </row>
    <row r="525" spans="1:7" ht="21.2" customHeight="1" x14ac:dyDescent="0.35">
      <c r="A525" s="229" t="s">
        <v>760</v>
      </c>
      <c r="B525" s="186" t="s">
        <v>1016</v>
      </c>
      <c r="C525" s="186" t="s">
        <v>91</v>
      </c>
      <c r="D525" s="231" t="s">
        <v>5</v>
      </c>
      <c r="E525" s="190">
        <v>13.5</v>
      </c>
      <c r="F525" s="54"/>
      <c r="G525" s="126">
        <f t="shared" si="8"/>
        <v>0</v>
      </c>
    </row>
    <row r="526" spans="1:7" ht="21.2" customHeight="1" x14ac:dyDescent="0.35">
      <c r="A526" s="229" t="s">
        <v>411</v>
      </c>
      <c r="B526" s="186" t="s">
        <v>1017</v>
      </c>
      <c r="C526" s="186" t="s">
        <v>91</v>
      </c>
      <c r="D526" s="230"/>
      <c r="E526" s="190">
        <v>12.5</v>
      </c>
      <c r="F526" s="54"/>
      <c r="G526" s="126">
        <f t="shared" si="8"/>
        <v>0</v>
      </c>
    </row>
    <row r="527" spans="1:7" ht="21.2" customHeight="1" x14ac:dyDescent="0.35">
      <c r="A527" s="229" t="s">
        <v>412</v>
      </c>
      <c r="B527" s="186" t="s">
        <v>1019</v>
      </c>
      <c r="C527" s="186" t="s">
        <v>91</v>
      </c>
      <c r="D527" s="230"/>
      <c r="E527" s="190">
        <v>12.5</v>
      </c>
      <c r="F527" s="54"/>
      <c r="G527" s="126">
        <f t="shared" si="8"/>
        <v>0</v>
      </c>
    </row>
    <row r="528" spans="1:7" ht="21.2" customHeight="1" x14ac:dyDescent="0.35">
      <c r="A528" s="229" t="s">
        <v>479</v>
      </c>
      <c r="B528" s="186" t="s">
        <v>1021</v>
      </c>
      <c r="C528" s="186" t="s">
        <v>91</v>
      </c>
      <c r="D528" s="230"/>
      <c r="E528" s="190">
        <v>12.5</v>
      </c>
      <c r="F528" s="54"/>
      <c r="G528" s="126">
        <f t="shared" si="8"/>
        <v>0</v>
      </c>
    </row>
    <row r="529" spans="1:7" ht="21.2" customHeight="1" x14ac:dyDescent="0.35">
      <c r="A529" s="229" t="s">
        <v>405</v>
      </c>
      <c r="B529" s="186" t="s">
        <v>1022</v>
      </c>
      <c r="C529" s="186" t="s">
        <v>91</v>
      </c>
      <c r="D529" s="230"/>
      <c r="E529" s="190">
        <v>12.5</v>
      </c>
      <c r="F529" s="54"/>
      <c r="G529" s="126">
        <f t="shared" si="8"/>
        <v>0</v>
      </c>
    </row>
    <row r="530" spans="1:7" ht="21.2" customHeight="1" x14ac:dyDescent="0.35">
      <c r="A530" s="229" t="s">
        <v>769</v>
      </c>
      <c r="B530" s="186" t="s">
        <v>1023</v>
      </c>
      <c r="C530" s="186" t="s">
        <v>91</v>
      </c>
      <c r="D530" s="230"/>
      <c r="E530" s="190">
        <v>23.5</v>
      </c>
      <c r="F530" s="54"/>
      <c r="G530" s="126">
        <f t="shared" si="8"/>
        <v>0</v>
      </c>
    </row>
    <row r="531" spans="1:7" ht="21.2" customHeight="1" x14ac:dyDescent="0.35">
      <c r="A531" s="229" t="s">
        <v>685</v>
      </c>
      <c r="B531" s="186" t="s">
        <v>1024</v>
      </c>
      <c r="C531" s="186" t="s">
        <v>91</v>
      </c>
      <c r="D531" s="230"/>
      <c r="E531" s="190">
        <v>21</v>
      </c>
      <c r="F531" s="54"/>
      <c r="G531" s="126">
        <f t="shared" si="8"/>
        <v>0</v>
      </c>
    </row>
    <row r="532" spans="1:7" ht="21.2" customHeight="1" x14ac:dyDescent="0.35">
      <c r="A532" s="229" t="s">
        <v>252</v>
      </c>
      <c r="B532" s="186" t="s">
        <v>1025</v>
      </c>
      <c r="C532" s="186" t="s">
        <v>91</v>
      </c>
      <c r="D532" s="230"/>
      <c r="E532" s="190">
        <v>14.5</v>
      </c>
      <c r="F532" s="54"/>
      <c r="G532" s="126">
        <f t="shared" si="8"/>
        <v>0</v>
      </c>
    </row>
    <row r="533" spans="1:7" ht="21.2" customHeight="1" x14ac:dyDescent="0.35">
      <c r="A533" s="229" t="s">
        <v>772</v>
      </c>
      <c r="B533" s="186" t="s">
        <v>1026</v>
      </c>
      <c r="C533" s="186" t="s">
        <v>91</v>
      </c>
      <c r="D533" s="230"/>
      <c r="E533" s="190">
        <v>20.25</v>
      </c>
      <c r="F533" s="54"/>
      <c r="G533" s="126">
        <f t="shared" si="8"/>
        <v>0</v>
      </c>
    </row>
    <row r="534" spans="1:7" ht="21.2" customHeight="1" x14ac:dyDescent="0.35">
      <c r="A534" s="229" t="s">
        <v>248</v>
      </c>
      <c r="B534" s="186" t="s">
        <v>1027</v>
      </c>
      <c r="C534" s="186" t="s">
        <v>91</v>
      </c>
      <c r="D534" s="230"/>
      <c r="E534" s="190">
        <v>23</v>
      </c>
      <c r="F534" s="54"/>
      <c r="G534" s="126">
        <f t="shared" si="8"/>
        <v>0</v>
      </c>
    </row>
    <row r="535" spans="1:7" ht="21.2" customHeight="1" x14ac:dyDescent="0.35">
      <c r="A535" s="229" t="s">
        <v>777</v>
      </c>
      <c r="B535" s="186" t="s">
        <v>1028</v>
      </c>
      <c r="C535" s="186" t="s">
        <v>91</v>
      </c>
      <c r="D535" s="230"/>
      <c r="E535" s="190">
        <v>23</v>
      </c>
      <c r="F535" s="54"/>
      <c r="G535" s="126">
        <f t="shared" si="8"/>
        <v>0</v>
      </c>
    </row>
    <row r="536" spans="1:7" ht="21.2" customHeight="1" x14ac:dyDescent="0.35">
      <c r="A536" s="229" t="s">
        <v>404</v>
      </c>
      <c r="B536" s="186" t="s">
        <v>1029</v>
      </c>
      <c r="C536" s="186" t="s">
        <v>91</v>
      </c>
      <c r="D536" s="230"/>
      <c r="E536" s="190">
        <v>12.5</v>
      </c>
      <c r="F536" s="54"/>
      <c r="G536" s="126">
        <f t="shared" si="8"/>
        <v>0</v>
      </c>
    </row>
    <row r="537" spans="1:7" ht="21.2" customHeight="1" x14ac:dyDescent="0.35">
      <c r="A537" s="229" t="s">
        <v>408</v>
      </c>
      <c r="B537" s="186" t="s">
        <v>1030</v>
      </c>
      <c r="C537" s="186" t="s">
        <v>91</v>
      </c>
      <c r="D537" s="230"/>
      <c r="E537" s="190">
        <v>24</v>
      </c>
      <c r="F537" s="54"/>
      <c r="G537" s="126">
        <f t="shared" si="8"/>
        <v>0</v>
      </c>
    </row>
    <row r="538" spans="1:7" ht="21.2" customHeight="1" x14ac:dyDescent="0.35">
      <c r="A538" s="229" t="s">
        <v>492</v>
      </c>
      <c r="B538" s="186" t="s">
        <v>1031</v>
      </c>
      <c r="C538" s="186" t="s">
        <v>91</v>
      </c>
      <c r="D538" s="230"/>
      <c r="E538" s="190">
        <v>23.5</v>
      </c>
      <c r="F538" s="54"/>
      <c r="G538" s="126">
        <f t="shared" si="8"/>
        <v>0</v>
      </c>
    </row>
    <row r="539" spans="1:7" ht="21.2" customHeight="1" x14ac:dyDescent="0.35">
      <c r="A539" s="229" t="s">
        <v>409</v>
      </c>
      <c r="B539" s="186" t="s">
        <v>1032</v>
      </c>
      <c r="C539" s="186" t="s">
        <v>91</v>
      </c>
      <c r="D539" s="230"/>
      <c r="E539" s="190">
        <v>16.75</v>
      </c>
      <c r="F539" s="54"/>
      <c r="G539" s="126">
        <f t="shared" si="8"/>
        <v>0</v>
      </c>
    </row>
    <row r="540" spans="1:7" ht="21.2" customHeight="1" x14ac:dyDescent="0.35">
      <c r="A540" s="229" t="s">
        <v>410</v>
      </c>
      <c r="B540" s="186" t="s">
        <v>1033</v>
      </c>
      <c r="C540" s="186" t="s">
        <v>91</v>
      </c>
      <c r="D540" s="230"/>
      <c r="E540" s="190">
        <v>38.75</v>
      </c>
      <c r="F540" s="54"/>
      <c r="G540" s="126">
        <f t="shared" si="8"/>
        <v>0</v>
      </c>
    </row>
    <row r="541" spans="1:7" ht="21.2" customHeight="1" x14ac:dyDescent="0.35">
      <c r="A541" s="229" t="s">
        <v>257</v>
      </c>
      <c r="B541" s="186" t="s">
        <v>1034</v>
      </c>
      <c r="C541" s="186" t="s">
        <v>91</v>
      </c>
      <c r="D541" s="230"/>
      <c r="E541" s="190">
        <v>12.5</v>
      </c>
      <c r="F541" s="54"/>
      <c r="G541" s="126">
        <f t="shared" si="8"/>
        <v>0</v>
      </c>
    </row>
    <row r="542" spans="1:7" ht="21.2" customHeight="1" x14ac:dyDescent="0.35">
      <c r="A542" s="229" t="s">
        <v>245</v>
      </c>
      <c r="B542" s="186" t="s">
        <v>1035</v>
      </c>
      <c r="C542" s="186" t="s">
        <v>91</v>
      </c>
      <c r="D542" s="231" t="s">
        <v>5</v>
      </c>
      <c r="E542" s="190">
        <v>15.75</v>
      </c>
      <c r="F542" s="54"/>
      <c r="G542" s="126">
        <f t="shared" si="8"/>
        <v>0</v>
      </c>
    </row>
    <row r="543" spans="1:7" ht="21.2" customHeight="1" x14ac:dyDescent="0.35">
      <c r="A543" s="229" t="s">
        <v>255</v>
      </c>
      <c r="B543" s="186" t="s">
        <v>1037</v>
      </c>
      <c r="C543" s="186" t="s">
        <v>91</v>
      </c>
      <c r="D543" s="230"/>
      <c r="E543" s="190">
        <v>13.5</v>
      </c>
      <c r="F543" s="54"/>
      <c r="G543" s="126">
        <f t="shared" si="8"/>
        <v>0</v>
      </c>
    </row>
    <row r="544" spans="1:7" ht="21.2" customHeight="1" x14ac:dyDescent="0.35">
      <c r="A544" s="229" t="s">
        <v>786</v>
      </c>
      <c r="B544" s="186" t="s">
        <v>1039</v>
      </c>
      <c r="C544" s="186" t="s">
        <v>91</v>
      </c>
      <c r="D544" s="230"/>
      <c r="E544" s="190">
        <v>13.5</v>
      </c>
      <c r="F544" s="54"/>
      <c r="G544" s="126">
        <f t="shared" si="8"/>
        <v>0</v>
      </c>
    </row>
    <row r="545" spans="1:7" ht="21.2" customHeight="1" x14ac:dyDescent="0.35">
      <c r="A545" s="229" t="s">
        <v>256</v>
      </c>
      <c r="B545" s="186" t="s">
        <v>1040</v>
      </c>
      <c r="C545" s="186" t="s">
        <v>91</v>
      </c>
      <c r="D545" s="230"/>
      <c r="E545" s="190">
        <v>15.75</v>
      </c>
      <c r="F545" s="54"/>
      <c r="G545" s="126">
        <f t="shared" si="8"/>
        <v>0</v>
      </c>
    </row>
    <row r="546" spans="1:7" ht="21.2" customHeight="1" x14ac:dyDescent="0.35">
      <c r="A546" s="229" t="s">
        <v>406</v>
      </c>
      <c r="B546" s="186" t="s">
        <v>1042</v>
      </c>
      <c r="C546" s="186" t="s">
        <v>91</v>
      </c>
      <c r="D546" s="230"/>
      <c r="E546" s="190">
        <v>11.25</v>
      </c>
      <c r="F546" s="54"/>
      <c r="G546" s="126">
        <f t="shared" si="8"/>
        <v>0</v>
      </c>
    </row>
    <row r="547" spans="1:7" ht="21.2" customHeight="1" x14ac:dyDescent="0.35">
      <c r="A547" s="229" t="s">
        <v>254</v>
      </c>
      <c r="B547" s="186" t="s">
        <v>1044</v>
      </c>
      <c r="C547" s="186" t="s">
        <v>91</v>
      </c>
      <c r="D547" s="230"/>
      <c r="E547" s="190">
        <v>12.5</v>
      </c>
      <c r="F547" s="54"/>
      <c r="G547" s="126">
        <f t="shared" si="8"/>
        <v>0</v>
      </c>
    </row>
    <row r="548" spans="1:7" ht="21.2" customHeight="1" x14ac:dyDescent="0.35">
      <c r="A548" s="229" t="s">
        <v>247</v>
      </c>
      <c r="B548" s="186" t="s">
        <v>1046</v>
      </c>
      <c r="C548" s="186" t="s">
        <v>91</v>
      </c>
      <c r="D548" s="231" t="s">
        <v>5</v>
      </c>
      <c r="E548" s="190">
        <v>17.75</v>
      </c>
      <c r="F548" s="54"/>
      <c r="G548" s="126">
        <f t="shared" si="8"/>
        <v>0</v>
      </c>
    </row>
    <row r="549" spans="1:7" ht="21.2" customHeight="1" x14ac:dyDescent="0.35">
      <c r="A549" s="229" t="s">
        <v>413</v>
      </c>
      <c r="B549" s="186" t="s">
        <v>1048</v>
      </c>
      <c r="C549" s="186" t="s">
        <v>91</v>
      </c>
      <c r="D549" s="230"/>
      <c r="E549" s="190">
        <v>10.5</v>
      </c>
      <c r="F549" s="54"/>
      <c r="G549" s="126">
        <f t="shared" si="8"/>
        <v>0</v>
      </c>
    </row>
    <row r="550" spans="1:7" ht="21.2" customHeight="1" x14ac:dyDescent="0.35">
      <c r="A550" s="229" t="s">
        <v>516</v>
      </c>
      <c r="B550" s="186" t="s">
        <v>1049</v>
      </c>
      <c r="C550" s="186" t="s">
        <v>91</v>
      </c>
      <c r="D550" s="231" t="s">
        <v>5</v>
      </c>
      <c r="E550" s="190">
        <v>19.75</v>
      </c>
      <c r="F550" s="54"/>
      <c r="G550" s="126">
        <f t="shared" si="8"/>
        <v>0</v>
      </c>
    </row>
    <row r="551" spans="1:7" ht="21.2" customHeight="1" x14ac:dyDescent="0.35">
      <c r="A551" s="229" t="s">
        <v>518</v>
      </c>
      <c r="B551" s="186" t="s">
        <v>1050</v>
      </c>
      <c r="C551" s="186" t="s">
        <v>91</v>
      </c>
      <c r="D551" s="230"/>
      <c r="E551" s="190">
        <v>13.5</v>
      </c>
      <c r="F551" s="54"/>
      <c r="G551" s="126">
        <f t="shared" si="8"/>
        <v>0</v>
      </c>
    </row>
    <row r="552" spans="1:7" ht="21.2" customHeight="1" x14ac:dyDescent="0.35">
      <c r="A552" s="229" t="s">
        <v>246</v>
      </c>
      <c r="B552" s="186" t="s">
        <v>1053</v>
      </c>
      <c r="C552" s="186" t="s">
        <v>91</v>
      </c>
      <c r="D552" s="231" t="s">
        <v>5</v>
      </c>
      <c r="E552" s="190">
        <v>15.5</v>
      </c>
      <c r="F552" s="54"/>
      <c r="G552" s="126">
        <f t="shared" si="8"/>
        <v>0</v>
      </c>
    </row>
    <row r="553" spans="1:7" ht="21.2" customHeight="1" x14ac:dyDescent="0.35">
      <c r="A553" s="229" t="s">
        <v>522</v>
      </c>
      <c r="B553" s="186" t="s">
        <v>1055</v>
      </c>
      <c r="C553" s="186" t="s">
        <v>91</v>
      </c>
      <c r="D553" s="230"/>
      <c r="E553" s="190">
        <v>15.75</v>
      </c>
      <c r="F553" s="54"/>
      <c r="G553" s="126">
        <f t="shared" si="8"/>
        <v>0</v>
      </c>
    </row>
    <row r="554" spans="1:7" ht="21.2" customHeight="1" x14ac:dyDescent="0.35">
      <c r="A554" s="229" t="s">
        <v>253</v>
      </c>
      <c r="B554" s="186" t="s">
        <v>1057</v>
      </c>
      <c r="C554" s="186" t="s">
        <v>91</v>
      </c>
      <c r="D554" s="231" t="s">
        <v>5</v>
      </c>
      <c r="E554" s="190">
        <v>11.5</v>
      </c>
      <c r="F554" s="54"/>
      <c r="G554" s="126">
        <f t="shared" si="8"/>
        <v>0</v>
      </c>
    </row>
    <row r="555" spans="1:7" ht="21.2" customHeight="1" x14ac:dyDescent="0.35">
      <c r="A555" s="229" t="s">
        <v>793</v>
      </c>
      <c r="B555" s="186" t="s">
        <v>1059</v>
      </c>
      <c r="C555" s="186" t="s">
        <v>91</v>
      </c>
      <c r="D555" s="230"/>
      <c r="E555" s="190">
        <v>18.75</v>
      </c>
      <c r="F555" s="54"/>
      <c r="G555" s="126">
        <f t="shared" si="8"/>
        <v>0</v>
      </c>
    </row>
    <row r="556" spans="1:7" ht="21.2" customHeight="1" x14ac:dyDescent="0.35">
      <c r="A556" s="229" t="s">
        <v>529</v>
      </c>
      <c r="B556" s="186" t="s">
        <v>1060</v>
      </c>
      <c r="C556" s="186" t="s">
        <v>91</v>
      </c>
      <c r="D556" s="230"/>
      <c r="E556" s="190">
        <v>23.5</v>
      </c>
      <c r="F556" s="54"/>
      <c r="G556" s="126">
        <f t="shared" si="8"/>
        <v>0</v>
      </c>
    </row>
    <row r="557" spans="1:7" ht="21.2" customHeight="1" x14ac:dyDescent="0.35">
      <c r="A557" s="229" t="s">
        <v>414</v>
      </c>
      <c r="B557" s="186" t="s">
        <v>1061</v>
      </c>
      <c r="C557" s="186" t="s">
        <v>91</v>
      </c>
      <c r="D557" s="230"/>
      <c r="E557" s="190">
        <v>15</v>
      </c>
      <c r="F557" s="54"/>
      <c r="G557" s="126">
        <f t="shared" si="8"/>
        <v>0</v>
      </c>
    </row>
    <row r="558" spans="1:7" ht="21.2" customHeight="1" x14ac:dyDescent="0.35">
      <c r="A558" s="229" t="s">
        <v>407</v>
      </c>
      <c r="B558" s="186" t="s">
        <v>1063</v>
      </c>
      <c r="C558" s="186" t="s">
        <v>91</v>
      </c>
      <c r="D558" s="230"/>
      <c r="E558" s="190">
        <v>12.5</v>
      </c>
      <c r="F558" s="54"/>
      <c r="G558" s="126">
        <f t="shared" si="8"/>
        <v>0</v>
      </c>
    </row>
    <row r="559" spans="1:7" ht="21.2" customHeight="1" x14ac:dyDescent="0.35">
      <c r="A559" s="229" t="s">
        <v>780</v>
      </c>
      <c r="B559" s="186" t="s">
        <v>1064</v>
      </c>
      <c r="C559" s="186" t="s">
        <v>1065</v>
      </c>
      <c r="D559" s="230"/>
      <c r="E559" s="190">
        <v>16.75</v>
      </c>
      <c r="F559" s="54"/>
      <c r="G559" s="126">
        <f t="shared" si="8"/>
        <v>0</v>
      </c>
    </row>
    <row r="560" spans="1:7" ht="21.2" customHeight="1" x14ac:dyDescent="0.25">
      <c r="A560" s="181"/>
      <c r="B560" s="182"/>
      <c r="C560" s="182"/>
      <c r="D560" s="182"/>
      <c r="E560" s="183"/>
      <c r="F560" s="184"/>
      <c r="G560" s="185"/>
    </row>
    <row r="561" spans="1:7" ht="21.2" customHeight="1" thickBot="1" x14ac:dyDescent="0.4">
      <c r="A561" s="314" t="s">
        <v>103</v>
      </c>
      <c r="B561" s="315"/>
      <c r="C561" s="315"/>
      <c r="D561" s="315"/>
      <c r="E561" s="315"/>
      <c r="F561" s="316"/>
      <c r="G561" s="317"/>
    </row>
    <row r="562" spans="1:7" ht="21.2" customHeight="1" thickTop="1" x14ac:dyDescent="0.35">
      <c r="A562" s="229" t="s">
        <v>415</v>
      </c>
      <c r="B562" s="186" t="s">
        <v>1067</v>
      </c>
      <c r="C562" s="186" t="s">
        <v>77</v>
      </c>
      <c r="D562" s="231" t="s">
        <v>5</v>
      </c>
      <c r="E562" s="190">
        <v>12.5</v>
      </c>
      <c r="F562" s="54"/>
      <c r="G562" s="126">
        <f t="shared" ref="G562:G594" si="9">+F562*E562</f>
        <v>0</v>
      </c>
    </row>
    <row r="563" spans="1:7" ht="21.2" customHeight="1" x14ac:dyDescent="0.35">
      <c r="A563" s="229" t="s">
        <v>416</v>
      </c>
      <c r="B563" s="186" t="s">
        <v>1069</v>
      </c>
      <c r="C563" s="186" t="s">
        <v>77</v>
      </c>
      <c r="D563" s="231" t="s">
        <v>5</v>
      </c>
      <c r="E563" s="190">
        <v>11.5</v>
      </c>
      <c r="F563" s="54"/>
      <c r="G563" s="126">
        <f t="shared" si="9"/>
        <v>0</v>
      </c>
    </row>
    <row r="564" spans="1:7" ht="21.2" customHeight="1" x14ac:dyDescent="0.35">
      <c r="A564" s="229" t="s">
        <v>417</v>
      </c>
      <c r="B564" s="186" t="s">
        <v>1071</v>
      </c>
      <c r="C564" s="186" t="s">
        <v>77</v>
      </c>
      <c r="D564" s="230"/>
      <c r="E564" s="190">
        <v>11.5</v>
      </c>
      <c r="F564" s="54"/>
      <c r="G564" s="126">
        <f t="shared" si="9"/>
        <v>0</v>
      </c>
    </row>
    <row r="565" spans="1:7" ht="21.2" customHeight="1" x14ac:dyDescent="0.35">
      <c r="A565" s="229" t="s">
        <v>932</v>
      </c>
      <c r="B565" s="186" t="s">
        <v>1072</v>
      </c>
      <c r="C565" s="186" t="s">
        <v>77</v>
      </c>
      <c r="D565" s="231" t="s">
        <v>5</v>
      </c>
      <c r="E565" s="190">
        <v>13.5</v>
      </c>
      <c r="F565" s="54"/>
      <c r="G565" s="126">
        <f t="shared" si="9"/>
        <v>0</v>
      </c>
    </row>
    <row r="566" spans="1:7" ht="21.2" customHeight="1" x14ac:dyDescent="0.35">
      <c r="A566" s="229" t="s">
        <v>418</v>
      </c>
      <c r="B566" s="186" t="s">
        <v>1073</v>
      </c>
      <c r="C566" s="186" t="s">
        <v>77</v>
      </c>
      <c r="D566" s="230"/>
      <c r="E566" s="190">
        <v>12.5</v>
      </c>
      <c r="F566" s="54"/>
      <c r="G566" s="126">
        <f t="shared" si="9"/>
        <v>0</v>
      </c>
    </row>
    <row r="567" spans="1:7" ht="21.2" customHeight="1" x14ac:dyDescent="0.35">
      <c r="A567" s="229" t="s">
        <v>419</v>
      </c>
      <c r="B567" s="186" t="s">
        <v>1074</v>
      </c>
      <c r="C567" s="186" t="s">
        <v>77</v>
      </c>
      <c r="D567" s="230"/>
      <c r="E567" s="190">
        <v>12.5</v>
      </c>
      <c r="F567" s="54"/>
      <c r="G567" s="126">
        <f t="shared" si="9"/>
        <v>0</v>
      </c>
    </row>
    <row r="568" spans="1:7" ht="21.2" customHeight="1" x14ac:dyDescent="0.35">
      <c r="A568" s="229" t="s">
        <v>420</v>
      </c>
      <c r="B568" s="186" t="s">
        <v>1076</v>
      </c>
      <c r="C568" s="186" t="s">
        <v>77</v>
      </c>
      <c r="D568" s="230"/>
      <c r="E568" s="190">
        <v>11.5</v>
      </c>
      <c r="F568" s="54"/>
      <c r="G568" s="126">
        <f t="shared" si="9"/>
        <v>0</v>
      </c>
    </row>
    <row r="569" spans="1:7" ht="21.2" customHeight="1" x14ac:dyDescent="0.35">
      <c r="A569" s="229" t="s">
        <v>421</v>
      </c>
      <c r="B569" s="186" t="s">
        <v>1077</v>
      </c>
      <c r="C569" s="186" t="s">
        <v>77</v>
      </c>
      <c r="D569" s="231" t="s">
        <v>5</v>
      </c>
      <c r="E569" s="190">
        <v>20</v>
      </c>
      <c r="F569" s="54"/>
      <c r="G569" s="126">
        <f t="shared" si="9"/>
        <v>0</v>
      </c>
    </row>
    <row r="570" spans="1:7" ht="21.2" customHeight="1" x14ac:dyDescent="0.35">
      <c r="A570" s="229" t="s">
        <v>422</v>
      </c>
      <c r="B570" s="186" t="s">
        <v>1079</v>
      </c>
      <c r="C570" s="186" t="s">
        <v>77</v>
      </c>
      <c r="D570" s="230"/>
      <c r="E570" s="190">
        <v>15.75</v>
      </c>
      <c r="F570" s="54"/>
      <c r="G570" s="126">
        <f t="shared" si="9"/>
        <v>0</v>
      </c>
    </row>
    <row r="571" spans="1:7" ht="21.2" customHeight="1" x14ac:dyDescent="0.35">
      <c r="A571" s="229" t="s">
        <v>423</v>
      </c>
      <c r="B571" s="186" t="s">
        <v>1081</v>
      </c>
      <c r="C571" s="186" t="s">
        <v>77</v>
      </c>
      <c r="D571" s="231" t="s">
        <v>5</v>
      </c>
      <c r="E571" s="190">
        <v>13.5</v>
      </c>
      <c r="F571" s="54"/>
      <c r="G571" s="126">
        <f t="shared" si="9"/>
        <v>0</v>
      </c>
    </row>
    <row r="572" spans="1:7" ht="21.2" customHeight="1" x14ac:dyDescent="0.35">
      <c r="A572" s="229" t="s">
        <v>424</v>
      </c>
      <c r="B572" s="186" t="s">
        <v>1082</v>
      </c>
      <c r="C572" s="186" t="s">
        <v>77</v>
      </c>
      <c r="D572" s="230"/>
      <c r="E572" s="190">
        <v>14.5</v>
      </c>
      <c r="F572" s="54"/>
      <c r="G572" s="126">
        <f t="shared" si="9"/>
        <v>0</v>
      </c>
    </row>
    <row r="573" spans="1:7" ht="21.2" customHeight="1" x14ac:dyDescent="0.35">
      <c r="A573" s="229" t="s">
        <v>425</v>
      </c>
      <c r="B573" s="186" t="s">
        <v>1083</v>
      </c>
      <c r="C573" s="186" t="s">
        <v>77</v>
      </c>
      <c r="D573" s="230"/>
      <c r="E573" s="190">
        <v>12.5</v>
      </c>
      <c r="F573" s="54"/>
      <c r="G573" s="126">
        <f t="shared" si="9"/>
        <v>0</v>
      </c>
    </row>
    <row r="574" spans="1:7" ht="21.2" customHeight="1" x14ac:dyDescent="0.35">
      <c r="A574" s="229" t="s">
        <v>426</v>
      </c>
      <c r="B574" s="186" t="s">
        <v>1084</v>
      </c>
      <c r="C574" s="186" t="s">
        <v>77</v>
      </c>
      <c r="D574" s="230"/>
      <c r="E574" s="190">
        <v>11.5</v>
      </c>
      <c r="F574" s="54"/>
      <c r="G574" s="126">
        <f t="shared" si="9"/>
        <v>0</v>
      </c>
    </row>
    <row r="575" spans="1:7" ht="21.2" customHeight="1" x14ac:dyDescent="0.35">
      <c r="A575" s="229" t="s">
        <v>427</v>
      </c>
      <c r="B575" s="186" t="s">
        <v>1086</v>
      </c>
      <c r="C575" s="186" t="s">
        <v>77</v>
      </c>
      <c r="D575" s="230"/>
      <c r="E575" s="190">
        <v>23</v>
      </c>
      <c r="F575" s="54"/>
      <c r="G575" s="126">
        <f t="shared" si="9"/>
        <v>0</v>
      </c>
    </row>
    <row r="576" spans="1:7" ht="21.2" customHeight="1" x14ac:dyDescent="0.35">
      <c r="A576" s="229" t="s">
        <v>428</v>
      </c>
      <c r="B576" s="186" t="s">
        <v>1088</v>
      </c>
      <c r="C576" s="186" t="s">
        <v>77</v>
      </c>
      <c r="D576" s="230"/>
      <c r="E576" s="190">
        <v>12.5</v>
      </c>
      <c r="F576" s="54"/>
      <c r="G576" s="126">
        <f t="shared" si="9"/>
        <v>0</v>
      </c>
    </row>
    <row r="577" spans="1:7" ht="21.2" customHeight="1" x14ac:dyDescent="0.35">
      <c r="A577" s="229" t="s">
        <v>429</v>
      </c>
      <c r="B577" s="186" t="s">
        <v>1090</v>
      </c>
      <c r="C577" s="186" t="s">
        <v>78</v>
      </c>
      <c r="D577" s="230"/>
      <c r="E577" s="190">
        <v>13.5</v>
      </c>
      <c r="F577" s="54"/>
      <c r="G577" s="126">
        <f t="shared" si="9"/>
        <v>0</v>
      </c>
    </row>
    <row r="578" spans="1:7" ht="21.2" customHeight="1" x14ac:dyDescent="0.35">
      <c r="A578" s="229" t="s">
        <v>430</v>
      </c>
      <c r="B578" s="186" t="s">
        <v>1091</v>
      </c>
      <c r="C578" s="186" t="s">
        <v>79</v>
      </c>
      <c r="D578" s="230"/>
      <c r="E578" s="190">
        <v>10.5</v>
      </c>
      <c r="F578" s="54"/>
      <c r="G578" s="126">
        <f t="shared" si="9"/>
        <v>0</v>
      </c>
    </row>
    <row r="579" spans="1:7" ht="21.2" customHeight="1" x14ac:dyDescent="0.35">
      <c r="A579" s="229" t="s">
        <v>432</v>
      </c>
      <c r="B579" s="186" t="s">
        <v>1093</v>
      </c>
      <c r="C579" s="186" t="s">
        <v>80</v>
      </c>
      <c r="D579" s="231" t="s">
        <v>5</v>
      </c>
      <c r="E579" s="190">
        <v>10.5</v>
      </c>
      <c r="F579" s="54"/>
      <c r="G579" s="126">
        <f t="shared" si="9"/>
        <v>0</v>
      </c>
    </row>
    <row r="580" spans="1:7" ht="21.2" customHeight="1" x14ac:dyDescent="0.35">
      <c r="A580" s="229" t="s">
        <v>374</v>
      </c>
      <c r="B580" s="186" t="s">
        <v>1094</v>
      </c>
      <c r="C580" s="186" t="s">
        <v>80</v>
      </c>
      <c r="D580" s="230"/>
      <c r="E580" s="190">
        <v>12.5</v>
      </c>
      <c r="F580" s="54"/>
      <c r="G580" s="126">
        <f t="shared" si="9"/>
        <v>0</v>
      </c>
    </row>
    <row r="581" spans="1:7" ht="21.2" customHeight="1" x14ac:dyDescent="0.35">
      <c r="A581" s="229" t="s">
        <v>433</v>
      </c>
      <c r="B581" s="186" t="s">
        <v>1095</v>
      </c>
      <c r="C581" s="186" t="s">
        <v>80</v>
      </c>
      <c r="D581" s="230"/>
      <c r="E581" s="190">
        <v>15.5</v>
      </c>
      <c r="F581" s="54"/>
      <c r="G581" s="126">
        <f t="shared" si="9"/>
        <v>0</v>
      </c>
    </row>
    <row r="582" spans="1:7" ht="21.2" customHeight="1" x14ac:dyDescent="0.35">
      <c r="A582" s="229" t="s">
        <v>375</v>
      </c>
      <c r="B582" s="186" t="s">
        <v>1098</v>
      </c>
      <c r="C582" s="186" t="s">
        <v>80</v>
      </c>
      <c r="D582" s="230"/>
      <c r="E582" s="190">
        <v>12.5</v>
      </c>
      <c r="F582" s="54"/>
      <c r="G582" s="126">
        <f t="shared" si="9"/>
        <v>0</v>
      </c>
    </row>
    <row r="583" spans="1:7" ht="21.2" customHeight="1" x14ac:dyDescent="0.35">
      <c r="A583" s="229" t="s">
        <v>434</v>
      </c>
      <c r="B583" s="186" t="s">
        <v>1100</v>
      </c>
      <c r="C583" s="186" t="s">
        <v>80</v>
      </c>
      <c r="D583" s="230"/>
      <c r="E583" s="190">
        <v>13.5</v>
      </c>
      <c r="F583" s="54"/>
      <c r="G583" s="126">
        <f t="shared" si="9"/>
        <v>0</v>
      </c>
    </row>
    <row r="584" spans="1:7" ht="21.2" customHeight="1" x14ac:dyDescent="0.35">
      <c r="A584" s="229" t="s">
        <v>435</v>
      </c>
      <c r="B584" s="186" t="s">
        <v>1102</v>
      </c>
      <c r="C584" s="186" t="s">
        <v>80</v>
      </c>
      <c r="D584" s="231" t="s">
        <v>5</v>
      </c>
      <c r="E584" s="190">
        <v>19.75</v>
      </c>
      <c r="F584" s="54"/>
      <c r="G584" s="126">
        <f t="shared" si="9"/>
        <v>0</v>
      </c>
    </row>
    <row r="585" spans="1:7" ht="21.2" customHeight="1" x14ac:dyDescent="0.35">
      <c r="A585" s="229" t="s">
        <v>436</v>
      </c>
      <c r="B585" s="186" t="s">
        <v>1103</v>
      </c>
      <c r="C585" s="186" t="s">
        <v>80</v>
      </c>
      <c r="D585" s="230"/>
      <c r="E585" s="190">
        <v>15.75</v>
      </c>
      <c r="F585" s="54"/>
      <c r="G585" s="126">
        <f t="shared" si="9"/>
        <v>0</v>
      </c>
    </row>
    <row r="586" spans="1:7" ht="21.2" customHeight="1" x14ac:dyDescent="0.35">
      <c r="A586" s="229" t="s">
        <v>437</v>
      </c>
      <c r="B586" s="186" t="s">
        <v>1104</v>
      </c>
      <c r="C586" s="186" t="s">
        <v>80</v>
      </c>
      <c r="D586" s="231"/>
      <c r="E586" s="190">
        <v>15.5</v>
      </c>
      <c r="F586" s="54"/>
      <c r="G586" s="126">
        <f t="shared" si="9"/>
        <v>0</v>
      </c>
    </row>
    <row r="587" spans="1:7" ht="21.2" customHeight="1" x14ac:dyDescent="0.35">
      <c r="A587" s="229" t="s">
        <v>438</v>
      </c>
      <c r="B587" s="186" t="s">
        <v>1105</v>
      </c>
      <c r="C587" s="186" t="s">
        <v>81</v>
      </c>
      <c r="D587" s="230"/>
      <c r="E587" s="190">
        <v>15</v>
      </c>
      <c r="F587" s="54"/>
      <c r="G587" s="126">
        <f t="shared" si="9"/>
        <v>0</v>
      </c>
    </row>
    <row r="588" spans="1:7" ht="21.2" customHeight="1" x14ac:dyDescent="0.35">
      <c r="A588" s="229" t="s">
        <v>439</v>
      </c>
      <c r="B588" s="186" t="s">
        <v>1106</v>
      </c>
      <c r="C588" s="186" t="s">
        <v>81</v>
      </c>
      <c r="D588" s="230"/>
      <c r="E588" s="190">
        <v>11.5</v>
      </c>
      <c r="F588" s="54"/>
      <c r="G588" s="126">
        <f t="shared" si="9"/>
        <v>0</v>
      </c>
    </row>
    <row r="589" spans="1:7" ht="21.2" customHeight="1" x14ac:dyDescent="0.35">
      <c r="A589" s="229" t="s">
        <v>959</v>
      </c>
      <c r="B589" s="186" t="s">
        <v>1108</v>
      </c>
      <c r="C589" s="186" t="s">
        <v>83</v>
      </c>
      <c r="D589" s="230"/>
      <c r="E589" s="190">
        <v>19.75</v>
      </c>
      <c r="F589" s="54"/>
      <c r="G589" s="126">
        <f t="shared" si="9"/>
        <v>0</v>
      </c>
    </row>
    <row r="590" spans="1:7" ht="21.2" customHeight="1" x14ac:dyDescent="0.35">
      <c r="A590" s="229" t="s">
        <v>440</v>
      </c>
      <c r="B590" s="186" t="s">
        <v>1110</v>
      </c>
      <c r="C590" s="186" t="s">
        <v>441</v>
      </c>
      <c r="D590" s="231" t="s">
        <v>5</v>
      </c>
      <c r="E590" s="190">
        <v>15.5</v>
      </c>
      <c r="F590" s="54"/>
      <c r="G590" s="126">
        <f t="shared" si="9"/>
        <v>0</v>
      </c>
    </row>
    <row r="591" spans="1:7" ht="21.2" customHeight="1" x14ac:dyDescent="0.35">
      <c r="A591" s="229" t="s">
        <v>442</v>
      </c>
      <c r="B591" s="186" t="s">
        <v>1112</v>
      </c>
      <c r="C591" s="186" t="s">
        <v>84</v>
      </c>
      <c r="D591" s="231" t="s">
        <v>5</v>
      </c>
      <c r="E591" s="190">
        <v>17.75</v>
      </c>
      <c r="F591" s="54"/>
      <c r="G591" s="126">
        <f t="shared" si="9"/>
        <v>0</v>
      </c>
    </row>
    <row r="592" spans="1:7" ht="21.2" customHeight="1" x14ac:dyDescent="0.35">
      <c r="A592" s="229" t="s">
        <v>443</v>
      </c>
      <c r="B592" s="186" t="s">
        <v>1114</v>
      </c>
      <c r="C592" s="186" t="s">
        <v>84</v>
      </c>
      <c r="D592" s="231" t="s">
        <v>5</v>
      </c>
      <c r="E592" s="190">
        <v>21</v>
      </c>
      <c r="F592" s="54"/>
      <c r="G592" s="126">
        <f t="shared" si="9"/>
        <v>0</v>
      </c>
    </row>
    <row r="593" spans="1:7" ht="21.2" customHeight="1" x14ac:dyDescent="0.35">
      <c r="A593" s="229" t="s">
        <v>431</v>
      </c>
      <c r="B593" s="186" t="s">
        <v>1115</v>
      </c>
      <c r="C593" s="186" t="s">
        <v>86</v>
      </c>
      <c r="D593" s="231"/>
      <c r="E593" s="190">
        <v>19.75</v>
      </c>
      <c r="F593" s="54"/>
      <c r="G593" s="126">
        <f t="shared" si="9"/>
        <v>0</v>
      </c>
    </row>
    <row r="594" spans="1:7" ht="21.2" customHeight="1" x14ac:dyDescent="0.35">
      <c r="A594" s="229" t="s">
        <v>444</v>
      </c>
      <c r="B594" s="186" t="s">
        <v>1116</v>
      </c>
      <c r="C594" s="186" t="s">
        <v>88</v>
      </c>
      <c r="D594" s="231" t="s">
        <v>5</v>
      </c>
      <c r="E594" s="190">
        <v>18.75</v>
      </c>
      <c r="F594" s="54"/>
      <c r="G594" s="126">
        <f t="shared" si="9"/>
        <v>0</v>
      </c>
    </row>
    <row r="595" spans="1:7" ht="26.25" x14ac:dyDescent="0.4">
      <c r="A595" s="313" t="s">
        <v>101</v>
      </c>
      <c r="B595" s="313"/>
      <c r="C595" s="313"/>
      <c r="D595" s="313"/>
      <c r="E595" s="313"/>
      <c r="F595" s="313"/>
      <c r="G595" s="313"/>
    </row>
  </sheetData>
  <sheetProtection algorithmName="SHA-512" hashValue="pAyXQSrYU0MGbpzesbUt6bvknMglh6alX6OqUaZhrfK/jMmHI3cAW4lqCoikHmNJCVIrenIFsVtRnkHkw8o3Hw==" saltValue="E++QrhNg9ypYBlkOVtalPw==" spinCount="100000" sheet="1" autoFilter="0"/>
  <protectedRanges>
    <protectedRange sqref="F278:F279 F281:F306" name="OrderQty_1"/>
    <protectedRange sqref="F317" name="OrderQty_3_1"/>
    <protectedRange sqref="F578:F580 F320:F559" name="OrderQty_1_2_1"/>
    <protectedRange sqref="F280 F255:F277 F83:F253" name="OrderQty_2"/>
    <protectedRange sqref="F307:F316" name="OrderQty"/>
  </protectedRanges>
  <customSheetViews>
    <customSheetView guid="{0DD695E2-E0D1-449E-A7F8-DCD56F3E02B4}" showPageBreaks="1" showGridLines="0" fitToPage="1" printArea="1" view="pageLayout" topLeftCell="A427">
      <selection activeCell="A437" sqref="A437"/>
      <pageMargins left="0.7" right="0.7" top="0.75" bottom="0.75" header="0.3" footer="0.3"/>
      <pageSetup scale="85" fitToHeight="0" orientation="portrait"/>
      <headerFooter>
        <oddHeader>&amp;L
A&amp;"-,Bold"ll retail prices includes GST and will be reduced by 50% on the last page.&amp;C&amp;"-,Bold"&amp;14REMOTE REORDER LIST (CALGARY)&amp;R&amp;"-,Bold"
Fax to 403-219-3198 or
email to jely@scholastic.ca</oddHeader>
        <oddFooter>&amp;CPage &amp;P of &amp;N&amp;R27 November 2015</oddFooter>
      </headerFooter>
    </customSheetView>
  </customSheetViews>
  <mergeCells count="66">
    <mergeCell ref="C77:G77"/>
    <mergeCell ref="C78:G78"/>
    <mergeCell ref="A77:B77"/>
    <mergeCell ref="A78:B78"/>
    <mergeCell ref="A79:B79"/>
    <mergeCell ref="C79:G79"/>
    <mergeCell ref="A82:G82"/>
    <mergeCell ref="A306:G306"/>
    <mergeCell ref="A595:G595"/>
    <mergeCell ref="A561:G561"/>
    <mergeCell ref="A318:G318"/>
    <mergeCell ref="A316:G316"/>
    <mergeCell ref="A254:G254"/>
    <mergeCell ref="A278:G278"/>
    <mergeCell ref="A74:G75"/>
    <mergeCell ref="B73:D73"/>
    <mergeCell ref="B71:D71"/>
    <mergeCell ref="A62:A64"/>
    <mergeCell ref="B62:B64"/>
    <mergeCell ref="C66:G66"/>
    <mergeCell ref="B69:D69"/>
    <mergeCell ref="B68:D68"/>
    <mergeCell ref="B72:D72"/>
    <mergeCell ref="B67:E67"/>
    <mergeCell ref="C62:G64"/>
    <mergeCell ref="A76:G76"/>
    <mergeCell ref="A15:G16"/>
    <mergeCell ref="A17:G17"/>
    <mergeCell ref="A18:G18"/>
    <mergeCell ref="A19:G19"/>
    <mergeCell ref="F34:G36"/>
    <mergeCell ref="A39:G39"/>
    <mergeCell ref="A51:G51"/>
    <mergeCell ref="A42:G42"/>
    <mergeCell ref="D43:F43"/>
    <mergeCell ref="A44:B44"/>
    <mergeCell ref="A43:B43"/>
    <mergeCell ref="D44:F44"/>
    <mergeCell ref="A58:G58"/>
    <mergeCell ref="A59:G59"/>
    <mergeCell ref="A40:G40"/>
    <mergeCell ref="A5:G5"/>
    <mergeCell ref="A6:G6"/>
    <mergeCell ref="A8:G8"/>
    <mergeCell ref="A9:G9"/>
    <mergeCell ref="A12:G12"/>
    <mergeCell ref="A20:G20"/>
    <mergeCell ref="A21:G21"/>
    <mergeCell ref="A22:G22"/>
    <mergeCell ref="A25:G26"/>
    <mergeCell ref="A27:G27"/>
    <mergeCell ref="A29:G29"/>
    <mergeCell ref="A31:G31"/>
    <mergeCell ref="A38:G38"/>
    <mergeCell ref="D47:E47"/>
    <mergeCell ref="C65:G65"/>
    <mergeCell ref="C49:D49"/>
    <mergeCell ref="A52:G52"/>
    <mergeCell ref="A61:G61"/>
    <mergeCell ref="C60:G60"/>
    <mergeCell ref="C53:G53"/>
    <mergeCell ref="D57:F57"/>
    <mergeCell ref="D56:F56"/>
    <mergeCell ref="A48:B48"/>
    <mergeCell ref="A47:B47"/>
    <mergeCell ref="C50:E50"/>
  </mergeCells>
  <phoneticPr fontId="18" type="noConversion"/>
  <dataValidations xWindow="1038" yWindow="724" count="9">
    <dataValidation type="list" showErrorMessage="1" errorTitle="Yes or No?" error="Please select Yes or No" sqref="B60" xr:uid="{00000000-0002-0000-0000-000000000000}">
      <formula1>"&lt;select&gt;, Yes, No"</formula1>
    </dataValidation>
    <dataValidation type="list" showInputMessage="1" showErrorMessage="1" sqref="A38:C38 E38:G38" xr:uid="{00000000-0002-0000-0000-000001000000}">
      <formula1>"BROCKVILLE,CALGARY,MONCTON,SASKATOON,SURREY,TORONTO"</formula1>
    </dataValidation>
    <dataValidation type="whole" showInputMessage="1" showErrorMessage="1" errorTitle="Account Number Required" error="Please enter your school's account number with Scholastic Book Fair." sqref="G44" xr:uid="{00000000-0002-0000-0000-000002000000}">
      <formula1>100</formula1>
      <formula2>9999999999</formula2>
    </dataValidation>
    <dataValidation type="whole" allowBlank="1" showInputMessage="1" showErrorMessage="1" errorTitle="Numbers only" error="Please enter only whole numbers" sqref="F317 F280 F255:F277 F83:F253" xr:uid="{00000000-0002-0000-0000-000006000000}">
      <formula1>0</formula1>
      <formula2>200</formula2>
    </dataValidation>
    <dataValidation type="decimal" allowBlank="1" showInputMessage="1" showErrorMessage="1" errorTitle="STOP" error="Do not enter any information here. " sqref="B65" xr:uid="{00000000-0002-0000-0000-000008000000}">
      <formula1>0.01</formula1>
      <formula2>0.09</formula2>
    </dataValidation>
    <dataValidation allowBlank="1" showInputMessage="1" showErrorMessage="1" promptTitle="Do not modify!" prompt="This field calculates your total per title." sqref="G562:G594 G320:G560" xr:uid="{00000000-0002-0000-0000-00000C000000}"/>
    <dataValidation type="decimal" allowBlank="1" showInputMessage="1" showErrorMessage="1" prompt="Enter order quantity here." sqref="F307:F315" xr:uid="{00000000-0002-0000-0000-000007000000}">
      <formula1>0</formula1>
      <formula2>200</formula2>
    </dataValidation>
    <dataValidation allowBlank="1" showInputMessage="1" showErrorMessage="1" error="do not enter_x000a_" sqref="G307:G315" xr:uid="{00000000-0002-0000-0000-00000A000000}"/>
    <dataValidation type="whole" allowBlank="1" showInputMessage="1" showErrorMessage="1" errorTitle="Numbers only" error="Please enter only whole numbers." promptTitle="Order quantity" prompt="Enter order quantity here." sqref="F578:F580 F320:F559" xr:uid="{00000000-0002-0000-0000-00000B000000}">
      <formula1>0</formula1>
      <formula2>200</formula2>
    </dataValidation>
  </dataValidations>
  <pageMargins left="0.25" right="0.25" top="0.75" bottom="0.75" header="0.3" footer="0.3"/>
  <pageSetup scale="63" firstPageNumber="0" orientation="portrait" useFirstPageNumber="1" r:id="rId1"/>
  <headerFooter differentFirst="1">
    <oddHeader xml:space="preserve">&amp;R&amp;"-,Bold"
</oddHeader>
    <oddFooter>&amp;CPage &amp;P of &amp;N</oddFooter>
  </headerFooter>
  <rowBreaks count="2" manualBreakCount="2">
    <brk id="33" max="16383" man="1"/>
    <brk id="80" max="16383" man="1"/>
  </rowBreaks>
  <colBreaks count="1" manualBreakCount="1">
    <brk id="7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xWindow="1038" yWindow="724" count="2">
        <x14:dataValidation type="list" showInputMessage="1" showErrorMessage="1" error="Please select one" xr:uid="{00000000-0002-0000-0000-00000D000000}">
          <x14:formula1>
            <xm:f>'drop-down lists'!$A$12:$A$15</xm:f>
          </x14:formula1>
          <xm:sqref>B53</xm:sqref>
        </x14:dataValidation>
        <x14:dataValidation type="list" showErrorMessage="1" errorTitle="Payment method required" error="Please select a payment method." prompt="Select a payment method" xr:uid="{00000000-0002-0000-0000-00000E000000}">
          <x14:formula1>
            <xm:f>'drop-down lists'!$A$1:$A$6</xm:f>
          </x14:formula1>
          <xm:sqref>B62:B64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509"/>
  <sheetViews>
    <sheetView view="pageLayout" zoomScale="115" zoomScaleNormal="100" zoomScalePageLayoutView="115" workbookViewId="0">
      <selection activeCell="C518" sqref="C518"/>
    </sheetView>
  </sheetViews>
  <sheetFormatPr defaultColWidth="9" defaultRowHeight="15" x14ac:dyDescent="0.25"/>
  <cols>
    <col min="1" max="1" width="10.140625" style="180" customWidth="1"/>
    <col min="2" max="2" width="18.42578125" style="189" bestFit="1" customWidth="1"/>
    <col min="3" max="3" width="47.5703125" style="169" customWidth="1"/>
    <col min="4" max="4" width="8.28515625" style="228" customWidth="1"/>
    <col min="5" max="5" width="9.5703125" style="173" bestFit="1" customWidth="1"/>
    <col min="6" max="6" width="10.85546875" style="173" customWidth="1"/>
    <col min="7" max="7" width="9" style="173"/>
    <col min="8" max="16384" width="9" style="169"/>
  </cols>
  <sheetData>
    <row r="1" spans="1:8" ht="16.5" thickBot="1" x14ac:dyDescent="0.3">
      <c r="A1" s="337" t="s">
        <v>10</v>
      </c>
      <c r="B1" s="338"/>
      <c r="C1" s="167" t="str">
        <f>IF(customername="","",customername)</f>
        <v/>
      </c>
      <c r="D1" s="340" t="s">
        <v>102</v>
      </c>
      <c r="E1" s="341"/>
      <c r="F1" s="342"/>
      <c r="G1" s="168"/>
      <c r="H1" s="168"/>
    </row>
    <row r="2" spans="1:8" ht="16.5" thickBot="1" x14ac:dyDescent="0.3">
      <c r="A2" s="337" t="s">
        <v>11</v>
      </c>
      <c r="B2" s="338"/>
      <c r="C2" s="170" t="str">
        <f>IF(school_name="","",school_name)</f>
        <v/>
      </c>
      <c r="D2" s="225" t="s">
        <v>16</v>
      </c>
      <c r="E2" s="339" t="str">
        <f>IF(acct_num="","",acct_num)</f>
        <v/>
      </c>
      <c r="F2" s="339"/>
      <c r="G2" s="168"/>
    </row>
    <row r="3" spans="1:8" ht="16.5" thickBot="1" x14ac:dyDescent="0.3">
      <c r="A3" s="337" t="s">
        <v>111</v>
      </c>
      <c r="B3" s="338"/>
      <c r="C3" s="170" t="str">
        <f>IF(chairperson="","",chairperson)</f>
        <v/>
      </c>
      <c r="D3" s="226" t="s">
        <v>63</v>
      </c>
      <c r="E3" s="171">
        <f>SUM(E7:E1527)</f>
        <v>0</v>
      </c>
      <c r="F3" s="172" t="str">
        <f>final_due</f>
        <v/>
      </c>
    </row>
    <row r="4" spans="1:8" ht="17.649999999999999" customHeight="1" x14ac:dyDescent="0.35">
      <c r="A4" s="174"/>
      <c r="B4" s="188"/>
      <c r="C4" s="175"/>
      <c r="D4" s="227"/>
      <c r="E4" s="176"/>
      <c r="F4" s="176"/>
    </row>
    <row r="5" spans="1:8" ht="21" x14ac:dyDescent="0.35">
      <c r="A5" s="174"/>
      <c r="B5" s="188"/>
      <c r="C5" s="175" t="str">
        <f>IF(payment="Rewards Redemption / Utiliser les récompenses en produits","REWARDS REDEMPTION","")</f>
        <v/>
      </c>
      <c r="D5" s="227"/>
      <c r="E5" s="176"/>
      <c r="F5" s="176"/>
    </row>
    <row r="6" spans="1:8" x14ac:dyDescent="0.25">
      <c r="A6" s="220" t="s">
        <v>15</v>
      </c>
      <c r="B6" s="221" t="s">
        <v>14</v>
      </c>
      <c r="C6" s="222" t="s">
        <v>13</v>
      </c>
      <c r="D6" s="223" t="s">
        <v>0</v>
      </c>
      <c r="E6" s="224" t="s">
        <v>12</v>
      </c>
      <c r="F6" s="177" t="s">
        <v>42</v>
      </c>
      <c r="G6" s="169"/>
    </row>
    <row r="7" spans="1:8" x14ac:dyDescent="0.25">
      <c r="A7" s="187">
        <v>75238615</v>
      </c>
      <c r="B7" s="232" t="s">
        <v>460</v>
      </c>
      <c r="C7" s="187" t="s">
        <v>837</v>
      </c>
      <c r="D7" s="187">
        <v>501</v>
      </c>
      <c r="E7" s="178" t="str">
        <f>IF(VLOOKUP($B:$B,'S26 Warehouse Sale Product List'!$A:$F,6,FALSE)="","",VLOOKUP($B:$B,'S26 Warehouse Sale Product List'!$A:$F,6,FALSE))</f>
        <v/>
      </c>
      <c r="F7" s="179"/>
      <c r="G7" s="169"/>
    </row>
    <row r="8" spans="1:8" x14ac:dyDescent="0.25">
      <c r="A8" s="187">
        <v>54336618</v>
      </c>
      <c r="B8" s="232" t="s">
        <v>458</v>
      </c>
      <c r="C8" s="187" t="s">
        <v>844</v>
      </c>
      <c r="D8" s="187">
        <v>501</v>
      </c>
      <c r="E8" s="178" t="str">
        <f>IF(VLOOKUP($B:$B,'S26 Warehouse Sale Product List'!$A:$F,6,FALSE)="","",VLOOKUP($B:$B,'S26 Warehouse Sale Product List'!$A:$F,6,FALSE))</f>
        <v/>
      </c>
      <c r="F8" s="179"/>
      <c r="G8" s="169"/>
    </row>
    <row r="9" spans="1:8" x14ac:dyDescent="0.25">
      <c r="A9" s="187">
        <v>86065954</v>
      </c>
      <c r="B9" s="232" t="s">
        <v>462</v>
      </c>
      <c r="C9" s="187" t="s">
        <v>857</v>
      </c>
      <c r="D9" s="187">
        <v>502</v>
      </c>
      <c r="E9" s="178" t="str">
        <f>IF(VLOOKUP($B:$B,'S26 Warehouse Sale Product List'!$A:$F,6,FALSE)="","",VLOOKUP($B:$B,'S26 Warehouse Sale Product List'!$A:$F,6,FALSE))</f>
        <v/>
      </c>
      <c r="F9" s="179"/>
      <c r="G9" s="169"/>
    </row>
    <row r="10" spans="1:8" x14ac:dyDescent="0.25">
      <c r="A10" s="187">
        <v>46336706</v>
      </c>
      <c r="B10" s="232" t="s">
        <v>373</v>
      </c>
      <c r="C10" s="187" t="s">
        <v>863</v>
      </c>
      <c r="D10" s="187">
        <v>503</v>
      </c>
      <c r="E10" s="178" t="str">
        <f>IF(VLOOKUP($B:$B,'S26 Warehouse Sale Product List'!$A:$F,6,FALSE)="","",VLOOKUP($B:$B,'S26 Warehouse Sale Product List'!$A:$F,6,FALSE))</f>
        <v/>
      </c>
      <c r="F10" s="179"/>
      <c r="G10" s="169"/>
    </row>
    <row r="11" spans="1:8" x14ac:dyDescent="0.25">
      <c r="A11" s="187">
        <v>38306446</v>
      </c>
      <c r="B11" s="232" t="s">
        <v>743</v>
      </c>
      <c r="C11" s="187" t="s">
        <v>909</v>
      </c>
      <c r="D11" s="187">
        <v>503</v>
      </c>
      <c r="E11" s="178" t="str">
        <f>IF(VLOOKUP($B:$B,'S26 Warehouse Sale Product List'!$A:$F,6,FALSE)="","",VLOOKUP($B:$B,'S26 Warehouse Sale Product List'!$A:$F,6,FALSE))</f>
        <v/>
      </c>
      <c r="F11" s="179"/>
      <c r="G11" s="169"/>
    </row>
    <row r="12" spans="1:8" x14ac:dyDescent="0.25">
      <c r="A12" s="187">
        <v>57553947</v>
      </c>
      <c r="B12" s="232" t="s">
        <v>746</v>
      </c>
      <c r="C12" s="187" t="s">
        <v>923</v>
      </c>
      <c r="D12" s="187">
        <v>503</v>
      </c>
      <c r="E12" s="178" t="str">
        <f>IF(VLOOKUP($B:$B,'S26 Warehouse Sale Product List'!$A:$F,6,FALSE)="","",VLOOKUP($B:$B,'S26 Warehouse Sale Product List'!$A:$F,6,FALSE))</f>
        <v/>
      </c>
      <c r="F12" s="179"/>
      <c r="G12" s="169"/>
    </row>
    <row r="13" spans="1:8" x14ac:dyDescent="0.25">
      <c r="A13" s="187">
        <v>89530092</v>
      </c>
      <c r="B13" s="232" t="s">
        <v>748</v>
      </c>
      <c r="C13" s="187" t="s">
        <v>845</v>
      </c>
      <c r="D13" s="187">
        <v>504</v>
      </c>
      <c r="E13" s="178" t="str">
        <f>IF(VLOOKUP($B:$B,'S26 Warehouse Sale Product List'!$A:$F,6,FALSE)="","",VLOOKUP($B:$B,'S26 Warehouse Sale Product List'!$A:$F,6,FALSE))</f>
        <v/>
      </c>
      <c r="F13" s="179"/>
      <c r="G13" s="169"/>
    </row>
    <row r="14" spans="1:8" x14ac:dyDescent="0.25">
      <c r="A14" s="187">
        <v>45522821</v>
      </c>
      <c r="B14" s="232" t="s">
        <v>464</v>
      </c>
      <c r="C14" s="187" t="s">
        <v>485</v>
      </c>
      <c r="D14" s="187">
        <v>601</v>
      </c>
      <c r="E14" s="178" t="str">
        <f>IF(VLOOKUP($B:$B,'S26 Warehouse Sale Product List'!$A:$F,6,FALSE)="","",VLOOKUP($B:$B,'S26 Warehouse Sale Product List'!$A:$F,6,FALSE))</f>
        <v/>
      </c>
      <c r="F14" s="179"/>
      <c r="G14" s="169"/>
    </row>
    <row r="15" spans="1:8" x14ac:dyDescent="0.25">
      <c r="A15" s="187">
        <v>56590911</v>
      </c>
      <c r="B15" s="232" t="s">
        <v>158</v>
      </c>
      <c r="C15" s="187" t="s">
        <v>486</v>
      </c>
      <c r="D15" s="187">
        <v>601</v>
      </c>
      <c r="E15" s="178" t="str">
        <f>IF(VLOOKUP($B:$B,'S26 Warehouse Sale Product List'!$A:$F,6,FALSE)="","",VLOOKUP($B:$B,'S26 Warehouse Sale Product List'!$A:$F,6,FALSE))</f>
        <v/>
      </c>
      <c r="F15" s="179"/>
      <c r="G15" s="169"/>
    </row>
    <row r="16" spans="1:8" x14ac:dyDescent="0.25">
      <c r="A16" s="187">
        <v>55919671</v>
      </c>
      <c r="B16" s="232" t="s">
        <v>466</v>
      </c>
      <c r="C16" s="187" t="s">
        <v>858</v>
      </c>
      <c r="D16" s="187">
        <v>601</v>
      </c>
      <c r="E16" s="178" t="str">
        <f>IF(VLOOKUP($B:$B,'S26 Warehouse Sale Product List'!$A:$F,6,FALSE)="","",VLOOKUP($B:$B,'S26 Warehouse Sale Product List'!$A:$F,6,FALSE))</f>
        <v/>
      </c>
      <c r="F16" s="179"/>
      <c r="G16" s="169"/>
    </row>
    <row r="17" spans="1:7" x14ac:dyDescent="0.25">
      <c r="A17" s="187">
        <v>38794752</v>
      </c>
      <c r="B17" s="232" t="s">
        <v>379</v>
      </c>
      <c r="C17" s="187" t="s">
        <v>893</v>
      </c>
      <c r="D17" s="187">
        <v>602</v>
      </c>
      <c r="E17" s="178" t="str">
        <f>IF(VLOOKUP($B:$B,'S26 Warehouse Sale Product List'!$A:$F,6,FALSE)="","",VLOOKUP($B:$B,'S26 Warehouse Sale Product List'!$A:$F,6,FALSE))</f>
        <v/>
      </c>
      <c r="F17" s="179"/>
      <c r="G17" s="169"/>
    </row>
    <row r="18" spans="1:7" x14ac:dyDescent="0.25">
      <c r="A18" s="187">
        <v>75946132</v>
      </c>
      <c r="B18" s="232" t="s">
        <v>750</v>
      </c>
      <c r="C18" s="187" t="s">
        <v>925</v>
      </c>
      <c r="D18" s="187">
        <v>603</v>
      </c>
      <c r="E18" s="178" t="str">
        <f>IF(VLOOKUP($B:$B,'S26 Warehouse Sale Product List'!$A:$F,6,FALSE)="","",VLOOKUP($B:$B,'S26 Warehouse Sale Product List'!$A:$F,6,FALSE))</f>
        <v/>
      </c>
      <c r="F18" s="179"/>
      <c r="G18" s="169"/>
    </row>
    <row r="19" spans="1:7" x14ac:dyDescent="0.25">
      <c r="A19" s="187">
        <v>65485348</v>
      </c>
      <c r="B19" s="232" t="s">
        <v>229</v>
      </c>
      <c r="C19" s="187" t="s">
        <v>663</v>
      </c>
      <c r="D19" s="187">
        <v>603</v>
      </c>
      <c r="E19" s="178" t="str">
        <f>IF(VLOOKUP($B:$B,'S26 Warehouse Sale Product List'!$A:$F,6,FALSE)="","",VLOOKUP($B:$B,'S26 Warehouse Sale Product List'!$A:$F,6,FALSE))</f>
        <v/>
      </c>
      <c r="F19" s="179"/>
      <c r="G19" s="169"/>
    </row>
    <row r="20" spans="1:7" x14ac:dyDescent="0.25">
      <c r="A20" s="187">
        <v>82109511</v>
      </c>
      <c r="B20" s="232" t="s">
        <v>473</v>
      </c>
      <c r="C20" s="187" t="s">
        <v>775</v>
      </c>
      <c r="D20" s="187">
        <v>604</v>
      </c>
      <c r="E20" s="178" t="str">
        <f>IF(VLOOKUP($B:$B,'S26 Warehouse Sale Product List'!$A:$F,6,FALSE)="","",VLOOKUP($B:$B,'S26 Warehouse Sale Product List'!$A:$F,6,FALSE))</f>
        <v/>
      </c>
      <c r="F20" s="179"/>
      <c r="G20" s="169"/>
    </row>
    <row r="21" spans="1:7" x14ac:dyDescent="0.25">
      <c r="A21" s="187">
        <v>69072520</v>
      </c>
      <c r="B21" s="232" t="s">
        <v>472</v>
      </c>
      <c r="C21" s="187" t="s">
        <v>894</v>
      </c>
      <c r="D21" s="187">
        <v>604</v>
      </c>
      <c r="E21" s="178" t="str">
        <f>IF(VLOOKUP($B:$B,'S26 Warehouse Sale Product List'!$A:$F,6,FALSE)="","",VLOOKUP($B:$B,'S26 Warehouse Sale Product List'!$A:$F,6,FALSE))</f>
        <v/>
      </c>
      <c r="F21" s="179"/>
      <c r="G21" s="169"/>
    </row>
    <row r="22" spans="1:7" x14ac:dyDescent="0.25">
      <c r="A22" s="187">
        <v>13136997</v>
      </c>
      <c r="B22" s="232" t="s">
        <v>236</v>
      </c>
      <c r="C22" s="187" t="s">
        <v>972</v>
      </c>
      <c r="D22" s="187">
        <v>701</v>
      </c>
      <c r="E22" s="239"/>
      <c r="F22" s="240"/>
      <c r="G22" s="169"/>
    </row>
    <row r="23" spans="1:7" x14ac:dyDescent="0.25">
      <c r="A23" s="187">
        <v>30008428</v>
      </c>
      <c r="B23" s="232" t="s">
        <v>320</v>
      </c>
      <c r="C23" s="187" t="s">
        <v>668</v>
      </c>
      <c r="D23" s="187">
        <v>701</v>
      </c>
      <c r="E23" s="239"/>
      <c r="F23" s="240"/>
      <c r="G23" s="169"/>
    </row>
    <row r="24" spans="1:7" x14ac:dyDescent="0.25">
      <c r="A24" s="187">
        <v>61321662</v>
      </c>
      <c r="B24" s="232" t="s">
        <v>237</v>
      </c>
      <c r="C24" s="187" t="s">
        <v>669</v>
      </c>
      <c r="D24" s="187">
        <v>701</v>
      </c>
      <c r="E24" s="239"/>
      <c r="F24" s="240"/>
      <c r="G24" s="169"/>
    </row>
    <row r="25" spans="1:7" x14ac:dyDescent="0.25">
      <c r="A25" s="187">
        <v>62924692</v>
      </c>
      <c r="B25" s="232" t="s">
        <v>477</v>
      </c>
      <c r="C25" s="187" t="s">
        <v>973</v>
      </c>
      <c r="D25" s="187">
        <v>701</v>
      </c>
      <c r="E25" s="239"/>
      <c r="F25" s="240"/>
      <c r="G25" s="169"/>
    </row>
    <row r="26" spans="1:7" x14ac:dyDescent="0.25">
      <c r="A26" s="187">
        <v>83952883</v>
      </c>
      <c r="B26" s="232" t="s">
        <v>762</v>
      </c>
      <c r="C26" s="187" t="s">
        <v>974</v>
      </c>
      <c r="D26" s="187">
        <v>701</v>
      </c>
      <c r="E26" s="239"/>
      <c r="F26" s="240"/>
      <c r="G26" s="169"/>
    </row>
    <row r="27" spans="1:7" x14ac:dyDescent="0.25">
      <c r="A27" s="187">
        <v>23774239</v>
      </c>
      <c r="B27" s="232" t="s">
        <v>394</v>
      </c>
      <c r="C27" s="187" t="s">
        <v>995</v>
      </c>
      <c r="D27" s="187">
        <v>701</v>
      </c>
      <c r="E27" s="239"/>
      <c r="F27" s="240"/>
      <c r="G27" s="169"/>
    </row>
    <row r="28" spans="1:7" x14ac:dyDescent="0.25">
      <c r="A28" s="187">
        <v>48491748</v>
      </c>
      <c r="B28" s="232" t="s">
        <v>395</v>
      </c>
      <c r="C28" s="187" t="s">
        <v>997</v>
      </c>
      <c r="D28" s="187">
        <v>701</v>
      </c>
      <c r="E28" s="239"/>
      <c r="F28" s="240"/>
      <c r="G28" s="169"/>
    </row>
    <row r="29" spans="1:7" x14ac:dyDescent="0.25">
      <c r="A29" s="187">
        <v>3560465</v>
      </c>
      <c r="B29" s="232" t="s">
        <v>122</v>
      </c>
      <c r="C29" s="187" t="s">
        <v>677</v>
      </c>
      <c r="D29" s="187">
        <v>701</v>
      </c>
      <c r="E29" s="239"/>
      <c r="F29" s="240"/>
      <c r="G29" s="169"/>
    </row>
    <row r="30" spans="1:7" x14ac:dyDescent="0.25">
      <c r="A30" s="187">
        <v>23994205</v>
      </c>
      <c r="B30" s="232" t="s">
        <v>250</v>
      </c>
      <c r="C30" s="187" t="s">
        <v>1013</v>
      </c>
      <c r="D30" s="187">
        <v>701</v>
      </c>
      <c r="E30" s="239"/>
      <c r="F30" s="240"/>
      <c r="G30" s="169"/>
    </row>
    <row r="31" spans="1:7" x14ac:dyDescent="0.25">
      <c r="A31" s="187">
        <v>38385764</v>
      </c>
      <c r="B31" s="232" t="s">
        <v>322</v>
      </c>
      <c r="C31" s="187" t="s">
        <v>679</v>
      </c>
      <c r="D31" s="187">
        <v>701</v>
      </c>
      <c r="E31" s="239"/>
      <c r="F31" s="240"/>
      <c r="G31" s="169"/>
    </row>
    <row r="32" spans="1:7" x14ac:dyDescent="0.25">
      <c r="A32" s="187">
        <v>67592912</v>
      </c>
      <c r="B32" s="232" t="s">
        <v>758</v>
      </c>
      <c r="C32" s="187" t="s">
        <v>1014</v>
      </c>
      <c r="D32" s="187">
        <v>701</v>
      </c>
      <c r="E32" s="239"/>
      <c r="F32" s="240"/>
      <c r="G32" s="169"/>
    </row>
    <row r="33" spans="1:7" x14ac:dyDescent="0.25">
      <c r="A33" s="187">
        <v>73998488</v>
      </c>
      <c r="B33" s="232" t="s">
        <v>760</v>
      </c>
      <c r="C33" s="187" t="s">
        <v>1016</v>
      </c>
      <c r="D33" s="187">
        <v>701</v>
      </c>
      <c r="E33" s="239"/>
      <c r="F33" s="240"/>
      <c r="G33" s="169"/>
    </row>
    <row r="34" spans="1:7" x14ac:dyDescent="0.25">
      <c r="A34" s="187">
        <v>32669578</v>
      </c>
      <c r="B34" s="232" t="s">
        <v>400</v>
      </c>
      <c r="C34" s="187" t="s">
        <v>401</v>
      </c>
      <c r="D34" s="187">
        <v>702</v>
      </c>
      <c r="E34" s="239"/>
      <c r="F34" s="240"/>
      <c r="G34" s="169"/>
    </row>
    <row r="35" spans="1:7" x14ac:dyDescent="0.25">
      <c r="A35" s="187">
        <v>48993081</v>
      </c>
      <c r="B35" s="232" t="s">
        <v>396</v>
      </c>
      <c r="C35" s="187" t="s">
        <v>1000</v>
      </c>
      <c r="D35" s="187">
        <v>702</v>
      </c>
      <c r="E35" s="239"/>
      <c r="F35" s="240"/>
      <c r="G35" s="169"/>
    </row>
    <row r="36" spans="1:7" x14ac:dyDescent="0.25">
      <c r="A36" s="187">
        <v>52744114</v>
      </c>
      <c r="B36" s="232" t="s">
        <v>244</v>
      </c>
      <c r="C36" s="187" t="s">
        <v>676</v>
      </c>
      <c r="D36" s="187">
        <v>702</v>
      </c>
      <c r="E36" s="239"/>
      <c r="F36" s="240"/>
      <c r="G36" s="169"/>
    </row>
    <row r="37" spans="1:7" x14ac:dyDescent="0.25">
      <c r="A37" s="187">
        <v>3282952</v>
      </c>
      <c r="B37" s="232" t="s">
        <v>411</v>
      </c>
      <c r="C37" s="187" t="s">
        <v>1017</v>
      </c>
      <c r="D37" s="187">
        <v>702</v>
      </c>
      <c r="E37" s="239"/>
      <c r="F37" s="240"/>
      <c r="G37" s="169"/>
    </row>
    <row r="38" spans="1:7" x14ac:dyDescent="0.25">
      <c r="A38" s="187">
        <v>3513662</v>
      </c>
      <c r="B38" s="232" t="s">
        <v>412</v>
      </c>
      <c r="C38" s="187" t="s">
        <v>1019</v>
      </c>
      <c r="D38" s="187">
        <v>702</v>
      </c>
      <c r="E38" s="239"/>
      <c r="F38" s="240"/>
      <c r="G38" s="169"/>
    </row>
    <row r="39" spans="1:7" x14ac:dyDescent="0.25">
      <c r="A39" s="187">
        <v>11529727</v>
      </c>
      <c r="B39" s="232" t="s">
        <v>479</v>
      </c>
      <c r="C39" s="187" t="s">
        <v>1021</v>
      </c>
      <c r="D39" s="187">
        <v>702</v>
      </c>
      <c r="E39" s="239"/>
      <c r="F39" s="240"/>
      <c r="G39" s="169"/>
    </row>
    <row r="40" spans="1:7" x14ac:dyDescent="0.25">
      <c r="A40" s="187">
        <v>41182976</v>
      </c>
      <c r="B40" s="232" t="s">
        <v>251</v>
      </c>
      <c r="C40" s="187" t="s">
        <v>681</v>
      </c>
      <c r="D40" s="187">
        <v>702</v>
      </c>
      <c r="E40" s="239"/>
      <c r="F40" s="240"/>
      <c r="G40" s="169"/>
    </row>
    <row r="41" spans="1:7" x14ac:dyDescent="0.25">
      <c r="A41" s="187">
        <v>79331544</v>
      </c>
      <c r="B41" s="232" t="s">
        <v>323</v>
      </c>
      <c r="C41" s="187" t="s">
        <v>682</v>
      </c>
      <c r="D41" s="187">
        <v>702</v>
      </c>
      <c r="E41" s="239"/>
      <c r="F41" s="240"/>
      <c r="G41" s="169"/>
    </row>
    <row r="42" spans="1:7" x14ac:dyDescent="0.25">
      <c r="A42" s="187">
        <v>86033776</v>
      </c>
      <c r="B42" s="232" t="s">
        <v>405</v>
      </c>
      <c r="C42" s="187" t="s">
        <v>1022</v>
      </c>
      <c r="D42" s="187">
        <v>702</v>
      </c>
      <c r="E42" s="239"/>
      <c r="F42" s="240"/>
      <c r="G42" s="169"/>
    </row>
    <row r="43" spans="1:7" x14ac:dyDescent="0.25">
      <c r="A43" s="187">
        <v>86425079</v>
      </c>
      <c r="B43" s="232" t="s">
        <v>769</v>
      </c>
      <c r="C43" s="187" t="s">
        <v>1023</v>
      </c>
      <c r="D43" s="187">
        <v>702</v>
      </c>
      <c r="E43" s="239"/>
      <c r="F43" s="240"/>
      <c r="G43" s="169"/>
    </row>
    <row r="44" spans="1:7" x14ac:dyDescent="0.25">
      <c r="A44" s="187">
        <v>99976997</v>
      </c>
      <c r="B44" s="232" t="s">
        <v>685</v>
      </c>
      <c r="C44" s="187" t="s">
        <v>1024</v>
      </c>
      <c r="D44" s="187">
        <v>702</v>
      </c>
      <c r="E44" s="239"/>
      <c r="F44" s="240"/>
      <c r="G44" s="169"/>
    </row>
    <row r="45" spans="1:7" x14ac:dyDescent="0.25">
      <c r="A45" s="187">
        <v>37202190</v>
      </c>
      <c r="B45" s="232" t="s">
        <v>389</v>
      </c>
      <c r="C45" s="187" t="s">
        <v>953</v>
      </c>
      <c r="D45" s="187">
        <v>703</v>
      </c>
      <c r="E45" s="178" t="str">
        <f>IF(VLOOKUP($B:$B,'S26 Warehouse Sale Product List'!$A:$F,6,FALSE)="","",VLOOKUP($B:$B,'S26 Warehouse Sale Product List'!$A:$F,6,FALSE))</f>
        <v/>
      </c>
      <c r="F45" s="179"/>
      <c r="G45" s="169"/>
    </row>
    <row r="46" spans="1:7" x14ac:dyDescent="0.25">
      <c r="A46" s="187">
        <v>13546842</v>
      </c>
      <c r="B46" s="232" t="s">
        <v>687</v>
      </c>
      <c r="C46" s="187" t="s">
        <v>975</v>
      </c>
      <c r="D46" s="187">
        <v>703</v>
      </c>
      <c r="E46" s="239"/>
      <c r="F46" s="240"/>
      <c r="G46" s="169"/>
    </row>
    <row r="47" spans="1:7" x14ac:dyDescent="0.25">
      <c r="A47" s="187">
        <v>21674976</v>
      </c>
      <c r="B47" s="232" t="s">
        <v>235</v>
      </c>
      <c r="C47" s="187" t="s">
        <v>976</v>
      </c>
      <c r="D47" s="187">
        <v>703</v>
      </c>
      <c r="E47" s="239"/>
      <c r="F47" s="240"/>
      <c r="G47" s="169"/>
    </row>
    <row r="48" spans="1:7" x14ac:dyDescent="0.25">
      <c r="A48" s="187">
        <v>57038349</v>
      </c>
      <c r="B48" s="232" t="s">
        <v>241</v>
      </c>
      <c r="C48" s="187" t="s">
        <v>977</v>
      </c>
      <c r="D48" s="187">
        <v>703</v>
      </c>
      <c r="E48" s="239"/>
      <c r="F48" s="240"/>
      <c r="G48" s="169"/>
    </row>
    <row r="49" spans="1:7" x14ac:dyDescent="0.25">
      <c r="A49" s="187">
        <v>73297507</v>
      </c>
      <c r="B49" s="232" t="s">
        <v>774</v>
      </c>
      <c r="C49" s="187" t="s">
        <v>978</v>
      </c>
      <c r="D49" s="187">
        <v>703</v>
      </c>
      <c r="E49" s="239"/>
      <c r="F49" s="240"/>
      <c r="G49" s="169"/>
    </row>
    <row r="50" spans="1:7" x14ac:dyDescent="0.25">
      <c r="A50" s="187">
        <v>78543157</v>
      </c>
      <c r="B50" s="232" t="s">
        <v>391</v>
      </c>
      <c r="C50" s="187" t="s">
        <v>979</v>
      </c>
      <c r="D50" s="187">
        <v>703</v>
      </c>
      <c r="E50" s="239"/>
      <c r="F50" s="240"/>
      <c r="G50" s="169"/>
    </row>
    <row r="51" spans="1:7" x14ac:dyDescent="0.25">
      <c r="A51" s="187">
        <v>52316147</v>
      </c>
      <c r="B51" s="232" t="s">
        <v>397</v>
      </c>
      <c r="C51" s="187" t="s">
        <v>1002</v>
      </c>
      <c r="D51" s="187">
        <v>703</v>
      </c>
      <c r="E51" s="239"/>
      <c r="F51" s="240"/>
      <c r="G51" s="169"/>
    </row>
    <row r="52" spans="1:7" x14ac:dyDescent="0.25">
      <c r="A52" s="187">
        <v>22994959</v>
      </c>
      <c r="B52" s="232" t="s">
        <v>252</v>
      </c>
      <c r="C52" s="187" t="s">
        <v>1025</v>
      </c>
      <c r="D52" s="187">
        <v>703</v>
      </c>
      <c r="E52" s="239"/>
      <c r="F52" s="240"/>
      <c r="G52" s="169"/>
    </row>
    <row r="53" spans="1:7" x14ac:dyDescent="0.25">
      <c r="A53" s="187">
        <v>40135933</v>
      </c>
      <c r="B53" s="232" t="s">
        <v>772</v>
      </c>
      <c r="C53" s="187" t="s">
        <v>1026</v>
      </c>
      <c r="D53" s="187">
        <v>703</v>
      </c>
      <c r="E53" s="239"/>
      <c r="F53" s="240"/>
      <c r="G53" s="169"/>
    </row>
    <row r="54" spans="1:7" x14ac:dyDescent="0.25">
      <c r="A54" s="187">
        <v>85258803</v>
      </c>
      <c r="B54" s="232" t="s">
        <v>248</v>
      </c>
      <c r="C54" s="187" t="s">
        <v>1027</v>
      </c>
      <c r="D54" s="187">
        <v>703</v>
      </c>
      <c r="E54" s="239"/>
      <c r="F54" s="240"/>
      <c r="G54" s="169"/>
    </row>
    <row r="55" spans="1:7" x14ac:dyDescent="0.25">
      <c r="A55" s="187">
        <v>93839259</v>
      </c>
      <c r="B55" s="232" t="s">
        <v>777</v>
      </c>
      <c r="C55" s="187" t="s">
        <v>1028</v>
      </c>
      <c r="D55" s="187">
        <v>703</v>
      </c>
      <c r="E55" s="239"/>
      <c r="F55" s="240"/>
      <c r="G55" s="169"/>
    </row>
    <row r="56" spans="1:7" x14ac:dyDescent="0.25">
      <c r="A56" s="187">
        <v>99439783</v>
      </c>
      <c r="B56" s="232" t="s">
        <v>249</v>
      </c>
      <c r="C56" s="187" t="s">
        <v>683</v>
      </c>
      <c r="D56" s="187">
        <v>703</v>
      </c>
      <c r="E56" s="239"/>
      <c r="F56" s="240"/>
      <c r="G56" s="169"/>
    </row>
    <row r="57" spans="1:7" x14ac:dyDescent="0.25">
      <c r="A57" s="187">
        <v>96522102</v>
      </c>
      <c r="B57" s="232" t="s">
        <v>500</v>
      </c>
      <c r="C57" s="187" t="s">
        <v>910</v>
      </c>
      <c r="D57" s="187">
        <v>704</v>
      </c>
      <c r="E57" s="178" t="str">
        <f>IF(VLOOKUP($B:$B,'S26 Warehouse Sale Product List'!$A:$F,6,FALSE)="","",VLOOKUP($B:$B,'S26 Warehouse Sale Product List'!$A:$F,6,FALSE))</f>
        <v/>
      </c>
      <c r="F57" s="179"/>
      <c r="G57" s="169"/>
    </row>
    <row r="58" spans="1:7" x14ac:dyDescent="0.25">
      <c r="A58" s="187">
        <v>17211266</v>
      </c>
      <c r="B58" s="232" t="s">
        <v>383</v>
      </c>
      <c r="C58" s="187" t="s">
        <v>928</v>
      </c>
      <c r="D58" s="187">
        <v>704</v>
      </c>
      <c r="E58" s="178" t="str">
        <f>IF(VLOOKUP($B:$B,'S26 Warehouse Sale Product List'!$A:$F,6,FALSE)="","",VLOOKUP($B:$B,'S26 Warehouse Sale Product List'!$A:$F,6,FALSE))</f>
        <v/>
      </c>
      <c r="F58" s="179"/>
      <c r="G58" s="169"/>
    </row>
    <row r="59" spans="1:7" x14ac:dyDescent="0.25">
      <c r="A59" s="187">
        <v>91177538</v>
      </c>
      <c r="B59" s="232" t="s">
        <v>498</v>
      </c>
      <c r="C59" s="187" t="s">
        <v>928</v>
      </c>
      <c r="D59" s="187">
        <v>704</v>
      </c>
      <c r="E59" s="178" t="str">
        <f>IF(VLOOKUP($B:$B,'S26 Warehouse Sale Product List'!$A:$F,6,FALSE)="","",VLOOKUP($B:$B,'S26 Warehouse Sale Product List'!$A:$F,6,FALSE))</f>
        <v/>
      </c>
      <c r="F59" s="179"/>
      <c r="G59" s="169"/>
    </row>
    <row r="60" spans="1:7" x14ac:dyDescent="0.25">
      <c r="A60" s="187">
        <v>14726028</v>
      </c>
      <c r="B60" s="232" t="s">
        <v>234</v>
      </c>
      <c r="C60" s="187" t="s">
        <v>980</v>
      </c>
      <c r="D60" s="187">
        <v>704</v>
      </c>
      <c r="E60" s="239"/>
      <c r="F60" s="240"/>
      <c r="G60" s="169"/>
    </row>
    <row r="61" spans="1:7" x14ac:dyDescent="0.25">
      <c r="A61" s="187">
        <v>49977571</v>
      </c>
      <c r="B61" s="232" t="s">
        <v>494</v>
      </c>
      <c r="C61" s="187" t="s">
        <v>981</v>
      </c>
      <c r="D61" s="187">
        <v>704</v>
      </c>
      <c r="E61" s="239"/>
      <c r="F61" s="240"/>
      <c r="G61" s="169"/>
    </row>
    <row r="62" spans="1:7" x14ac:dyDescent="0.25">
      <c r="A62" s="187">
        <v>87435383</v>
      </c>
      <c r="B62" s="232" t="s">
        <v>782</v>
      </c>
      <c r="C62" s="187" t="s">
        <v>982</v>
      </c>
      <c r="D62" s="187">
        <v>704</v>
      </c>
      <c r="E62" s="239"/>
      <c r="F62" s="240"/>
      <c r="G62" s="169"/>
    </row>
    <row r="63" spans="1:7" x14ac:dyDescent="0.25">
      <c r="A63" s="187">
        <v>17731481</v>
      </c>
      <c r="B63" s="232" t="s">
        <v>404</v>
      </c>
      <c r="C63" s="187" t="s">
        <v>1029</v>
      </c>
      <c r="D63" s="187">
        <v>704</v>
      </c>
      <c r="E63" s="239"/>
      <c r="F63" s="240"/>
      <c r="G63" s="169"/>
    </row>
    <row r="64" spans="1:7" x14ac:dyDescent="0.25">
      <c r="A64" s="187">
        <v>33121935</v>
      </c>
      <c r="B64" s="232" t="s">
        <v>408</v>
      </c>
      <c r="C64" s="187" t="s">
        <v>1030</v>
      </c>
      <c r="D64" s="187">
        <v>704</v>
      </c>
      <c r="E64" s="239"/>
      <c r="F64" s="240"/>
      <c r="G64" s="169"/>
    </row>
    <row r="65" spans="1:7" x14ac:dyDescent="0.25">
      <c r="A65" s="187">
        <v>37780598</v>
      </c>
      <c r="B65" s="232" t="s">
        <v>492</v>
      </c>
      <c r="C65" s="187" t="s">
        <v>1031</v>
      </c>
      <c r="D65" s="187">
        <v>704</v>
      </c>
      <c r="E65" s="239"/>
      <c r="F65" s="240"/>
      <c r="G65" s="169"/>
    </row>
    <row r="66" spans="1:7" x14ac:dyDescent="0.25">
      <c r="A66" s="187">
        <v>63019611</v>
      </c>
      <c r="B66" s="232" t="s">
        <v>409</v>
      </c>
      <c r="C66" s="187" t="s">
        <v>1032</v>
      </c>
      <c r="D66" s="187">
        <v>704</v>
      </c>
      <c r="E66" s="239"/>
      <c r="F66" s="240"/>
      <c r="G66" s="169"/>
    </row>
    <row r="67" spans="1:7" x14ac:dyDescent="0.25">
      <c r="A67" s="187">
        <v>72491857</v>
      </c>
      <c r="B67" s="232" t="s">
        <v>410</v>
      </c>
      <c r="C67" s="187" t="s">
        <v>1033</v>
      </c>
      <c r="D67" s="187">
        <v>704</v>
      </c>
      <c r="E67" s="239"/>
      <c r="F67" s="240"/>
      <c r="G67" s="169"/>
    </row>
    <row r="68" spans="1:7" x14ac:dyDescent="0.25">
      <c r="A68" s="187">
        <v>83630933</v>
      </c>
      <c r="B68" s="232" t="s">
        <v>257</v>
      </c>
      <c r="C68" s="187" t="s">
        <v>1034</v>
      </c>
      <c r="D68" s="187">
        <v>704</v>
      </c>
      <c r="E68" s="239"/>
      <c r="F68" s="240"/>
      <c r="G68" s="169"/>
    </row>
    <row r="69" spans="1:7" x14ac:dyDescent="0.25">
      <c r="A69" s="187">
        <v>75131819</v>
      </c>
      <c r="B69" s="232" t="s">
        <v>780</v>
      </c>
      <c r="C69" s="187" t="s">
        <v>1064</v>
      </c>
      <c r="D69" s="187">
        <v>704</v>
      </c>
      <c r="E69" s="239"/>
      <c r="F69" s="240"/>
      <c r="G69" s="169"/>
    </row>
    <row r="70" spans="1:7" x14ac:dyDescent="0.25">
      <c r="A70" s="187">
        <v>10547358</v>
      </c>
      <c r="B70" s="232" t="s">
        <v>231</v>
      </c>
      <c r="C70" s="187" t="s">
        <v>954</v>
      </c>
      <c r="D70" s="187">
        <v>707</v>
      </c>
      <c r="E70" s="178" t="str">
        <f>IF(VLOOKUP($B:$B,'S26 Warehouse Sale Product List'!$A:$F,6,FALSE)="","",VLOOKUP($B:$B,'S26 Warehouse Sale Product List'!$A:$F,6,FALSE))</f>
        <v/>
      </c>
      <c r="F70" s="179"/>
      <c r="G70" s="169"/>
    </row>
    <row r="71" spans="1:7" x14ac:dyDescent="0.25">
      <c r="A71" s="187">
        <v>19160429</v>
      </c>
      <c r="B71" s="232" t="s">
        <v>240</v>
      </c>
      <c r="C71" s="187" t="s">
        <v>983</v>
      </c>
      <c r="D71" s="187">
        <v>707</v>
      </c>
      <c r="E71" s="239"/>
      <c r="F71" s="240"/>
      <c r="G71" s="169"/>
    </row>
    <row r="72" spans="1:7" x14ac:dyDescent="0.25">
      <c r="A72" s="187">
        <v>62296681</v>
      </c>
      <c r="B72" s="232" t="s">
        <v>238</v>
      </c>
      <c r="C72" s="187" t="s">
        <v>984</v>
      </c>
      <c r="D72" s="187">
        <v>707</v>
      </c>
      <c r="E72" s="239"/>
      <c r="F72" s="240"/>
      <c r="G72" s="169"/>
    </row>
    <row r="73" spans="1:7" x14ac:dyDescent="0.25">
      <c r="A73" s="187">
        <v>85954885</v>
      </c>
      <c r="B73" s="232" t="s">
        <v>513</v>
      </c>
      <c r="C73" s="187" t="s">
        <v>985</v>
      </c>
      <c r="D73" s="187">
        <v>707</v>
      </c>
      <c r="E73" s="239"/>
      <c r="F73" s="240"/>
      <c r="G73" s="169"/>
    </row>
    <row r="74" spans="1:7" x14ac:dyDescent="0.25">
      <c r="A74" s="187">
        <v>14145260</v>
      </c>
      <c r="B74" s="232" t="s">
        <v>398</v>
      </c>
      <c r="C74" s="187" t="s">
        <v>1004</v>
      </c>
      <c r="D74" s="187">
        <v>707</v>
      </c>
      <c r="E74" s="239"/>
      <c r="F74" s="240"/>
      <c r="G74" s="169"/>
    </row>
    <row r="75" spans="1:7" x14ac:dyDescent="0.25">
      <c r="A75" s="187">
        <v>14184442</v>
      </c>
      <c r="B75" s="232" t="s">
        <v>399</v>
      </c>
      <c r="C75" s="187" t="s">
        <v>1006</v>
      </c>
      <c r="D75" s="187">
        <v>707</v>
      </c>
      <c r="E75" s="239"/>
      <c r="F75" s="240"/>
      <c r="G75" s="169"/>
    </row>
    <row r="76" spans="1:7" x14ac:dyDescent="0.25">
      <c r="A76" s="187">
        <v>54833355</v>
      </c>
      <c r="B76" s="232" t="s">
        <v>402</v>
      </c>
      <c r="C76" s="187" t="s">
        <v>1008</v>
      </c>
      <c r="D76" s="187">
        <v>707</v>
      </c>
      <c r="E76" s="239"/>
      <c r="F76" s="240"/>
      <c r="G76" s="169"/>
    </row>
    <row r="77" spans="1:7" x14ac:dyDescent="0.25">
      <c r="A77" s="187">
        <v>3286144</v>
      </c>
      <c r="B77" s="232" t="s">
        <v>502</v>
      </c>
      <c r="C77" s="187" t="s">
        <v>1011</v>
      </c>
      <c r="D77" s="187">
        <v>707</v>
      </c>
      <c r="E77" s="239"/>
      <c r="F77" s="240"/>
      <c r="G77" s="169"/>
    </row>
    <row r="78" spans="1:7" x14ac:dyDescent="0.25">
      <c r="A78" s="187">
        <v>22441326</v>
      </c>
      <c r="B78" s="232" t="s">
        <v>245</v>
      </c>
      <c r="C78" s="187" t="s">
        <v>1035</v>
      </c>
      <c r="D78" s="187">
        <v>707</v>
      </c>
      <c r="E78" s="239"/>
      <c r="F78" s="240"/>
      <c r="G78" s="169"/>
    </row>
    <row r="79" spans="1:7" x14ac:dyDescent="0.25">
      <c r="A79" s="187">
        <v>23209157</v>
      </c>
      <c r="B79" s="232" t="s">
        <v>255</v>
      </c>
      <c r="C79" s="187" t="s">
        <v>1037</v>
      </c>
      <c r="D79" s="187">
        <v>707</v>
      </c>
      <c r="E79" s="239"/>
      <c r="F79" s="240"/>
      <c r="G79" s="169"/>
    </row>
    <row r="80" spans="1:7" x14ac:dyDescent="0.25">
      <c r="A80" s="187">
        <v>37629419</v>
      </c>
      <c r="B80" s="232" t="s">
        <v>786</v>
      </c>
      <c r="C80" s="187" t="s">
        <v>1039</v>
      </c>
      <c r="D80" s="187">
        <v>707</v>
      </c>
      <c r="E80" s="239"/>
      <c r="F80" s="240"/>
      <c r="G80" s="169"/>
    </row>
    <row r="81" spans="1:7" x14ac:dyDescent="0.25">
      <c r="A81" s="187">
        <v>49532673</v>
      </c>
      <c r="B81" s="232" t="s">
        <v>256</v>
      </c>
      <c r="C81" s="187" t="s">
        <v>1040</v>
      </c>
      <c r="D81" s="187">
        <v>707</v>
      </c>
      <c r="E81" s="239"/>
      <c r="F81" s="240"/>
      <c r="G81" s="169"/>
    </row>
    <row r="82" spans="1:7" x14ac:dyDescent="0.25">
      <c r="A82" s="187">
        <v>54884327</v>
      </c>
      <c r="B82" s="232" t="s">
        <v>406</v>
      </c>
      <c r="C82" s="187" t="s">
        <v>1042</v>
      </c>
      <c r="D82" s="187">
        <v>707</v>
      </c>
      <c r="E82" s="239"/>
      <c r="F82" s="240"/>
      <c r="G82" s="169"/>
    </row>
    <row r="83" spans="1:7" x14ac:dyDescent="0.25">
      <c r="A83" s="187">
        <v>69622063</v>
      </c>
      <c r="B83" s="232" t="s">
        <v>254</v>
      </c>
      <c r="C83" s="187" t="s">
        <v>1044</v>
      </c>
      <c r="D83" s="187">
        <v>707</v>
      </c>
      <c r="E83" s="239"/>
      <c r="F83" s="240"/>
      <c r="G83" s="169"/>
    </row>
    <row r="84" spans="1:7" x14ac:dyDescent="0.25">
      <c r="A84" s="187">
        <v>12991818</v>
      </c>
      <c r="B84" s="232" t="s">
        <v>123</v>
      </c>
      <c r="C84" s="187" t="s">
        <v>684</v>
      </c>
      <c r="D84" s="187">
        <v>708</v>
      </c>
      <c r="E84" s="239"/>
      <c r="F84" s="240"/>
      <c r="G84" s="169"/>
    </row>
    <row r="85" spans="1:7" x14ac:dyDescent="0.25">
      <c r="A85" s="187">
        <v>18108175</v>
      </c>
      <c r="B85" s="232" t="s">
        <v>247</v>
      </c>
      <c r="C85" s="187" t="s">
        <v>1046</v>
      </c>
      <c r="D85" s="187">
        <v>708</v>
      </c>
      <c r="E85" s="239"/>
      <c r="F85" s="240"/>
      <c r="G85" s="169"/>
    </row>
    <row r="86" spans="1:7" x14ac:dyDescent="0.25">
      <c r="A86" s="187">
        <v>46901731</v>
      </c>
      <c r="B86" s="232" t="s">
        <v>413</v>
      </c>
      <c r="C86" s="187" t="s">
        <v>1048</v>
      </c>
      <c r="D86" s="187">
        <v>708</v>
      </c>
      <c r="E86" s="239"/>
      <c r="F86" s="240"/>
      <c r="G86" s="169"/>
    </row>
    <row r="87" spans="1:7" x14ac:dyDescent="0.25">
      <c r="A87" s="187">
        <v>60007035</v>
      </c>
      <c r="B87" s="232" t="s">
        <v>516</v>
      </c>
      <c r="C87" s="187" t="s">
        <v>1049</v>
      </c>
      <c r="D87" s="187">
        <v>708</v>
      </c>
      <c r="E87" s="239"/>
      <c r="F87" s="240"/>
      <c r="G87" s="169"/>
    </row>
    <row r="88" spans="1:7" x14ac:dyDescent="0.25">
      <c r="A88" s="187">
        <v>87116222</v>
      </c>
      <c r="B88" s="232" t="s">
        <v>518</v>
      </c>
      <c r="C88" s="187" t="s">
        <v>1050</v>
      </c>
      <c r="D88" s="187">
        <v>708</v>
      </c>
      <c r="E88" s="239"/>
      <c r="F88" s="240"/>
      <c r="G88" s="169"/>
    </row>
    <row r="89" spans="1:7" x14ac:dyDescent="0.25">
      <c r="A89" s="187">
        <v>54187732</v>
      </c>
      <c r="B89" s="232" t="s">
        <v>384</v>
      </c>
      <c r="C89" s="187" t="s">
        <v>929</v>
      </c>
      <c r="D89" s="187">
        <v>709</v>
      </c>
      <c r="E89" s="239"/>
      <c r="F89" s="240"/>
      <c r="G89" s="169"/>
    </row>
    <row r="90" spans="1:7" x14ac:dyDescent="0.25">
      <c r="A90" s="187">
        <v>99195694</v>
      </c>
      <c r="B90" s="232" t="s">
        <v>233</v>
      </c>
      <c r="C90" s="187" t="s">
        <v>955</v>
      </c>
      <c r="D90" s="187">
        <v>709</v>
      </c>
      <c r="E90" s="178" t="str">
        <f>IF(VLOOKUP($B:$B,'S26 Warehouse Sale Product List'!$A:$F,6,FALSE)="","",VLOOKUP($B:$B,'S26 Warehouse Sale Product List'!$A:$F,6,FALSE))</f>
        <v/>
      </c>
      <c r="F90" s="179"/>
      <c r="G90" s="169"/>
    </row>
    <row r="91" spans="1:7" x14ac:dyDescent="0.25">
      <c r="A91" s="187">
        <v>65881251</v>
      </c>
      <c r="B91" s="232" t="s">
        <v>242</v>
      </c>
      <c r="C91" s="187" t="s">
        <v>986</v>
      </c>
      <c r="D91" s="187">
        <v>709</v>
      </c>
      <c r="E91" s="178" t="str">
        <f>IF(VLOOKUP($B:$B,'S26 Warehouse Sale Product List'!$A:$F,6,FALSE)="","",VLOOKUP($B:$B,'S26 Warehouse Sale Product List'!$A:$F,6,FALSE))</f>
        <v/>
      </c>
      <c r="F91" s="179"/>
      <c r="G91" s="169"/>
    </row>
    <row r="92" spans="1:7" x14ac:dyDescent="0.25">
      <c r="A92" s="187">
        <v>90813325</v>
      </c>
      <c r="B92" s="232" t="s">
        <v>524</v>
      </c>
      <c r="C92" s="187" t="s">
        <v>670</v>
      </c>
      <c r="D92" s="187">
        <v>709</v>
      </c>
      <c r="E92" s="239"/>
      <c r="F92" s="240"/>
      <c r="G92" s="169"/>
    </row>
    <row r="93" spans="1:7" x14ac:dyDescent="0.25">
      <c r="A93" s="187">
        <v>49424293</v>
      </c>
      <c r="B93" s="232" t="s">
        <v>246</v>
      </c>
      <c r="C93" s="187" t="s">
        <v>1053</v>
      </c>
      <c r="D93" s="187">
        <v>709</v>
      </c>
      <c r="E93" s="239"/>
      <c r="F93" s="240"/>
      <c r="G93" s="169"/>
    </row>
    <row r="94" spans="1:7" x14ac:dyDescent="0.25">
      <c r="A94" s="187">
        <v>65222051</v>
      </c>
      <c r="B94" s="232" t="s">
        <v>522</v>
      </c>
      <c r="C94" s="187" t="s">
        <v>1055</v>
      </c>
      <c r="D94" s="187">
        <v>709</v>
      </c>
      <c r="E94" s="239"/>
      <c r="F94" s="240"/>
      <c r="G94" s="169"/>
    </row>
    <row r="95" spans="1:7" x14ac:dyDescent="0.25">
      <c r="A95" s="187">
        <v>80259328</v>
      </c>
      <c r="B95" s="232" t="s">
        <v>253</v>
      </c>
      <c r="C95" s="187" t="s">
        <v>1057</v>
      </c>
      <c r="D95" s="187">
        <v>709</v>
      </c>
      <c r="E95" s="239"/>
      <c r="F95" s="240"/>
      <c r="G95" s="169"/>
    </row>
    <row r="96" spans="1:7" x14ac:dyDescent="0.25">
      <c r="A96" s="187">
        <v>93056069</v>
      </c>
      <c r="B96" s="232" t="s">
        <v>793</v>
      </c>
      <c r="C96" s="187" t="s">
        <v>1059</v>
      </c>
      <c r="D96" s="187">
        <v>709</v>
      </c>
      <c r="E96" s="239"/>
      <c r="F96" s="240"/>
      <c r="G96" s="169"/>
    </row>
    <row r="97" spans="1:7" x14ac:dyDescent="0.25">
      <c r="A97" s="187">
        <v>14951681</v>
      </c>
      <c r="B97" s="232" t="s">
        <v>527</v>
      </c>
      <c r="C97" s="187" t="s">
        <v>776</v>
      </c>
      <c r="D97" s="187">
        <v>710</v>
      </c>
      <c r="E97" s="239"/>
      <c r="F97" s="240"/>
      <c r="G97" s="169"/>
    </row>
    <row r="98" spans="1:7" x14ac:dyDescent="0.25">
      <c r="A98" s="187">
        <v>18214344</v>
      </c>
      <c r="B98" s="232" t="s">
        <v>289</v>
      </c>
      <c r="C98" s="187" t="s">
        <v>555</v>
      </c>
      <c r="D98" s="187">
        <v>710</v>
      </c>
      <c r="E98" s="178" t="str">
        <f>IF(VLOOKUP($B:$B,'S26 Warehouse Sale Product List'!$A:$F,6,FALSE)="","",VLOOKUP($B:$B,'S26 Warehouse Sale Product List'!$A:$F,6,FALSE))</f>
        <v/>
      </c>
      <c r="F98" s="179"/>
      <c r="G98" s="169"/>
    </row>
    <row r="99" spans="1:7" x14ac:dyDescent="0.25">
      <c r="A99" s="187">
        <v>16504786</v>
      </c>
      <c r="B99" s="232" t="s">
        <v>317</v>
      </c>
      <c r="C99" s="187" t="s">
        <v>664</v>
      </c>
      <c r="D99" s="187">
        <v>710</v>
      </c>
      <c r="E99" s="178" t="str">
        <f>IF(VLOOKUP($B:$B,'S26 Warehouse Sale Product List'!$A:$F,6,FALSE)="","",VLOOKUP($B:$B,'S26 Warehouse Sale Product List'!$A:$F,6,FALSE))</f>
        <v/>
      </c>
      <c r="F99" s="179"/>
      <c r="G99" s="169"/>
    </row>
    <row r="100" spans="1:7" x14ac:dyDescent="0.25">
      <c r="A100" s="187">
        <v>19829713</v>
      </c>
      <c r="B100" s="232" t="s">
        <v>318</v>
      </c>
      <c r="C100" s="187" t="s">
        <v>665</v>
      </c>
      <c r="D100" s="187">
        <v>710</v>
      </c>
      <c r="E100" s="178" t="str">
        <f>IF(VLOOKUP($B:$B,'S26 Warehouse Sale Product List'!$A:$F,6,FALSE)="","",VLOOKUP($B:$B,'S26 Warehouse Sale Product List'!$A:$F,6,FALSE))</f>
        <v/>
      </c>
      <c r="F100" s="179"/>
      <c r="G100" s="169"/>
    </row>
    <row r="101" spans="1:7" x14ac:dyDescent="0.25">
      <c r="A101" s="187">
        <v>79923414</v>
      </c>
      <c r="B101" s="232" t="s">
        <v>228</v>
      </c>
      <c r="C101" s="187" t="s">
        <v>956</v>
      </c>
      <c r="D101" s="187">
        <v>710</v>
      </c>
      <c r="E101" s="178" t="str">
        <f>IF(VLOOKUP($B:$B,'S26 Warehouse Sale Product List'!$A:$F,6,FALSE)="","",VLOOKUP($B:$B,'S26 Warehouse Sale Product List'!$A:$F,6,FALSE))</f>
        <v/>
      </c>
      <c r="F101" s="179"/>
      <c r="G101" s="169"/>
    </row>
    <row r="102" spans="1:7" x14ac:dyDescent="0.25">
      <c r="A102" s="187">
        <v>97479741</v>
      </c>
      <c r="B102" s="232" t="s">
        <v>388</v>
      </c>
      <c r="C102" s="187" t="s">
        <v>957</v>
      </c>
      <c r="D102" s="187">
        <v>710</v>
      </c>
      <c r="E102" s="178" t="str">
        <f>IF(VLOOKUP($B:$B,'S26 Warehouse Sale Product List'!$A:$F,6,FALSE)="","",VLOOKUP($B:$B,'S26 Warehouse Sale Product List'!$A:$F,6,FALSE))</f>
        <v/>
      </c>
      <c r="F102" s="179"/>
      <c r="G102" s="169"/>
    </row>
    <row r="103" spans="1:7" x14ac:dyDescent="0.25">
      <c r="A103" s="187">
        <v>73451323</v>
      </c>
      <c r="B103" s="232" t="s">
        <v>239</v>
      </c>
      <c r="C103" s="187" t="s">
        <v>987</v>
      </c>
      <c r="D103" s="187">
        <v>710</v>
      </c>
      <c r="E103" s="178" t="str">
        <f>IF(VLOOKUP($B:$B,'S26 Warehouse Sale Product List'!$A:$F,6,FALSE)="","",VLOOKUP($B:$B,'S26 Warehouse Sale Product List'!$A:$F,6,FALSE))</f>
        <v/>
      </c>
      <c r="F103" s="179"/>
      <c r="G103" s="169"/>
    </row>
    <row r="104" spans="1:7" x14ac:dyDescent="0.25">
      <c r="A104" s="187">
        <v>89344456</v>
      </c>
      <c r="B104" s="232" t="s">
        <v>392</v>
      </c>
      <c r="C104" s="187" t="s">
        <v>988</v>
      </c>
      <c r="D104" s="187">
        <v>710</v>
      </c>
      <c r="E104" s="239"/>
      <c r="F104" s="240"/>
      <c r="G104" s="169"/>
    </row>
    <row r="105" spans="1:7" x14ac:dyDescent="0.25">
      <c r="A105" s="187">
        <v>19675149</v>
      </c>
      <c r="B105" s="232" t="s">
        <v>529</v>
      </c>
      <c r="C105" s="187" t="s">
        <v>1060</v>
      </c>
      <c r="D105" s="187">
        <v>710</v>
      </c>
      <c r="E105" s="239"/>
      <c r="F105" s="240"/>
      <c r="G105" s="169"/>
    </row>
    <row r="106" spans="1:7" x14ac:dyDescent="0.25">
      <c r="A106" s="187">
        <v>22905000</v>
      </c>
      <c r="B106" s="232" t="s">
        <v>414</v>
      </c>
      <c r="C106" s="187" t="s">
        <v>1061</v>
      </c>
      <c r="D106" s="187">
        <v>710</v>
      </c>
      <c r="E106" s="239"/>
      <c r="F106" s="240"/>
      <c r="G106" s="169"/>
    </row>
    <row r="107" spans="1:7" x14ac:dyDescent="0.25">
      <c r="A107" s="187">
        <v>30415506</v>
      </c>
      <c r="B107" s="232" t="s">
        <v>534</v>
      </c>
      <c r="C107" s="187" t="s">
        <v>865</v>
      </c>
      <c r="D107" s="187">
        <v>801</v>
      </c>
      <c r="E107" s="239"/>
      <c r="F107" s="240"/>
      <c r="G107" s="169"/>
    </row>
    <row r="108" spans="1:7" x14ac:dyDescent="0.25">
      <c r="A108" s="187">
        <v>27147534</v>
      </c>
      <c r="B108" s="232" t="s">
        <v>207</v>
      </c>
      <c r="C108" s="187" t="s">
        <v>880</v>
      </c>
      <c r="D108" s="187">
        <v>801</v>
      </c>
      <c r="E108" s="178" t="str">
        <f>IF(VLOOKUP($B:$B,'S26 Warehouse Sale Product List'!$A:$F,6,FALSE)="","",VLOOKUP($B:$B,'S26 Warehouse Sale Product List'!$A:$F,6,FALSE))</f>
        <v/>
      </c>
      <c r="F108" s="179"/>
      <c r="G108" s="169"/>
    </row>
    <row r="109" spans="1:7" x14ac:dyDescent="0.25">
      <c r="A109" s="187">
        <v>62194151</v>
      </c>
      <c r="B109" s="232" t="s">
        <v>200</v>
      </c>
      <c r="C109" s="187" t="s">
        <v>882</v>
      </c>
      <c r="D109" s="187">
        <v>801</v>
      </c>
      <c r="E109" s="178" t="str">
        <f>IF(VLOOKUP($B:$B,'S26 Warehouse Sale Product List'!$A:$F,6,FALSE)="","",VLOOKUP($B:$B,'S26 Warehouse Sale Product List'!$A:$F,6,FALSE))</f>
        <v/>
      </c>
      <c r="F109" s="179"/>
      <c r="G109" s="169"/>
    </row>
    <row r="110" spans="1:7" x14ac:dyDescent="0.25">
      <c r="A110" s="187">
        <v>65107209</v>
      </c>
      <c r="B110" s="232" t="s">
        <v>208</v>
      </c>
      <c r="C110" s="187" t="s">
        <v>884</v>
      </c>
      <c r="D110" s="187">
        <v>801</v>
      </c>
      <c r="E110" s="178" t="str">
        <f>IF(VLOOKUP($B:$B,'S26 Warehouse Sale Product List'!$A:$F,6,FALSE)="","",VLOOKUP($B:$B,'S26 Warehouse Sale Product List'!$A:$F,6,FALSE))</f>
        <v/>
      </c>
      <c r="F110" s="179"/>
      <c r="G110" s="169"/>
    </row>
    <row r="111" spans="1:7" x14ac:dyDescent="0.25">
      <c r="A111" s="187">
        <v>66567743</v>
      </c>
      <c r="B111" s="232" t="s">
        <v>209</v>
      </c>
      <c r="C111" s="187" t="s">
        <v>885</v>
      </c>
      <c r="D111" s="187">
        <v>801</v>
      </c>
      <c r="E111" s="178" t="str">
        <f>IF(VLOOKUP($B:$B,'S26 Warehouse Sale Product List'!$A:$F,6,FALSE)="","",VLOOKUP($B:$B,'S26 Warehouse Sale Product List'!$A:$F,6,FALSE))</f>
        <v/>
      </c>
      <c r="F111" s="179"/>
      <c r="G111" s="169"/>
    </row>
    <row r="112" spans="1:7" x14ac:dyDescent="0.25">
      <c r="A112" s="187">
        <v>16502993</v>
      </c>
      <c r="B112" s="232" t="s">
        <v>213</v>
      </c>
      <c r="C112" s="187" t="s">
        <v>895</v>
      </c>
      <c r="D112" s="187">
        <v>801</v>
      </c>
      <c r="E112" s="178" t="str">
        <f>IF(VLOOKUP($B:$B,'S26 Warehouse Sale Product List'!$A:$F,6,FALSE)="","",VLOOKUP($B:$B,'S26 Warehouse Sale Product List'!$A:$F,6,FALSE))</f>
        <v/>
      </c>
      <c r="F112" s="179"/>
      <c r="G112" s="169"/>
    </row>
    <row r="113" spans="1:7" x14ac:dyDescent="0.25">
      <c r="A113" s="187">
        <v>29608392</v>
      </c>
      <c r="B113" s="232" t="s">
        <v>532</v>
      </c>
      <c r="C113" s="187" t="s">
        <v>897</v>
      </c>
      <c r="D113" s="187">
        <v>801</v>
      </c>
      <c r="E113" s="178" t="str">
        <f>IF(VLOOKUP($B:$B,'S26 Warehouse Sale Product List'!$A:$F,6,FALSE)="","",VLOOKUP($B:$B,'S26 Warehouse Sale Product List'!$A:$F,6,FALSE))</f>
        <v/>
      </c>
      <c r="F113" s="179"/>
      <c r="G113" s="169"/>
    </row>
    <row r="114" spans="1:7" x14ac:dyDescent="0.25">
      <c r="A114" s="187">
        <v>89052685</v>
      </c>
      <c r="B114" s="232" t="s">
        <v>380</v>
      </c>
      <c r="C114" s="187" t="s">
        <v>898</v>
      </c>
      <c r="D114" s="187">
        <v>801</v>
      </c>
      <c r="E114" s="178" t="str">
        <f>IF(VLOOKUP($B:$B,'S26 Warehouse Sale Product List'!$A:$F,6,FALSE)="","",VLOOKUP($B:$B,'S26 Warehouse Sale Product List'!$A:$F,6,FALSE))</f>
        <v/>
      </c>
      <c r="F114" s="179"/>
      <c r="G114" s="169"/>
    </row>
    <row r="115" spans="1:7" x14ac:dyDescent="0.25">
      <c r="A115" s="187">
        <v>26141394</v>
      </c>
      <c r="B115" s="232" t="s">
        <v>806</v>
      </c>
      <c r="C115" s="187" t="s">
        <v>628</v>
      </c>
      <c r="D115" s="187">
        <v>802</v>
      </c>
      <c r="E115" s="178" t="str">
        <f>IF(VLOOKUP($B:$B,'S26 Warehouse Sale Product List'!$A:$F,6,FALSE)="","",VLOOKUP($B:$B,'S26 Warehouse Sale Product List'!$A:$F,6,FALSE))</f>
        <v/>
      </c>
      <c r="F115" s="179"/>
      <c r="G115" s="169"/>
    </row>
    <row r="116" spans="1:7" x14ac:dyDescent="0.25">
      <c r="A116" s="187">
        <v>50485235</v>
      </c>
      <c r="B116" s="232" t="s">
        <v>538</v>
      </c>
      <c r="C116" s="187" t="s">
        <v>866</v>
      </c>
      <c r="D116" s="187">
        <v>802</v>
      </c>
      <c r="E116" s="178" t="str">
        <f>IF(VLOOKUP($B:$B,'S26 Warehouse Sale Product List'!$A:$F,6,FALSE)="","",VLOOKUP($B:$B,'S26 Warehouse Sale Product List'!$A:$F,6,FALSE))</f>
        <v/>
      </c>
      <c r="F116" s="179"/>
      <c r="G116" s="169"/>
    </row>
    <row r="117" spans="1:7" x14ac:dyDescent="0.25">
      <c r="A117" s="187">
        <v>52453931</v>
      </c>
      <c r="B117" s="232" t="s">
        <v>808</v>
      </c>
      <c r="C117" s="187" t="s">
        <v>629</v>
      </c>
      <c r="D117" s="187">
        <v>802</v>
      </c>
      <c r="E117" s="178" t="str">
        <f>IF(VLOOKUP($B:$B,'S26 Warehouse Sale Product List'!$A:$F,6,FALSE)="","",VLOOKUP($B:$B,'S26 Warehouse Sale Product List'!$A:$F,6,FALSE))</f>
        <v/>
      </c>
      <c r="F117" s="179"/>
      <c r="G117" s="169"/>
    </row>
    <row r="118" spans="1:7" x14ac:dyDescent="0.25">
      <c r="A118" s="187">
        <v>70375325</v>
      </c>
      <c r="B118" s="232" t="s">
        <v>810</v>
      </c>
      <c r="C118" s="187" t="s">
        <v>867</v>
      </c>
      <c r="D118" s="187">
        <v>802</v>
      </c>
      <c r="E118" s="178" t="str">
        <f>IF(VLOOKUP($B:$B,'S26 Warehouse Sale Product List'!$A:$F,6,FALSE)="","",VLOOKUP($B:$B,'S26 Warehouse Sale Product List'!$A:$F,6,FALSE))</f>
        <v/>
      </c>
      <c r="F118" s="179"/>
      <c r="G118" s="169"/>
    </row>
    <row r="119" spans="1:7" x14ac:dyDescent="0.25">
      <c r="A119" s="187">
        <v>17803191</v>
      </c>
      <c r="B119" s="232" t="s">
        <v>540</v>
      </c>
      <c r="C119" s="187" t="s">
        <v>630</v>
      </c>
      <c r="D119" s="187">
        <v>803</v>
      </c>
      <c r="E119" s="178" t="str">
        <f>IF(VLOOKUP($B:$B,'S26 Warehouse Sale Product List'!$A:$F,6,FALSE)="","",VLOOKUP($B:$B,'S26 Warehouse Sale Product List'!$A:$F,6,FALSE))</f>
        <v/>
      </c>
      <c r="F119" s="179"/>
      <c r="G119" s="169"/>
    </row>
    <row r="120" spans="1:7" x14ac:dyDescent="0.25">
      <c r="A120" s="187">
        <v>52751537</v>
      </c>
      <c r="B120" s="232" t="s">
        <v>307</v>
      </c>
      <c r="C120" s="187" t="s">
        <v>631</v>
      </c>
      <c r="D120" s="187">
        <v>803</v>
      </c>
      <c r="E120" s="178" t="str">
        <f>IF(VLOOKUP($B:$B,'S26 Warehouse Sale Product List'!$A:$F,6,FALSE)="","",VLOOKUP($B:$B,'S26 Warehouse Sale Product List'!$A:$F,6,FALSE))</f>
        <v/>
      </c>
      <c r="F120" s="179"/>
      <c r="G120" s="169"/>
    </row>
    <row r="121" spans="1:7" x14ac:dyDescent="0.25">
      <c r="A121" s="187">
        <v>67008535</v>
      </c>
      <c r="B121" s="232" t="s">
        <v>310</v>
      </c>
      <c r="C121" s="187" t="s">
        <v>632</v>
      </c>
      <c r="D121" s="187">
        <v>803</v>
      </c>
      <c r="E121" s="178" t="str">
        <f>IF(VLOOKUP($B:$B,'S26 Warehouse Sale Product List'!$A:$F,6,FALSE)="","",VLOOKUP($B:$B,'S26 Warehouse Sale Product List'!$A:$F,6,FALSE))</f>
        <v/>
      </c>
      <c r="F121" s="179"/>
      <c r="G121" s="169"/>
    </row>
    <row r="122" spans="1:7" x14ac:dyDescent="0.25">
      <c r="A122" s="187">
        <v>75707485</v>
      </c>
      <c r="B122" s="232" t="s">
        <v>118</v>
      </c>
      <c r="C122" s="187" t="s">
        <v>633</v>
      </c>
      <c r="D122" s="187">
        <v>803</v>
      </c>
      <c r="E122" s="178" t="str">
        <f>IF(VLOOKUP($B:$B,'S26 Warehouse Sale Product List'!$A:$F,6,FALSE)="","",VLOOKUP($B:$B,'S26 Warehouse Sale Product List'!$A:$F,6,FALSE))</f>
        <v/>
      </c>
      <c r="F122" s="179"/>
      <c r="G122" s="169"/>
    </row>
    <row r="123" spans="1:7" x14ac:dyDescent="0.25">
      <c r="A123" s="187">
        <v>59714693</v>
      </c>
      <c r="B123" s="232" t="s">
        <v>204</v>
      </c>
      <c r="C123" s="187" t="s">
        <v>652</v>
      </c>
      <c r="D123" s="187">
        <v>803</v>
      </c>
      <c r="E123" s="178" t="str">
        <f>IF(VLOOKUP($B:$B,'S26 Warehouse Sale Product List'!$A:$F,6,FALSE)="","",VLOOKUP($B:$B,'S26 Warehouse Sale Product List'!$A:$F,6,FALSE))</f>
        <v/>
      </c>
      <c r="F123" s="179"/>
      <c r="G123" s="169"/>
    </row>
    <row r="124" spans="1:7" x14ac:dyDescent="0.25">
      <c r="A124" s="187">
        <v>89508210</v>
      </c>
      <c r="B124" s="232" t="s">
        <v>227</v>
      </c>
      <c r="C124" s="187" t="s">
        <v>952</v>
      </c>
      <c r="D124" s="187">
        <v>803</v>
      </c>
      <c r="E124" s="178" t="str">
        <f>IF(VLOOKUP($B:$B,'S26 Warehouse Sale Product List'!$A:$F,6,FALSE)="","",VLOOKUP($B:$B,'S26 Warehouse Sale Product List'!$A:$F,6,FALSE))</f>
        <v/>
      </c>
      <c r="F124" s="179"/>
      <c r="G124" s="169"/>
    </row>
    <row r="125" spans="1:7" x14ac:dyDescent="0.25">
      <c r="A125" s="187">
        <v>95225546</v>
      </c>
      <c r="B125" s="232" t="s">
        <v>544</v>
      </c>
      <c r="C125" s="187" t="s">
        <v>868</v>
      </c>
      <c r="D125" s="187">
        <v>804</v>
      </c>
      <c r="E125" s="178" t="str">
        <f>IF(VLOOKUP($B:$B,'S26 Warehouse Sale Product List'!$A:$F,6,FALSE)="","",VLOOKUP($B:$B,'S26 Warehouse Sale Product List'!$A:$F,6,FALSE))</f>
        <v/>
      </c>
      <c r="F125" s="179"/>
      <c r="G125" s="169"/>
    </row>
    <row r="126" spans="1:7" x14ac:dyDescent="0.25">
      <c r="A126" s="187">
        <v>23877544</v>
      </c>
      <c r="B126" s="232" t="s">
        <v>814</v>
      </c>
      <c r="C126" s="187" t="s">
        <v>886</v>
      </c>
      <c r="D126" s="187">
        <v>804</v>
      </c>
      <c r="E126" s="178" t="str">
        <f>IF(VLOOKUP($B:$B,'S26 Warehouse Sale Product List'!$A:$F,6,FALSE)="","",VLOOKUP($B:$B,'S26 Warehouse Sale Product List'!$A:$F,6,FALSE))</f>
        <v/>
      </c>
      <c r="F126" s="179"/>
      <c r="G126" s="169"/>
    </row>
    <row r="127" spans="1:7" x14ac:dyDescent="0.25">
      <c r="A127" s="187">
        <v>32735098</v>
      </c>
      <c r="B127" s="232" t="s">
        <v>816</v>
      </c>
      <c r="C127" s="187" t="s">
        <v>660</v>
      </c>
      <c r="D127" s="187">
        <v>804</v>
      </c>
      <c r="E127" s="178" t="str">
        <f>IF(VLOOKUP($B:$B,'S26 Warehouse Sale Product List'!$A:$F,6,FALSE)="","",VLOOKUP($B:$B,'S26 Warehouse Sale Product List'!$A:$F,6,FALSE))</f>
        <v/>
      </c>
      <c r="F127" s="179"/>
      <c r="G127" s="169"/>
    </row>
    <row r="128" spans="1:7" x14ac:dyDescent="0.25">
      <c r="A128" s="187">
        <v>39389701</v>
      </c>
      <c r="B128" s="232" t="s">
        <v>222</v>
      </c>
      <c r="C128" s="187" t="s">
        <v>920</v>
      </c>
      <c r="D128" s="187">
        <v>901</v>
      </c>
      <c r="E128" s="178" t="str">
        <f>IF(VLOOKUP($B:$B,'S26 Warehouse Sale Product List'!$A:$F,6,FALSE)="","",VLOOKUP($B:$B,'S26 Warehouse Sale Product List'!$A:$F,6,FALSE))</f>
        <v/>
      </c>
      <c r="F128" s="179"/>
      <c r="G128" s="169"/>
    </row>
    <row r="129" spans="1:7" x14ac:dyDescent="0.25">
      <c r="A129" s="187">
        <v>34486584</v>
      </c>
      <c r="B129" s="232" t="s">
        <v>818</v>
      </c>
      <c r="C129" s="187" t="s">
        <v>958</v>
      </c>
      <c r="D129" s="187">
        <v>901</v>
      </c>
      <c r="E129" s="178" t="str">
        <f>IF(VLOOKUP($B:$B,'S26 Warehouse Sale Product List'!$A:$F,6,FALSE)="","",VLOOKUP($B:$B,'S26 Warehouse Sale Product List'!$A:$F,6,FALSE))</f>
        <v/>
      </c>
      <c r="F129" s="179"/>
      <c r="G129" s="169"/>
    </row>
    <row r="130" spans="1:7" x14ac:dyDescent="0.25">
      <c r="A130" s="187">
        <v>24075692</v>
      </c>
      <c r="B130" s="232" t="s">
        <v>205</v>
      </c>
      <c r="C130" s="187" t="s">
        <v>654</v>
      </c>
      <c r="D130" s="187">
        <v>902</v>
      </c>
      <c r="E130" s="178" t="str">
        <f>IF(VLOOKUP($B:$B,'S26 Warehouse Sale Product List'!$A:$F,6,FALSE)="","",VLOOKUP($B:$B,'S26 Warehouse Sale Product List'!$A:$F,6,FALSE))</f>
        <v/>
      </c>
      <c r="F130" s="179"/>
      <c r="G130" s="169"/>
    </row>
    <row r="131" spans="1:7" x14ac:dyDescent="0.25">
      <c r="A131" s="187">
        <v>42307581</v>
      </c>
      <c r="B131" s="232" t="s">
        <v>224</v>
      </c>
      <c r="C131" s="187" t="s">
        <v>930</v>
      </c>
      <c r="D131" s="187">
        <v>902</v>
      </c>
      <c r="E131" s="178" t="str">
        <f>IF(VLOOKUP($B:$B,'S26 Warehouse Sale Product List'!$A:$F,6,FALSE)="","",VLOOKUP($B:$B,'S26 Warehouse Sale Product List'!$A:$F,6,FALSE))</f>
        <v/>
      </c>
      <c r="F131" s="179"/>
      <c r="G131" s="169"/>
    </row>
    <row r="132" spans="1:7" x14ac:dyDescent="0.25">
      <c r="A132" s="187">
        <v>34205600</v>
      </c>
      <c r="B132" s="232" t="s">
        <v>822</v>
      </c>
      <c r="C132" s="187" t="s">
        <v>960</v>
      </c>
      <c r="D132" s="187">
        <v>902</v>
      </c>
      <c r="E132" s="178" t="str">
        <f>IF(VLOOKUP($B:$B,'S26 Warehouse Sale Product List'!$A:$F,6,FALSE)="","",VLOOKUP($B:$B,'S26 Warehouse Sale Product List'!$A:$F,6,FALSE))</f>
        <v/>
      </c>
      <c r="F132" s="179"/>
      <c r="G132" s="169"/>
    </row>
    <row r="133" spans="1:7" x14ac:dyDescent="0.25">
      <c r="A133" s="187">
        <v>11137310</v>
      </c>
      <c r="B133" s="232" t="s">
        <v>548</v>
      </c>
      <c r="C133" s="187" t="s">
        <v>931</v>
      </c>
      <c r="D133" s="187">
        <v>903</v>
      </c>
      <c r="E133" s="178" t="str">
        <f>IF(VLOOKUP($B:$B,'S26 Warehouse Sale Product List'!$A:$F,6,FALSE)="","",VLOOKUP($B:$B,'S26 Warehouse Sale Product List'!$A:$F,6,FALSE))</f>
        <v/>
      </c>
      <c r="F133" s="179"/>
      <c r="G133" s="169"/>
    </row>
    <row r="134" spans="1:7" x14ac:dyDescent="0.25">
      <c r="A134" s="187">
        <v>25949022</v>
      </c>
      <c r="B134" s="232" t="s">
        <v>825</v>
      </c>
      <c r="C134" s="187" t="s">
        <v>933</v>
      </c>
      <c r="D134" s="187">
        <v>903</v>
      </c>
      <c r="E134" s="178" t="str">
        <f>IF(VLOOKUP($B:$B,'S26 Warehouse Sale Product List'!$A:$F,6,FALSE)="","",VLOOKUP($B:$B,'S26 Warehouse Sale Product List'!$A:$F,6,FALSE))</f>
        <v/>
      </c>
      <c r="F134" s="179"/>
      <c r="G134" s="169"/>
    </row>
    <row r="135" spans="1:7" x14ac:dyDescent="0.25">
      <c r="A135" s="187">
        <v>28540311</v>
      </c>
      <c r="B135" s="232" t="s">
        <v>1066</v>
      </c>
      <c r="C135" s="187" t="s">
        <v>934</v>
      </c>
      <c r="D135" s="187">
        <v>903</v>
      </c>
      <c r="E135" s="178" t="str">
        <f>IF(VLOOKUP($B:$B,'S26 Warehouse Sale Product List'!$A:$F,6,FALSE)="","",VLOOKUP($B:$B,'S26 Warehouse Sale Product List'!$A:$F,6,FALSE))</f>
        <v/>
      </c>
      <c r="F135" s="179"/>
      <c r="G135" s="169"/>
    </row>
    <row r="136" spans="1:7" x14ac:dyDescent="0.25">
      <c r="A136" s="187">
        <v>52984419</v>
      </c>
      <c r="B136" s="232" t="s">
        <v>1068</v>
      </c>
      <c r="C136" s="187" t="s">
        <v>935</v>
      </c>
      <c r="D136" s="187">
        <v>903</v>
      </c>
      <c r="E136" s="178" t="str">
        <f>IF(VLOOKUP($B:$B,'S26 Warehouse Sale Product List'!$A:$F,6,FALSE)="","",VLOOKUP($B:$B,'S26 Warehouse Sale Product List'!$A:$F,6,FALSE))</f>
        <v/>
      </c>
      <c r="F136" s="179"/>
      <c r="G136" s="169"/>
    </row>
    <row r="137" spans="1:7" x14ac:dyDescent="0.25">
      <c r="A137" s="187">
        <v>71460557</v>
      </c>
      <c r="B137" s="232" t="s">
        <v>385</v>
      </c>
      <c r="C137" s="187" t="s">
        <v>936</v>
      </c>
      <c r="D137" s="187">
        <v>903</v>
      </c>
      <c r="E137" s="178" t="str">
        <f>IF(VLOOKUP($B:$B,'S26 Warehouse Sale Product List'!$A:$F,6,FALSE)="","",VLOOKUP($B:$B,'S26 Warehouse Sale Product List'!$A:$F,6,FALSE))</f>
        <v/>
      </c>
      <c r="F137" s="179"/>
      <c r="G137" s="169"/>
    </row>
    <row r="138" spans="1:7" x14ac:dyDescent="0.25">
      <c r="A138" s="187">
        <v>91934302</v>
      </c>
      <c r="B138" s="232" t="s">
        <v>1070</v>
      </c>
      <c r="C138" s="187" t="s">
        <v>961</v>
      </c>
      <c r="D138" s="187">
        <v>903</v>
      </c>
      <c r="E138" s="178" t="str">
        <f>IF(VLOOKUP($B:$B,'S26 Warehouse Sale Product List'!$A:$F,6,FALSE)="","",VLOOKUP($B:$B,'S26 Warehouse Sale Product List'!$A:$F,6,FALSE))</f>
        <v/>
      </c>
      <c r="F138" s="179"/>
      <c r="G138" s="169"/>
    </row>
    <row r="139" spans="1:7" x14ac:dyDescent="0.25">
      <c r="A139" s="187">
        <v>53059739</v>
      </c>
      <c r="B139" s="232" t="s">
        <v>221</v>
      </c>
      <c r="C139" s="187" t="s">
        <v>911</v>
      </c>
      <c r="D139" s="187">
        <v>904</v>
      </c>
      <c r="E139" s="178" t="str">
        <f>IF(VLOOKUP($B:$B,'S26 Warehouse Sale Product List'!$A:$F,6,FALSE)="","",VLOOKUP($B:$B,'S26 Warehouse Sale Product List'!$A:$F,6,FALSE))</f>
        <v/>
      </c>
      <c r="F139" s="179"/>
      <c r="G139" s="169"/>
    </row>
    <row r="140" spans="1:7" x14ac:dyDescent="0.25">
      <c r="A140" s="187">
        <v>76425572</v>
      </c>
      <c r="B140" s="232" t="s">
        <v>382</v>
      </c>
      <c r="C140" s="187" t="s">
        <v>922</v>
      </c>
      <c r="D140" s="187">
        <v>904</v>
      </c>
      <c r="E140" s="178" t="str">
        <f>IF(VLOOKUP($B:$B,'S26 Warehouse Sale Product List'!$A:$F,6,FALSE)="","",VLOOKUP($B:$B,'S26 Warehouse Sale Product List'!$A:$F,6,FALSE))</f>
        <v/>
      </c>
      <c r="F140" s="179"/>
      <c r="G140" s="169"/>
    </row>
    <row r="141" spans="1:7" x14ac:dyDescent="0.25">
      <c r="A141" s="187">
        <v>23521579</v>
      </c>
      <c r="B141" s="232" t="s">
        <v>225</v>
      </c>
      <c r="C141" s="187" t="s">
        <v>938</v>
      </c>
      <c r="D141" s="187">
        <v>904</v>
      </c>
      <c r="E141" s="178" t="str">
        <f>IF(VLOOKUP($B:$B,'S26 Warehouse Sale Product List'!$A:$F,6,FALSE)="","",VLOOKUP($B:$B,'S26 Warehouse Sale Product List'!$A:$F,6,FALSE))</f>
        <v/>
      </c>
      <c r="F141" s="179"/>
      <c r="G141" s="169"/>
    </row>
    <row r="142" spans="1:7" x14ac:dyDescent="0.25">
      <c r="A142" s="187">
        <v>16405018</v>
      </c>
      <c r="B142" s="232" t="s">
        <v>269</v>
      </c>
      <c r="C142" s="187" t="s">
        <v>487</v>
      </c>
      <c r="D142" s="187">
        <v>1001</v>
      </c>
      <c r="E142" s="178" t="str">
        <f>IF(VLOOKUP($B:$B,'S26 Warehouse Sale Product List'!$A:$F,6,FALSE)="","",VLOOKUP($B:$B,'S26 Warehouse Sale Product List'!$A:$F,6,FALSE))</f>
        <v/>
      </c>
      <c r="F142" s="179"/>
      <c r="G142" s="169"/>
    </row>
    <row r="143" spans="1:7" x14ac:dyDescent="0.25">
      <c r="A143" s="187">
        <v>19213572</v>
      </c>
      <c r="B143" s="232" t="s">
        <v>1075</v>
      </c>
      <c r="C143" s="187" t="s">
        <v>561</v>
      </c>
      <c r="D143" s="187">
        <v>1001</v>
      </c>
      <c r="E143" s="178" t="str">
        <f>IF(VLOOKUP($B:$B,'S26 Warehouse Sale Product List'!$A:$F,6,FALSE)="","",VLOOKUP($B:$B,'S26 Warehouse Sale Product List'!$A:$F,6,FALSE))</f>
        <v/>
      </c>
      <c r="F143" s="179"/>
      <c r="G143" s="169"/>
    </row>
    <row r="144" spans="1:7" x14ac:dyDescent="0.25">
      <c r="A144" s="187">
        <v>23497954</v>
      </c>
      <c r="B144" s="232" t="s">
        <v>175</v>
      </c>
      <c r="C144" s="187" t="s">
        <v>563</v>
      </c>
      <c r="D144" s="187">
        <v>1001</v>
      </c>
      <c r="E144" s="178" t="str">
        <f>IF(VLOOKUP($B:$B,'S26 Warehouse Sale Product List'!$A:$F,6,FALSE)="","",VLOOKUP($B:$B,'S26 Warehouse Sale Product List'!$A:$F,6,FALSE))</f>
        <v/>
      </c>
      <c r="F144" s="179"/>
      <c r="G144" s="169"/>
    </row>
    <row r="145" spans="1:7" x14ac:dyDescent="0.25">
      <c r="A145" s="187">
        <v>46890941</v>
      </c>
      <c r="B145" s="232" t="s">
        <v>1078</v>
      </c>
      <c r="C145" s="187" t="s">
        <v>564</v>
      </c>
      <c r="D145" s="187">
        <v>1001</v>
      </c>
      <c r="E145" s="178" t="str">
        <f>IF(VLOOKUP($B:$B,'S26 Warehouse Sale Product List'!$A:$F,6,FALSE)="","",VLOOKUP($B:$B,'S26 Warehouse Sale Product List'!$A:$F,6,FALSE))</f>
        <v/>
      </c>
      <c r="F145" s="179"/>
      <c r="G145" s="169"/>
    </row>
    <row r="146" spans="1:7" x14ac:dyDescent="0.25">
      <c r="A146" s="187">
        <v>59625895</v>
      </c>
      <c r="B146" s="232" t="s">
        <v>1080</v>
      </c>
      <c r="C146" s="187" t="s">
        <v>565</v>
      </c>
      <c r="D146" s="187">
        <v>1001</v>
      </c>
      <c r="E146" s="178" t="str">
        <f>IF(VLOOKUP($B:$B,'S26 Warehouse Sale Product List'!$A:$F,6,FALSE)="","",VLOOKUP($B:$B,'S26 Warehouse Sale Product List'!$A:$F,6,FALSE))</f>
        <v/>
      </c>
      <c r="F146" s="179"/>
      <c r="G146" s="169"/>
    </row>
    <row r="147" spans="1:7" x14ac:dyDescent="0.25">
      <c r="A147" s="187">
        <v>66495312</v>
      </c>
      <c r="B147" s="232" t="s">
        <v>293</v>
      </c>
      <c r="C147" s="187" t="s">
        <v>566</v>
      </c>
      <c r="D147" s="187">
        <v>1001</v>
      </c>
      <c r="E147" s="178" t="str">
        <f>IF(VLOOKUP($B:$B,'S26 Warehouse Sale Product List'!$A:$F,6,FALSE)="","",VLOOKUP($B:$B,'S26 Warehouse Sale Product List'!$A:$F,6,FALSE))</f>
        <v/>
      </c>
      <c r="F147" s="179"/>
      <c r="G147" s="169"/>
    </row>
    <row r="148" spans="1:7" x14ac:dyDescent="0.25">
      <c r="A148" s="187">
        <v>70039980</v>
      </c>
      <c r="B148" s="232" t="s">
        <v>1085</v>
      </c>
      <c r="C148" s="187" t="s">
        <v>459</v>
      </c>
      <c r="D148" s="187">
        <v>1002</v>
      </c>
      <c r="E148" s="178" t="str">
        <f>IF(VLOOKUP($B:$B,'S26 Warehouse Sale Product List'!$A:$F,6,FALSE)="","",VLOOKUP($B:$B,'S26 Warehouse Sale Product List'!$A:$F,6,FALSE))</f>
        <v/>
      </c>
      <c r="F148" s="179"/>
      <c r="G148" s="169"/>
    </row>
    <row r="149" spans="1:7" x14ac:dyDescent="0.25">
      <c r="A149" s="187">
        <v>34675754</v>
      </c>
      <c r="B149" s="232" t="s">
        <v>263</v>
      </c>
      <c r="C149" s="187" t="s">
        <v>465</v>
      </c>
      <c r="D149" s="187">
        <v>1002</v>
      </c>
      <c r="E149" s="178" t="str">
        <f>IF(VLOOKUP($B:$B,'S26 Warehouse Sale Product List'!$A:$F,6,FALSE)="","",VLOOKUP($B:$B,'S26 Warehouse Sale Product List'!$A:$F,6,FALSE))</f>
        <v/>
      </c>
      <c r="F149" s="179"/>
      <c r="G149" s="169"/>
    </row>
    <row r="150" spans="1:7" x14ac:dyDescent="0.25">
      <c r="A150" s="187">
        <v>68938819</v>
      </c>
      <c r="B150" s="232" t="s">
        <v>127</v>
      </c>
      <c r="C150" s="187" t="s">
        <v>467</v>
      </c>
      <c r="D150" s="187">
        <v>1002</v>
      </c>
      <c r="E150" s="178" t="str">
        <f>IF(VLOOKUP($B:$B,'S26 Warehouse Sale Product List'!$A:$F,6,FALSE)="","",VLOOKUP($B:$B,'S26 Warehouse Sale Product List'!$A:$F,6,FALSE))</f>
        <v/>
      </c>
      <c r="F150" s="179"/>
      <c r="G150" s="169"/>
    </row>
    <row r="151" spans="1:7" x14ac:dyDescent="0.25">
      <c r="A151" s="187">
        <v>70828218</v>
      </c>
      <c r="B151" s="232" t="s">
        <v>1087</v>
      </c>
      <c r="C151" s="187" t="s">
        <v>468</v>
      </c>
      <c r="D151" s="187">
        <v>1002</v>
      </c>
      <c r="E151" s="178" t="str">
        <f>IF(VLOOKUP($B:$B,'S26 Warehouse Sale Product List'!$A:$F,6,FALSE)="","",VLOOKUP($B:$B,'S26 Warehouse Sale Product List'!$A:$F,6,FALSE))</f>
        <v/>
      </c>
      <c r="F151" s="179"/>
      <c r="G151" s="169"/>
    </row>
    <row r="152" spans="1:7" x14ac:dyDescent="0.25">
      <c r="A152" s="187">
        <v>79505345</v>
      </c>
      <c r="B152" s="232" t="s">
        <v>693</v>
      </c>
      <c r="C152" s="187" t="s">
        <v>778</v>
      </c>
      <c r="D152" s="187">
        <v>1002</v>
      </c>
      <c r="E152" s="178" t="str">
        <f>IF(VLOOKUP($B:$B,'S26 Warehouse Sale Product List'!$A:$F,6,FALSE)="","",VLOOKUP($B:$B,'S26 Warehouse Sale Product List'!$A:$F,6,FALSE))</f>
        <v/>
      </c>
      <c r="F152" s="179"/>
      <c r="G152" s="169"/>
    </row>
    <row r="153" spans="1:7" x14ac:dyDescent="0.25">
      <c r="A153" s="187">
        <v>80807723</v>
      </c>
      <c r="B153" s="232" t="s">
        <v>137</v>
      </c>
      <c r="C153" s="187" t="s">
        <v>488</v>
      </c>
      <c r="D153" s="187">
        <v>1002</v>
      </c>
      <c r="E153" s="178" t="str">
        <f>IF(VLOOKUP($B:$B,'S26 Warehouse Sale Product List'!$A:$F,6,FALSE)="","",VLOOKUP($B:$B,'S26 Warehouse Sale Product List'!$A:$F,6,FALSE))</f>
        <v/>
      </c>
      <c r="F153" s="179"/>
      <c r="G153" s="169"/>
    </row>
    <row r="154" spans="1:7" x14ac:dyDescent="0.25">
      <c r="A154" s="187">
        <v>84921880</v>
      </c>
      <c r="B154" s="232" t="s">
        <v>696</v>
      </c>
      <c r="C154" s="187" t="s">
        <v>779</v>
      </c>
      <c r="D154" s="187">
        <v>1002</v>
      </c>
      <c r="E154" s="178" t="str">
        <f>IF(VLOOKUP($B:$B,'S26 Warehouse Sale Product List'!$A:$F,6,FALSE)="","",VLOOKUP($B:$B,'S26 Warehouse Sale Product List'!$A:$F,6,FALSE))</f>
        <v/>
      </c>
      <c r="F154" s="179"/>
      <c r="G154" s="169"/>
    </row>
    <row r="155" spans="1:7" x14ac:dyDescent="0.25">
      <c r="A155" s="187">
        <v>63647934</v>
      </c>
      <c r="B155" s="232" t="s">
        <v>178</v>
      </c>
      <c r="C155" s="187" t="s">
        <v>567</v>
      </c>
      <c r="D155" s="187">
        <v>1002</v>
      </c>
      <c r="E155" s="178" t="str">
        <f>IF(VLOOKUP($B:$B,'S26 Warehouse Sale Product List'!$A:$F,6,FALSE)="","",VLOOKUP($B:$B,'S26 Warehouse Sale Product List'!$A:$F,6,FALSE))</f>
        <v/>
      </c>
      <c r="F155" s="179"/>
      <c r="G155" s="169"/>
    </row>
    <row r="156" spans="1:7" x14ac:dyDescent="0.25">
      <c r="A156" s="187">
        <v>20929873</v>
      </c>
      <c r="B156" s="232" t="s">
        <v>270</v>
      </c>
      <c r="C156" s="187" t="s">
        <v>489</v>
      </c>
      <c r="D156" s="187">
        <v>1003</v>
      </c>
      <c r="E156" s="178" t="str">
        <f>IF(VLOOKUP($B:$B,'S26 Warehouse Sale Product List'!$A:$F,6,FALSE)="","",VLOOKUP($B:$B,'S26 Warehouse Sale Product List'!$A:$F,6,FALSE))</f>
        <v/>
      </c>
      <c r="F156" s="179"/>
      <c r="G156" s="169"/>
    </row>
    <row r="157" spans="1:7" x14ac:dyDescent="0.25">
      <c r="A157" s="187">
        <v>22371240</v>
      </c>
      <c r="B157" s="232" t="s">
        <v>135</v>
      </c>
      <c r="C157" s="187" t="s">
        <v>490</v>
      </c>
      <c r="D157" s="187">
        <v>1003</v>
      </c>
      <c r="E157" s="178" t="str">
        <f>IF(VLOOKUP($B:$B,'S26 Warehouse Sale Product List'!$A:$F,6,FALSE)="","",VLOOKUP($B:$B,'S26 Warehouse Sale Product List'!$A:$F,6,FALSE))</f>
        <v/>
      </c>
      <c r="F157" s="179"/>
      <c r="G157" s="169"/>
    </row>
    <row r="158" spans="1:7" x14ac:dyDescent="0.25">
      <c r="A158" s="187">
        <v>47615923</v>
      </c>
      <c r="B158" s="232" t="s">
        <v>136</v>
      </c>
      <c r="C158" s="187" t="s">
        <v>491</v>
      </c>
      <c r="D158" s="187">
        <v>1003</v>
      </c>
      <c r="E158" s="178" t="str">
        <f>IF(VLOOKUP($B:$B,'S26 Warehouse Sale Product List'!$A:$F,6,FALSE)="","",VLOOKUP($B:$B,'S26 Warehouse Sale Product List'!$A:$F,6,FALSE))</f>
        <v/>
      </c>
      <c r="F158" s="179"/>
      <c r="G158" s="169"/>
    </row>
    <row r="159" spans="1:7" x14ac:dyDescent="0.25">
      <c r="A159" s="187">
        <v>52154989</v>
      </c>
      <c r="B159" s="232" t="s">
        <v>552</v>
      </c>
      <c r="C159" s="187" t="s">
        <v>493</v>
      </c>
      <c r="D159" s="187">
        <v>1003</v>
      </c>
      <c r="E159" s="178" t="str">
        <f>IF(VLOOKUP($B:$B,'S26 Warehouse Sale Product List'!$A:$F,6,FALSE)="","",VLOOKUP($B:$B,'S26 Warehouse Sale Product List'!$A:$F,6,FALSE))</f>
        <v/>
      </c>
      <c r="F159" s="179"/>
      <c r="G159" s="169"/>
    </row>
    <row r="160" spans="1:7" x14ac:dyDescent="0.25">
      <c r="A160" s="187">
        <v>56541635</v>
      </c>
      <c r="B160" s="232" t="s">
        <v>275</v>
      </c>
      <c r="C160" s="187" t="s">
        <v>495</v>
      </c>
      <c r="D160" s="187">
        <v>1003</v>
      </c>
      <c r="E160" s="178" t="str">
        <f>IF(VLOOKUP($B:$B,'S26 Warehouse Sale Product List'!$A:$F,6,FALSE)="","",VLOOKUP($B:$B,'S26 Warehouse Sale Product List'!$A:$F,6,FALSE))</f>
        <v/>
      </c>
      <c r="F160" s="179"/>
      <c r="G160" s="169"/>
    </row>
    <row r="161" spans="1:7" x14ac:dyDescent="0.25">
      <c r="A161" s="187">
        <v>38455863</v>
      </c>
      <c r="B161" s="232" t="s">
        <v>827</v>
      </c>
      <c r="C161" s="187" t="s">
        <v>556</v>
      </c>
      <c r="D161" s="187">
        <v>1003</v>
      </c>
      <c r="E161" s="178" t="str">
        <f>IF(VLOOKUP($B:$B,'S26 Warehouse Sale Product List'!$A:$F,6,FALSE)="","",VLOOKUP($B:$B,'S26 Warehouse Sale Product List'!$A:$F,6,FALSE))</f>
        <v/>
      </c>
      <c r="F161" s="179"/>
      <c r="G161" s="169"/>
    </row>
    <row r="162" spans="1:7" x14ac:dyDescent="0.25">
      <c r="A162" s="187">
        <v>14008961</v>
      </c>
      <c r="B162" s="232" t="s">
        <v>698</v>
      </c>
      <c r="C162" s="187" t="s">
        <v>568</v>
      </c>
      <c r="D162" s="187">
        <v>1003</v>
      </c>
      <c r="E162" s="178" t="str">
        <f>IF(VLOOKUP($B:$B,'S26 Warehouse Sale Product List'!$A:$F,6,FALSE)="","",VLOOKUP($B:$B,'S26 Warehouse Sale Product List'!$A:$F,6,FALSE))</f>
        <v/>
      </c>
      <c r="F162" s="179"/>
      <c r="G162" s="169"/>
    </row>
    <row r="163" spans="1:7" x14ac:dyDescent="0.25">
      <c r="A163" s="187">
        <v>48350539</v>
      </c>
      <c r="B163" s="232" t="s">
        <v>829</v>
      </c>
      <c r="C163" s="187" t="s">
        <v>846</v>
      </c>
      <c r="D163" s="187">
        <v>1003</v>
      </c>
      <c r="E163" s="178" t="str">
        <f>IF(VLOOKUP($B:$B,'S26 Warehouse Sale Product List'!$A:$F,6,FALSE)="","",VLOOKUP($B:$B,'S26 Warehouse Sale Product List'!$A:$F,6,FALSE))</f>
        <v/>
      </c>
      <c r="F163" s="179"/>
      <c r="G163" s="169"/>
    </row>
    <row r="164" spans="1:7" x14ac:dyDescent="0.25">
      <c r="A164" s="187">
        <v>61134829</v>
      </c>
      <c r="B164" s="232" t="s">
        <v>832</v>
      </c>
      <c r="C164" s="187" t="s">
        <v>569</v>
      </c>
      <c r="D164" s="187">
        <v>1003</v>
      </c>
      <c r="E164" s="178" t="str">
        <f>IF(VLOOKUP($B:$B,'S26 Warehouse Sale Product List'!$A:$F,6,FALSE)="","",VLOOKUP($B:$B,'S26 Warehouse Sale Product List'!$A:$F,6,FALSE))</f>
        <v/>
      </c>
      <c r="F164" s="179"/>
      <c r="G164" s="169"/>
    </row>
    <row r="165" spans="1:7" x14ac:dyDescent="0.25">
      <c r="A165" s="187">
        <v>63102122</v>
      </c>
      <c r="B165" s="232" t="s">
        <v>295</v>
      </c>
      <c r="C165" s="187" t="s">
        <v>570</v>
      </c>
      <c r="D165" s="187">
        <v>1003</v>
      </c>
      <c r="E165" s="178" t="str">
        <f>IF(VLOOKUP($B:$B,'S26 Warehouse Sale Product List'!$A:$F,6,FALSE)="","",VLOOKUP($B:$B,'S26 Warehouse Sale Product List'!$A:$F,6,FALSE))</f>
        <v/>
      </c>
      <c r="F165" s="179"/>
      <c r="G165" s="169"/>
    </row>
    <row r="166" spans="1:7" x14ac:dyDescent="0.25">
      <c r="A166" s="187">
        <v>64353710</v>
      </c>
      <c r="B166" s="232" t="s">
        <v>834</v>
      </c>
      <c r="C166" s="187" t="s">
        <v>571</v>
      </c>
      <c r="D166" s="187">
        <v>1003</v>
      </c>
      <c r="E166" s="178" t="str">
        <f>IF(VLOOKUP($B:$B,'S26 Warehouse Sale Product List'!$A:$F,6,FALSE)="","",VLOOKUP($B:$B,'S26 Warehouse Sale Product List'!$A:$F,6,FALSE))</f>
        <v/>
      </c>
      <c r="F166" s="179"/>
      <c r="G166" s="169"/>
    </row>
    <row r="167" spans="1:7" x14ac:dyDescent="0.25">
      <c r="A167" s="187">
        <v>67390787</v>
      </c>
      <c r="B167" s="232" t="s">
        <v>305</v>
      </c>
      <c r="C167" s="187" t="s">
        <v>572</v>
      </c>
      <c r="D167" s="187">
        <v>1003</v>
      </c>
      <c r="E167" s="178" t="str">
        <f>IF(VLOOKUP($B:$B,'S26 Warehouse Sale Product List'!$A:$F,6,FALSE)="","",VLOOKUP($B:$B,'S26 Warehouse Sale Product List'!$A:$F,6,FALSE))</f>
        <v/>
      </c>
      <c r="F167" s="179"/>
      <c r="G167" s="169"/>
    </row>
    <row r="168" spans="1:7" x14ac:dyDescent="0.25">
      <c r="A168" s="187">
        <v>86053706</v>
      </c>
      <c r="B168" s="232" t="s">
        <v>179</v>
      </c>
      <c r="C168" s="187" t="s">
        <v>573</v>
      </c>
      <c r="D168" s="187">
        <v>1003</v>
      </c>
      <c r="E168" s="178" t="str">
        <f>IF(VLOOKUP($B:$B,'S26 Warehouse Sale Product List'!$A:$F,6,FALSE)="","",VLOOKUP($B:$B,'S26 Warehouse Sale Product List'!$A:$F,6,FALSE))</f>
        <v/>
      </c>
      <c r="F168" s="179"/>
      <c r="G168" s="169"/>
    </row>
    <row r="169" spans="1:7" x14ac:dyDescent="0.25">
      <c r="A169" s="187">
        <v>26118197</v>
      </c>
      <c r="B169" s="232" t="s">
        <v>131</v>
      </c>
      <c r="C169" s="187" t="s">
        <v>496</v>
      </c>
      <c r="D169" s="187">
        <v>1004</v>
      </c>
      <c r="E169" s="178" t="str">
        <f>IF(VLOOKUP($B:$B,'S26 Warehouse Sale Product List'!$A:$F,6,FALSE)="","",VLOOKUP($B:$B,'S26 Warehouse Sale Product List'!$A:$F,6,FALSE))</f>
        <v/>
      </c>
      <c r="F169" s="179"/>
      <c r="G169" s="169"/>
    </row>
    <row r="170" spans="1:7" x14ac:dyDescent="0.25">
      <c r="A170" s="187">
        <v>30044834</v>
      </c>
      <c r="B170" s="232" t="s">
        <v>276</v>
      </c>
      <c r="C170" s="187" t="s">
        <v>497</v>
      </c>
      <c r="D170" s="187">
        <v>1004</v>
      </c>
      <c r="E170" s="178" t="str">
        <f>IF(VLOOKUP($B:$B,'S26 Warehouse Sale Product List'!$A:$F,6,FALSE)="","",VLOOKUP($B:$B,'S26 Warehouse Sale Product List'!$A:$F,6,FALSE))</f>
        <v/>
      </c>
      <c r="F170" s="179"/>
      <c r="G170" s="169"/>
    </row>
    <row r="171" spans="1:7" x14ac:dyDescent="0.25">
      <c r="A171" s="187">
        <v>39336861</v>
      </c>
      <c r="B171" s="232" t="s">
        <v>558</v>
      </c>
      <c r="C171" s="187" t="s">
        <v>781</v>
      </c>
      <c r="D171" s="187">
        <v>1004</v>
      </c>
      <c r="E171" s="178" t="str">
        <f>IF(VLOOKUP($B:$B,'S26 Warehouse Sale Product List'!$A:$F,6,FALSE)="","",VLOOKUP($B:$B,'S26 Warehouse Sale Product List'!$A:$F,6,FALSE))</f>
        <v/>
      </c>
      <c r="F171" s="179"/>
      <c r="G171" s="169"/>
    </row>
    <row r="172" spans="1:7" x14ac:dyDescent="0.25">
      <c r="A172" s="187">
        <v>59055936</v>
      </c>
      <c r="B172" s="232" t="s">
        <v>841</v>
      </c>
      <c r="C172" s="187" t="s">
        <v>783</v>
      </c>
      <c r="D172" s="187">
        <v>1004</v>
      </c>
      <c r="E172" s="178" t="str">
        <f>IF(VLOOKUP($B:$B,'S26 Warehouse Sale Product List'!$A:$F,6,FALSE)="","",VLOOKUP($B:$B,'S26 Warehouse Sale Product List'!$A:$F,6,FALSE))</f>
        <v/>
      </c>
      <c r="F172" s="179"/>
      <c r="G172" s="169"/>
    </row>
    <row r="173" spans="1:7" x14ac:dyDescent="0.25">
      <c r="A173" s="187">
        <v>1507196</v>
      </c>
      <c r="B173" s="232" t="s">
        <v>297</v>
      </c>
      <c r="C173" s="187" t="s">
        <v>574</v>
      </c>
      <c r="D173" s="187">
        <v>1004</v>
      </c>
      <c r="E173" s="178" t="str">
        <f>IF(VLOOKUP($B:$B,'S26 Warehouse Sale Product List'!$A:$F,6,FALSE)="","",VLOOKUP($B:$B,'S26 Warehouse Sale Product List'!$A:$F,6,FALSE))</f>
        <v/>
      </c>
      <c r="F173" s="179"/>
      <c r="G173" s="169"/>
    </row>
    <row r="174" spans="1:7" x14ac:dyDescent="0.25">
      <c r="A174" s="187">
        <v>2316710</v>
      </c>
      <c r="B174" s="232" t="s">
        <v>115</v>
      </c>
      <c r="C174" s="187" t="s">
        <v>575</v>
      </c>
      <c r="D174" s="187">
        <v>1004</v>
      </c>
      <c r="E174" s="178" t="str">
        <f>IF(VLOOKUP($B:$B,'S26 Warehouse Sale Product List'!$A:$F,6,FALSE)="","",VLOOKUP($B:$B,'S26 Warehouse Sale Product List'!$A:$F,6,FALSE))</f>
        <v/>
      </c>
      <c r="F174" s="179"/>
      <c r="G174" s="169"/>
    </row>
    <row r="175" spans="1:7" x14ac:dyDescent="0.25">
      <c r="A175" s="187">
        <v>10288021</v>
      </c>
      <c r="B175" s="232" t="s">
        <v>838</v>
      </c>
      <c r="C175" s="187" t="s">
        <v>847</v>
      </c>
      <c r="D175" s="187">
        <v>1004</v>
      </c>
      <c r="E175" s="178" t="str">
        <f>IF(VLOOKUP($B:$B,'S26 Warehouse Sale Product List'!$A:$F,6,FALSE)="","",VLOOKUP($B:$B,'S26 Warehouse Sale Product List'!$A:$F,6,FALSE))</f>
        <v/>
      </c>
      <c r="F175" s="179"/>
      <c r="G175" s="169"/>
    </row>
    <row r="176" spans="1:7" x14ac:dyDescent="0.25">
      <c r="A176" s="187">
        <v>64947537</v>
      </c>
      <c r="B176" s="232" t="s">
        <v>701</v>
      </c>
      <c r="C176" s="187" t="s">
        <v>576</v>
      </c>
      <c r="D176" s="187">
        <v>1004</v>
      </c>
      <c r="E176" s="178" t="str">
        <f>IF(VLOOKUP($B:$B,'S26 Warehouse Sale Product List'!$A:$F,6,FALSE)="","",VLOOKUP($B:$B,'S26 Warehouse Sale Product List'!$A:$F,6,FALSE))</f>
        <v/>
      </c>
      <c r="F176" s="179"/>
      <c r="G176" s="169"/>
    </row>
    <row r="177" spans="1:7" x14ac:dyDescent="0.25">
      <c r="A177" s="187">
        <v>76085444</v>
      </c>
      <c r="B177" s="232" t="s">
        <v>1089</v>
      </c>
      <c r="C177" s="187" t="s">
        <v>848</v>
      </c>
      <c r="D177" s="187">
        <v>1004</v>
      </c>
      <c r="E177" s="178" t="str">
        <f>IF(VLOOKUP($B:$B,'S26 Warehouse Sale Product List'!$A:$F,6,FALSE)="","",VLOOKUP($B:$B,'S26 Warehouse Sale Product List'!$A:$F,6,FALSE))</f>
        <v/>
      </c>
      <c r="F177" s="179"/>
      <c r="G177" s="169"/>
    </row>
    <row r="178" spans="1:7" x14ac:dyDescent="0.25">
      <c r="A178" s="187">
        <v>23142506</v>
      </c>
      <c r="B178" s="232" t="s">
        <v>261</v>
      </c>
      <c r="C178" s="187" t="s">
        <v>469</v>
      </c>
      <c r="D178" s="187">
        <v>1007</v>
      </c>
      <c r="E178" s="178" t="str">
        <f>IF(VLOOKUP($B:$B,'S26 Warehouse Sale Product List'!$A:$F,6,FALSE)="","",VLOOKUP($B:$B,'S26 Warehouse Sale Product List'!$A:$F,6,FALSE))</f>
        <v/>
      </c>
      <c r="F178" s="179"/>
      <c r="G178" s="169"/>
    </row>
    <row r="179" spans="1:7" x14ac:dyDescent="0.25">
      <c r="A179" s="187">
        <v>24784915</v>
      </c>
      <c r="B179" s="232" t="s">
        <v>262</v>
      </c>
      <c r="C179" s="187" t="s">
        <v>470</v>
      </c>
      <c r="D179" s="187">
        <v>1007</v>
      </c>
      <c r="E179" s="178" t="str">
        <f>IF(VLOOKUP($B:$B,'S26 Warehouse Sale Product List'!$A:$F,6,FALSE)="","",VLOOKUP($B:$B,'S26 Warehouse Sale Product List'!$A:$F,6,FALSE))</f>
        <v/>
      </c>
      <c r="F179" s="179"/>
      <c r="G179" s="169"/>
    </row>
    <row r="180" spans="1:7" x14ac:dyDescent="0.25">
      <c r="A180" s="187">
        <v>34238012</v>
      </c>
      <c r="B180" s="232" t="s">
        <v>271</v>
      </c>
      <c r="C180" s="187" t="s">
        <v>499</v>
      </c>
      <c r="D180" s="187">
        <v>1007</v>
      </c>
      <c r="E180" s="178" t="str">
        <f>IF(VLOOKUP($B:$B,'S26 Warehouse Sale Product List'!$A:$F,6,FALSE)="","",VLOOKUP($B:$B,'S26 Warehouse Sale Product List'!$A:$F,6,FALSE))</f>
        <v/>
      </c>
      <c r="F180" s="179"/>
      <c r="G180" s="169"/>
    </row>
    <row r="181" spans="1:7" x14ac:dyDescent="0.25">
      <c r="A181" s="187">
        <v>43643205</v>
      </c>
      <c r="B181" s="232" t="s">
        <v>272</v>
      </c>
      <c r="C181" s="187" t="s">
        <v>501</v>
      </c>
      <c r="D181" s="187">
        <v>1007</v>
      </c>
      <c r="E181" s="178" t="str">
        <f>IF(VLOOKUP($B:$B,'S26 Warehouse Sale Product List'!$A:$F,6,FALSE)="","",VLOOKUP($B:$B,'S26 Warehouse Sale Product List'!$A:$F,6,FALSE))</f>
        <v/>
      </c>
      <c r="F181" s="179"/>
      <c r="G181" s="169"/>
    </row>
    <row r="182" spans="1:7" x14ac:dyDescent="0.25">
      <c r="A182" s="187">
        <v>55854437</v>
      </c>
      <c r="B182" s="232" t="s">
        <v>274</v>
      </c>
      <c r="C182" s="187" t="s">
        <v>503</v>
      </c>
      <c r="D182" s="187">
        <v>1007</v>
      </c>
      <c r="E182" s="178" t="str">
        <f>IF(VLOOKUP($B:$B,'S26 Warehouse Sale Product List'!$A:$F,6,FALSE)="","",VLOOKUP($B:$B,'S26 Warehouse Sale Product List'!$A:$F,6,FALSE))</f>
        <v/>
      </c>
      <c r="F182" s="179"/>
      <c r="G182" s="169"/>
    </row>
    <row r="183" spans="1:7" x14ac:dyDescent="0.25">
      <c r="A183" s="187">
        <v>17416956</v>
      </c>
      <c r="B183" s="232" t="s">
        <v>291</v>
      </c>
      <c r="C183" s="187" t="s">
        <v>577</v>
      </c>
      <c r="D183" s="187">
        <v>1007</v>
      </c>
      <c r="E183" s="178" t="str">
        <f>IF(VLOOKUP($B:$B,'S26 Warehouse Sale Product List'!$A:$F,6,FALSE)="","",VLOOKUP($B:$B,'S26 Warehouse Sale Product List'!$A:$F,6,FALSE))</f>
        <v/>
      </c>
      <c r="F183" s="179"/>
      <c r="G183" s="169"/>
    </row>
    <row r="184" spans="1:7" x14ac:dyDescent="0.25">
      <c r="A184" s="187">
        <v>28974502</v>
      </c>
      <c r="B184" s="232" t="s">
        <v>292</v>
      </c>
      <c r="C184" s="187" t="s">
        <v>578</v>
      </c>
      <c r="D184" s="187">
        <v>1007</v>
      </c>
      <c r="E184" s="178" t="str">
        <f>IF(VLOOKUP($B:$B,'S26 Warehouse Sale Product List'!$A:$F,6,FALSE)="","",VLOOKUP($B:$B,'S26 Warehouse Sale Product List'!$A:$F,6,FALSE))</f>
        <v/>
      </c>
      <c r="F184" s="179"/>
      <c r="G184" s="169"/>
    </row>
    <row r="185" spans="1:7" x14ac:dyDescent="0.25">
      <c r="A185" s="187">
        <v>34890622</v>
      </c>
      <c r="B185" s="232" t="s">
        <v>177</v>
      </c>
      <c r="C185" s="187" t="s">
        <v>579</v>
      </c>
      <c r="D185" s="187">
        <v>1007</v>
      </c>
      <c r="E185" s="178" t="str">
        <f>IF(VLOOKUP($B:$B,'S26 Warehouse Sale Product List'!$A:$F,6,FALSE)="","",VLOOKUP($B:$B,'S26 Warehouse Sale Product List'!$A:$F,6,FALSE))</f>
        <v/>
      </c>
      <c r="F185" s="179"/>
      <c r="G185" s="169"/>
    </row>
    <row r="186" spans="1:7" x14ac:dyDescent="0.25">
      <c r="A186" s="187">
        <v>75940818</v>
      </c>
      <c r="B186" s="232" t="s">
        <v>296</v>
      </c>
      <c r="C186" s="187" t="s">
        <v>581</v>
      </c>
      <c r="D186" s="187">
        <v>1007</v>
      </c>
      <c r="E186" s="178" t="str">
        <f>IF(VLOOKUP($B:$B,'S26 Warehouse Sale Product List'!$A:$F,6,FALSE)="","",VLOOKUP($B:$B,'S26 Warehouse Sale Product List'!$A:$F,6,FALSE))</f>
        <v/>
      </c>
      <c r="F186" s="179"/>
      <c r="G186" s="169"/>
    </row>
    <row r="187" spans="1:7" x14ac:dyDescent="0.25">
      <c r="A187" s="187">
        <v>97528932</v>
      </c>
      <c r="B187" s="232" t="s">
        <v>294</v>
      </c>
      <c r="C187" s="187" t="s">
        <v>582</v>
      </c>
      <c r="D187" s="187">
        <v>1007</v>
      </c>
      <c r="E187" s="178" t="str">
        <f>IF(VLOOKUP($B:$B,'S26 Warehouse Sale Product List'!$A:$F,6,FALSE)="","",VLOOKUP($B:$B,'S26 Warehouse Sale Product List'!$A:$F,6,FALSE))</f>
        <v/>
      </c>
      <c r="F187" s="179"/>
      <c r="G187" s="169"/>
    </row>
    <row r="188" spans="1:7" x14ac:dyDescent="0.25">
      <c r="A188" s="187">
        <v>48133856</v>
      </c>
      <c r="B188" s="232" t="s">
        <v>203</v>
      </c>
      <c r="C188" s="187" t="s">
        <v>888</v>
      </c>
      <c r="D188" s="187">
        <v>1007</v>
      </c>
      <c r="E188" s="178" t="str">
        <f>IF(VLOOKUP($B:$B,'S26 Warehouse Sale Product List'!$A:$F,6,FALSE)="","",VLOOKUP($B:$B,'S26 Warehouse Sale Product List'!$A:$F,6,FALSE))</f>
        <v/>
      </c>
      <c r="F188" s="179"/>
      <c r="G188" s="169"/>
    </row>
    <row r="189" spans="1:7" x14ac:dyDescent="0.25">
      <c r="A189" s="187">
        <v>59547107</v>
      </c>
      <c r="B189" s="232" t="s">
        <v>351</v>
      </c>
      <c r="C189" s="187" t="s">
        <v>767</v>
      </c>
      <c r="D189" s="187">
        <v>1008</v>
      </c>
      <c r="E189" s="178" t="str">
        <f>IF(VLOOKUP($B:$B,'S26 Warehouse Sale Product List'!$A:$F,6,FALSE)="","",VLOOKUP($B:$B,'S26 Warehouse Sale Product List'!$A:$F,6,FALSE))</f>
        <v/>
      </c>
      <c r="F189" s="179"/>
      <c r="G189" s="169"/>
    </row>
    <row r="190" spans="1:7" x14ac:dyDescent="0.25">
      <c r="A190" s="187">
        <v>50574124</v>
      </c>
      <c r="B190" s="232" t="s">
        <v>268</v>
      </c>
      <c r="C190" s="187" t="s">
        <v>484</v>
      </c>
      <c r="D190" s="187">
        <v>1008</v>
      </c>
      <c r="E190" s="178" t="str">
        <f>IF(VLOOKUP($B:$B,'S26 Warehouse Sale Product List'!$A:$F,6,FALSE)="","",VLOOKUP($B:$B,'S26 Warehouse Sale Product List'!$A:$F,6,FALSE))</f>
        <v/>
      </c>
      <c r="F190" s="179"/>
      <c r="G190" s="169"/>
    </row>
    <row r="191" spans="1:7" x14ac:dyDescent="0.25">
      <c r="A191" s="187">
        <v>11245276</v>
      </c>
      <c r="B191" s="232" t="s">
        <v>273</v>
      </c>
      <c r="C191" s="187" t="s">
        <v>504</v>
      </c>
      <c r="D191" s="187">
        <v>1008</v>
      </c>
      <c r="E191" s="178" t="str">
        <f>IF(VLOOKUP($B:$B,'S26 Warehouse Sale Product List'!$A:$F,6,FALSE)="","",VLOOKUP($B:$B,'S26 Warehouse Sale Product List'!$A:$F,6,FALSE))</f>
        <v/>
      </c>
      <c r="F191" s="179"/>
      <c r="G191" s="169"/>
    </row>
    <row r="192" spans="1:7" x14ac:dyDescent="0.25">
      <c r="A192" s="187">
        <v>20196662</v>
      </c>
      <c r="B192" s="232" t="s">
        <v>134</v>
      </c>
      <c r="C192" s="187" t="s">
        <v>505</v>
      </c>
      <c r="D192" s="187">
        <v>1008</v>
      </c>
      <c r="E192" s="178" t="str">
        <f>IF(VLOOKUP($B:$B,'S26 Warehouse Sale Product List'!$A:$F,6,FALSE)="","",VLOOKUP($B:$B,'S26 Warehouse Sale Product List'!$A:$F,6,FALSE))</f>
        <v/>
      </c>
      <c r="F192" s="179"/>
      <c r="G192" s="169"/>
    </row>
    <row r="193" spans="1:7" x14ac:dyDescent="0.25">
      <c r="A193" s="187">
        <v>30265744</v>
      </c>
      <c r="B193" s="232" t="s">
        <v>133</v>
      </c>
      <c r="C193" s="187" t="s">
        <v>784</v>
      </c>
      <c r="D193" s="187">
        <v>1008</v>
      </c>
      <c r="E193" s="178" t="str">
        <f>IF(VLOOKUP($B:$B,'S26 Warehouse Sale Product List'!$A:$F,6,FALSE)="","",VLOOKUP($B:$B,'S26 Warehouse Sale Product List'!$A:$F,6,FALSE))</f>
        <v/>
      </c>
      <c r="F193" s="179"/>
      <c r="G193" s="169"/>
    </row>
    <row r="194" spans="1:7" x14ac:dyDescent="0.25">
      <c r="A194" s="187">
        <v>45470483</v>
      </c>
      <c r="B194" s="232" t="s">
        <v>280</v>
      </c>
      <c r="C194" s="187" t="s">
        <v>506</v>
      </c>
      <c r="D194" s="187">
        <v>1008</v>
      </c>
      <c r="E194" s="178" t="str">
        <f>IF(VLOOKUP($B:$B,'S26 Warehouse Sale Product List'!$A:$F,6,FALSE)="","",VLOOKUP($B:$B,'S26 Warehouse Sale Product List'!$A:$F,6,FALSE))</f>
        <v/>
      </c>
      <c r="F194" s="179"/>
      <c r="G194" s="169"/>
    </row>
    <row r="195" spans="1:7" x14ac:dyDescent="0.25">
      <c r="A195" s="187">
        <v>53736543</v>
      </c>
      <c r="B195" s="232" t="s">
        <v>277</v>
      </c>
      <c r="C195" s="187" t="s">
        <v>507</v>
      </c>
      <c r="D195" s="187">
        <v>1008</v>
      </c>
      <c r="E195" s="178" t="str">
        <f>IF(VLOOKUP($B:$B,'S26 Warehouse Sale Product List'!$A:$F,6,FALSE)="","",VLOOKUP($B:$B,'S26 Warehouse Sale Product List'!$A:$F,6,FALSE))</f>
        <v/>
      </c>
      <c r="F195" s="179"/>
      <c r="G195" s="169"/>
    </row>
    <row r="196" spans="1:7" x14ac:dyDescent="0.25">
      <c r="A196" s="187">
        <v>76289024</v>
      </c>
      <c r="B196" s="232" t="s">
        <v>354</v>
      </c>
      <c r="C196" s="187" t="s">
        <v>785</v>
      </c>
      <c r="D196" s="187">
        <v>1008</v>
      </c>
      <c r="E196" s="178" t="str">
        <f>IF(VLOOKUP($B:$B,'S26 Warehouse Sale Product List'!$A:$F,6,FALSE)="","",VLOOKUP($B:$B,'S26 Warehouse Sale Product List'!$A:$F,6,FALSE))</f>
        <v/>
      </c>
      <c r="F196" s="179"/>
      <c r="G196" s="169"/>
    </row>
    <row r="197" spans="1:7" x14ac:dyDescent="0.25">
      <c r="A197" s="187">
        <v>86978731</v>
      </c>
      <c r="B197" s="232" t="s">
        <v>355</v>
      </c>
      <c r="C197" s="187" t="s">
        <v>787</v>
      </c>
      <c r="D197" s="187">
        <v>1008</v>
      </c>
      <c r="E197" s="178" t="str">
        <f>IF(VLOOKUP($B:$B,'S26 Warehouse Sale Product List'!$A:$F,6,FALSE)="","",VLOOKUP($B:$B,'S26 Warehouse Sale Product List'!$A:$F,6,FALSE))</f>
        <v/>
      </c>
      <c r="F197" s="179"/>
      <c r="G197" s="169"/>
    </row>
    <row r="198" spans="1:7" x14ac:dyDescent="0.25">
      <c r="A198" s="187">
        <v>18883538</v>
      </c>
      <c r="B198" s="232" t="s">
        <v>369</v>
      </c>
      <c r="C198" s="187" t="s">
        <v>849</v>
      </c>
      <c r="D198" s="187">
        <v>1008</v>
      </c>
      <c r="E198" s="178" t="str">
        <f>IF(VLOOKUP($B:$B,'S26 Warehouse Sale Product List'!$A:$F,6,FALSE)="","",VLOOKUP($B:$B,'S26 Warehouse Sale Product List'!$A:$F,6,FALSE))</f>
        <v/>
      </c>
      <c r="F198" s="179"/>
      <c r="G198" s="169"/>
    </row>
    <row r="199" spans="1:7" x14ac:dyDescent="0.25">
      <c r="A199" s="187">
        <v>30838329</v>
      </c>
      <c r="B199" s="232" t="s">
        <v>370</v>
      </c>
      <c r="C199" s="187" t="s">
        <v>850</v>
      </c>
      <c r="D199" s="187">
        <v>1008</v>
      </c>
      <c r="E199" s="178" t="str">
        <f>IF(VLOOKUP($B:$B,'S26 Warehouse Sale Product List'!$A:$F,6,FALSE)="","",VLOOKUP($B:$B,'S26 Warehouse Sale Product List'!$A:$F,6,FALSE))</f>
        <v/>
      </c>
      <c r="F199" s="179"/>
      <c r="G199" s="169"/>
    </row>
    <row r="200" spans="1:7" x14ac:dyDescent="0.25">
      <c r="A200" s="187">
        <v>59138190</v>
      </c>
      <c r="B200" s="232" t="s">
        <v>304</v>
      </c>
      <c r="C200" s="187" t="s">
        <v>584</v>
      </c>
      <c r="D200" s="187">
        <v>1008</v>
      </c>
      <c r="E200" s="178" t="str">
        <f>IF(VLOOKUP($B:$B,'S26 Warehouse Sale Product List'!$A:$F,6,FALSE)="","",VLOOKUP($B:$B,'S26 Warehouse Sale Product List'!$A:$F,6,FALSE))</f>
        <v/>
      </c>
      <c r="F200" s="179"/>
      <c r="G200" s="169"/>
    </row>
    <row r="201" spans="1:7" x14ac:dyDescent="0.25">
      <c r="A201" s="187">
        <v>96533092</v>
      </c>
      <c r="B201" s="232" t="s">
        <v>201</v>
      </c>
      <c r="C201" s="187" t="s">
        <v>656</v>
      </c>
      <c r="D201" s="187">
        <v>1008</v>
      </c>
      <c r="E201" s="178" t="str">
        <f>IF(VLOOKUP($B:$B,'S26 Warehouse Sale Product List'!$A:$F,6,FALSE)="","",VLOOKUP($B:$B,'S26 Warehouse Sale Product List'!$A:$F,6,FALSE))</f>
        <v/>
      </c>
      <c r="F201" s="179"/>
      <c r="G201" s="169"/>
    </row>
    <row r="202" spans="1:7" x14ac:dyDescent="0.25">
      <c r="A202" s="187">
        <v>10350536</v>
      </c>
      <c r="B202" s="232" t="s">
        <v>183</v>
      </c>
      <c r="C202" s="187" t="s">
        <v>585</v>
      </c>
      <c r="D202" s="187">
        <v>1101</v>
      </c>
      <c r="E202" s="178" t="str">
        <f>IF(VLOOKUP($B:$B,'S26 Warehouse Sale Product List'!$A:$F,6,FALSE)="","",VLOOKUP($B:$B,'S26 Warehouse Sale Product List'!$A:$F,6,FALSE))</f>
        <v/>
      </c>
      <c r="F202" s="179"/>
      <c r="G202" s="169"/>
    </row>
    <row r="203" spans="1:7" x14ac:dyDescent="0.25">
      <c r="A203" s="187">
        <v>11092201</v>
      </c>
      <c r="B203" s="232" t="s">
        <v>580</v>
      </c>
      <c r="C203" s="187" t="s">
        <v>586</v>
      </c>
      <c r="D203" s="187">
        <v>1101</v>
      </c>
      <c r="E203" s="178" t="str">
        <f>IF(VLOOKUP($B:$B,'S26 Warehouse Sale Product List'!$A:$F,6,FALSE)="","",VLOOKUP($B:$B,'S26 Warehouse Sale Product List'!$A:$F,6,FALSE))</f>
        <v/>
      </c>
      <c r="F203" s="179"/>
      <c r="G203" s="169"/>
    </row>
    <row r="204" spans="1:7" x14ac:dyDescent="0.25">
      <c r="A204" s="187">
        <v>21947128</v>
      </c>
      <c r="B204" s="232" t="s">
        <v>184</v>
      </c>
      <c r="C204" s="187" t="s">
        <v>588</v>
      </c>
      <c r="D204" s="187">
        <v>1101</v>
      </c>
      <c r="E204" s="178" t="str">
        <f>IF(VLOOKUP($B:$B,'S26 Warehouse Sale Product List'!$A:$F,6,FALSE)="","",VLOOKUP($B:$B,'S26 Warehouse Sale Product List'!$A:$F,6,FALSE))</f>
        <v/>
      </c>
      <c r="F204" s="179"/>
      <c r="G204" s="169"/>
    </row>
    <row r="205" spans="1:7" x14ac:dyDescent="0.25">
      <c r="A205" s="187">
        <v>37836928</v>
      </c>
      <c r="B205" s="232" t="s">
        <v>116</v>
      </c>
      <c r="C205" s="187" t="s">
        <v>589</v>
      </c>
      <c r="D205" s="187">
        <v>1101</v>
      </c>
      <c r="E205" s="178" t="str">
        <f>IF(VLOOKUP($B:$B,'S26 Warehouse Sale Product List'!$A:$F,6,FALSE)="","",VLOOKUP($B:$B,'S26 Warehouse Sale Product List'!$A:$F,6,FALSE))</f>
        <v/>
      </c>
      <c r="F205" s="179"/>
      <c r="G205" s="169"/>
    </row>
    <row r="206" spans="1:7" x14ac:dyDescent="0.25">
      <c r="A206" s="187">
        <v>48302390</v>
      </c>
      <c r="B206" s="232" t="s">
        <v>182</v>
      </c>
      <c r="C206" s="187" t="s">
        <v>591</v>
      </c>
      <c r="D206" s="187">
        <v>1101</v>
      </c>
      <c r="E206" s="178" t="str">
        <f>IF(VLOOKUP($B:$B,'S26 Warehouse Sale Product List'!$A:$F,6,FALSE)="","",VLOOKUP($B:$B,'S26 Warehouse Sale Product List'!$A:$F,6,FALSE))</f>
        <v/>
      </c>
      <c r="F206" s="179"/>
      <c r="G206" s="169"/>
    </row>
    <row r="207" spans="1:7" x14ac:dyDescent="0.25">
      <c r="A207" s="187">
        <v>76736385</v>
      </c>
      <c r="B207" s="232" t="s">
        <v>583</v>
      </c>
      <c r="C207" s="187" t="s">
        <v>592</v>
      </c>
      <c r="D207" s="187">
        <v>1101</v>
      </c>
      <c r="E207" s="178" t="str">
        <f>IF(VLOOKUP($B:$B,'S26 Warehouse Sale Product List'!$A:$F,6,FALSE)="","",VLOOKUP($B:$B,'S26 Warehouse Sale Product List'!$A:$F,6,FALSE))</f>
        <v/>
      </c>
      <c r="F207" s="179"/>
      <c r="G207" s="169"/>
    </row>
    <row r="208" spans="1:7" x14ac:dyDescent="0.25">
      <c r="A208" s="187">
        <v>16810986</v>
      </c>
      <c r="B208" s="232" t="s">
        <v>298</v>
      </c>
      <c r="C208" s="187" t="s">
        <v>594</v>
      </c>
      <c r="D208" s="187">
        <v>1102</v>
      </c>
      <c r="E208" s="178" t="str">
        <f>IF(VLOOKUP($B:$B,'S26 Warehouse Sale Product List'!$A:$F,6,FALSE)="","",VLOOKUP($B:$B,'S26 Warehouse Sale Product List'!$A:$F,6,FALSE))</f>
        <v/>
      </c>
      <c r="F208" s="179"/>
      <c r="G208" s="169"/>
    </row>
    <row r="209" spans="1:7" x14ac:dyDescent="0.25">
      <c r="A209" s="187">
        <v>19956343</v>
      </c>
      <c r="B209" s="232" t="s">
        <v>180</v>
      </c>
      <c r="C209" s="187" t="s">
        <v>595</v>
      </c>
      <c r="D209" s="187">
        <v>1102</v>
      </c>
      <c r="E209" s="178" t="str">
        <f>IF(VLOOKUP($B:$B,'S26 Warehouse Sale Product List'!$A:$F,6,FALSE)="","",VLOOKUP($B:$B,'S26 Warehouse Sale Product List'!$A:$F,6,FALSE))</f>
        <v/>
      </c>
      <c r="F209" s="179"/>
      <c r="G209" s="169"/>
    </row>
    <row r="210" spans="1:7" x14ac:dyDescent="0.25">
      <c r="A210" s="187">
        <v>20481661</v>
      </c>
      <c r="B210" s="232" t="s">
        <v>587</v>
      </c>
      <c r="C210" s="187" t="s">
        <v>597</v>
      </c>
      <c r="D210" s="187">
        <v>1102</v>
      </c>
      <c r="E210" s="178" t="str">
        <f>IF(VLOOKUP($B:$B,'S26 Warehouse Sale Product List'!$A:$F,6,FALSE)="","",VLOOKUP($B:$B,'S26 Warehouse Sale Product List'!$A:$F,6,FALSE))</f>
        <v/>
      </c>
      <c r="F210" s="179"/>
      <c r="G210" s="169"/>
    </row>
    <row r="211" spans="1:7" x14ac:dyDescent="0.25">
      <c r="A211" s="187">
        <v>20961881</v>
      </c>
      <c r="B211" s="232" t="s">
        <v>181</v>
      </c>
      <c r="C211" s="187" t="s">
        <v>598</v>
      </c>
      <c r="D211" s="187">
        <v>1102</v>
      </c>
      <c r="E211" s="178" t="str">
        <f>IF(VLOOKUP($B:$B,'S26 Warehouse Sale Product List'!$A:$F,6,FALSE)="","",VLOOKUP($B:$B,'S26 Warehouse Sale Product List'!$A:$F,6,FALSE))</f>
        <v/>
      </c>
      <c r="F211" s="179"/>
      <c r="G211" s="169"/>
    </row>
    <row r="212" spans="1:7" x14ac:dyDescent="0.25">
      <c r="A212" s="187">
        <v>33602483</v>
      </c>
      <c r="B212" s="232" t="s">
        <v>300</v>
      </c>
      <c r="C212" s="187" t="s">
        <v>599</v>
      </c>
      <c r="D212" s="187">
        <v>1102</v>
      </c>
      <c r="E212" s="178" t="str">
        <f>IF(VLOOKUP($B:$B,'S26 Warehouse Sale Product List'!$A:$F,6,FALSE)="","",VLOOKUP($B:$B,'S26 Warehouse Sale Product List'!$A:$F,6,FALSE))</f>
        <v/>
      </c>
      <c r="F212" s="179"/>
      <c r="G212" s="169"/>
    </row>
    <row r="213" spans="1:7" x14ac:dyDescent="0.25">
      <c r="A213" s="187">
        <v>42343207</v>
      </c>
      <c r="B213" s="232" t="s">
        <v>593</v>
      </c>
      <c r="C213" s="187" t="s">
        <v>600</v>
      </c>
      <c r="D213" s="187">
        <v>1102</v>
      </c>
      <c r="E213" s="178" t="str">
        <f>IF(VLOOKUP($B:$B,'S26 Warehouse Sale Product List'!$A:$F,6,FALSE)="","",VLOOKUP($B:$B,'S26 Warehouse Sale Product List'!$A:$F,6,FALSE))</f>
        <v/>
      </c>
      <c r="F213" s="179"/>
      <c r="G213" s="169"/>
    </row>
    <row r="214" spans="1:7" x14ac:dyDescent="0.25">
      <c r="A214" s="187">
        <v>73221105</v>
      </c>
      <c r="B214" s="232" t="s">
        <v>187</v>
      </c>
      <c r="C214" s="187" t="s">
        <v>601</v>
      </c>
      <c r="D214" s="187">
        <v>1102</v>
      </c>
      <c r="E214" s="178" t="str">
        <f>IF(VLOOKUP($B:$B,'S26 Warehouse Sale Product List'!$A:$F,6,FALSE)="","",VLOOKUP($B:$B,'S26 Warehouse Sale Product List'!$A:$F,6,FALSE))</f>
        <v/>
      </c>
      <c r="F214" s="179"/>
      <c r="G214" s="169"/>
    </row>
    <row r="215" spans="1:7" x14ac:dyDescent="0.25">
      <c r="A215" s="187">
        <v>96454506</v>
      </c>
      <c r="B215" s="232" t="s">
        <v>596</v>
      </c>
      <c r="C215" s="187" t="s">
        <v>602</v>
      </c>
      <c r="D215" s="187">
        <v>1102</v>
      </c>
      <c r="E215" s="178" t="str">
        <f>IF(VLOOKUP($B:$B,'S26 Warehouse Sale Product List'!$A:$F,6,FALSE)="","",VLOOKUP($B:$B,'S26 Warehouse Sale Product List'!$A:$F,6,FALSE))</f>
        <v/>
      </c>
      <c r="F215" s="179"/>
      <c r="G215" s="169"/>
    </row>
    <row r="216" spans="1:7" x14ac:dyDescent="0.25">
      <c r="A216" s="187">
        <v>24193222</v>
      </c>
      <c r="B216" s="232" t="s">
        <v>590</v>
      </c>
      <c r="C216" s="187" t="s">
        <v>635</v>
      </c>
      <c r="D216" s="187">
        <v>1102</v>
      </c>
      <c r="E216" s="178" t="str">
        <f>IF(VLOOKUP($B:$B,'S26 Warehouse Sale Product List'!$A:$F,6,FALSE)="","",VLOOKUP($B:$B,'S26 Warehouse Sale Product List'!$A:$F,6,FALSE))</f>
        <v/>
      </c>
      <c r="F216" s="179"/>
      <c r="G216" s="169"/>
    </row>
    <row r="217" spans="1:7" x14ac:dyDescent="0.25">
      <c r="A217" s="187">
        <v>21123275</v>
      </c>
      <c r="B217" s="232" t="s">
        <v>278</v>
      </c>
      <c r="C217" s="187" t="s">
        <v>508</v>
      </c>
      <c r="D217" s="187">
        <v>1103</v>
      </c>
      <c r="E217" s="178" t="str">
        <f>IF(VLOOKUP($B:$B,'S26 Warehouse Sale Product List'!$A:$F,6,FALSE)="","",VLOOKUP($B:$B,'S26 Warehouse Sale Product List'!$A:$F,6,FALSE))</f>
        <v/>
      </c>
      <c r="F217" s="179"/>
      <c r="G217" s="169"/>
    </row>
    <row r="218" spans="1:7" x14ac:dyDescent="0.25">
      <c r="A218" s="187">
        <v>81790813</v>
      </c>
      <c r="B218" s="232" t="s">
        <v>140</v>
      </c>
      <c r="C218" s="187" t="s">
        <v>509</v>
      </c>
      <c r="D218" s="187">
        <v>1103</v>
      </c>
      <c r="E218" s="178" t="str">
        <f>IF(VLOOKUP($B:$B,'S26 Warehouse Sale Product List'!$A:$F,6,FALSE)="","",VLOOKUP($B:$B,'S26 Warehouse Sale Product List'!$A:$F,6,FALSE))</f>
        <v/>
      </c>
      <c r="F218" s="179"/>
      <c r="G218" s="169"/>
    </row>
    <row r="219" spans="1:7" x14ac:dyDescent="0.25">
      <c r="A219" s="187">
        <v>88217070</v>
      </c>
      <c r="B219" s="232" t="s">
        <v>141</v>
      </c>
      <c r="C219" s="187" t="s">
        <v>510</v>
      </c>
      <c r="D219" s="187">
        <v>1103</v>
      </c>
      <c r="E219" s="178" t="str">
        <f>IF(VLOOKUP($B:$B,'S26 Warehouse Sale Product List'!$A:$F,6,FALSE)="","",VLOOKUP($B:$B,'S26 Warehouse Sale Product List'!$A:$F,6,FALSE))</f>
        <v/>
      </c>
      <c r="F219" s="179"/>
      <c r="G219" s="169"/>
    </row>
    <row r="220" spans="1:7" x14ac:dyDescent="0.25">
      <c r="A220" s="187">
        <v>10748580</v>
      </c>
      <c r="B220" s="232" t="s">
        <v>189</v>
      </c>
      <c r="C220" s="187" t="s">
        <v>603</v>
      </c>
      <c r="D220" s="187">
        <v>1103</v>
      </c>
      <c r="E220" s="178" t="str">
        <f>IF(VLOOKUP($B:$B,'S26 Warehouse Sale Product List'!$A:$F,6,FALSE)="","",VLOOKUP($B:$B,'S26 Warehouse Sale Product List'!$A:$F,6,FALSE))</f>
        <v/>
      </c>
      <c r="F220" s="179"/>
      <c r="G220" s="169"/>
    </row>
    <row r="221" spans="1:7" x14ac:dyDescent="0.25">
      <c r="A221" s="187">
        <v>37198114</v>
      </c>
      <c r="B221" s="232" t="s">
        <v>190</v>
      </c>
      <c r="C221" s="187" t="s">
        <v>605</v>
      </c>
      <c r="D221" s="187">
        <v>1103</v>
      </c>
      <c r="E221" s="178" t="str">
        <f>IF(VLOOKUP($B:$B,'S26 Warehouse Sale Product List'!$A:$F,6,FALSE)="","",VLOOKUP($B:$B,'S26 Warehouse Sale Product List'!$A:$F,6,FALSE))</f>
        <v/>
      </c>
      <c r="F221" s="179"/>
      <c r="G221" s="169"/>
    </row>
    <row r="222" spans="1:7" x14ac:dyDescent="0.25">
      <c r="A222" s="187">
        <v>56648136</v>
      </c>
      <c r="B222" s="232" t="s">
        <v>191</v>
      </c>
      <c r="C222" s="187" t="s">
        <v>606</v>
      </c>
      <c r="D222" s="187">
        <v>1103</v>
      </c>
      <c r="E222" s="178" t="str">
        <f>IF(VLOOKUP($B:$B,'S26 Warehouse Sale Product List'!$A:$F,6,FALSE)="","",VLOOKUP($B:$B,'S26 Warehouse Sale Product List'!$A:$F,6,FALSE))</f>
        <v/>
      </c>
      <c r="F222" s="179"/>
      <c r="G222" s="169"/>
    </row>
    <row r="223" spans="1:7" x14ac:dyDescent="0.25">
      <c r="A223" s="187">
        <v>61882409</v>
      </c>
      <c r="B223" s="232" t="s">
        <v>302</v>
      </c>
      <c r="C223" s="187" t="s">
        <v>607</v>
      </c>
      <c r="D223" s="187">
        <v>1103</v>
      </c>
      <c r="E223" s="178" t="str">
        <f>IF(VLOOKUP($B:$B,'S26 Warehouse Sale Product List'!$A:$F,6,FALSE)="","",VLOOKUP($B:$B,'S26 Warehouse Sale Product List'!$A:$F,6,FALSE))</f>
        <v/>
      </c>
      <c r="F223" s="179"/>
      <c r="G223" s="169"/>
    </row>
    <row r="224" spans="1:7" x14ac:dyDescent="0.25">
      <c r="A224" s="187">
        <v>74693307</v>
      </c>
      <c r="B224" s="232" t="s">
        <v>117</v>
      </c>
      <c r="C224" s="187" t="s">
        <v>608</v>
      </c>
      <c r="D224" s="187">
        <v>1103</v>
      </c>
      <c r="E224" s="178" t="str">
        <f>IF(VLOOKUP($B:$B,'S26 Warehouse Sale Product List'!$A:$F,6,FALSE)="","",VLOOKUP($B:$B,'S26 Warehouse Sale Product List'!$A:$F,6,FALSE))</f>
        <v/>
      </c>
      <c r="F224" s="179"/>
      <c r="G224" s="169"/>
    </row>
    <row r="225" spans="1:7" x14ac:dyDescent="0.25">
      <c r="A225" s="187">
        <v>76752595</v>
      </c>
      <c r="B225" s="232" t="s">
        <v>604</v>
      </c>
      <c r="C225" s="187" t="s">
        <v>610</v>
      </c>
      <c r="D225" s="187">
        <v>1103</v>
      </c>
      <c r="E225" s="178" t="str">
        <f>IF(VLOOKUP($B:$B,'S26 Warehouse Sale Product List'!$A:$F,6,FALSE)="","",VLOOKUP($B:$B,'S26 Warehouse Sale Product List'!$A:$F,6,FALSE))</f>
        <v/>
      </c>
      <c r="F225" s="179"/>
      <c r="G225" s="169"/>
    </row>
    <row r="226" spans="1:7" x14ac:dyDescent="0.25">
      <c r="A226" s="187">
        <v>87643755</v>
      </c>
      <c r="B226" s="232" t="s">
        <v>188</v>
      </c>
      <c r="C226" s="187" t="s">
        <v>612</v>
      </c>
      <c r="D226" s="187">
        <v>1103</v>
      </c>
      <c r="E226" s="178" t="str">
        <f>IF(VLOOKUP($B:$B,'S26 Warehouse Sale Product List'!$A:$F,6,FALSE)="","",VLOOKUP($B:$B,'S26 Warehouse Sale Product List'!$A:$F,6,FALSE))</f>
        <v/>
      </c>
      <c r="F226" s="179"/>
      <c r="G226" s="169"/>
    </row>
    <row r="227" spans="1:7" x14ac:dyDescent="0.25">
      <c r="A227" s="187">
        <v>99814608</v>
      </c>
      <c r="B227" s="232" t="s">
        <v>609</v>
      </c>
      <c r="C227" s="187" t="s">
        <v>614</v>
      </c>
      <c r="D227" s="187">
        <v>1103</v>
      </c>
      <c r="E227" s="178" t="str">
        <f>IF(VLOOKUP($B:$B,'S26 Warehouse Sale Product List'!$A:$F,6,FALSE)="","",VLOOKUP($B:$B,'S26 Warehouse Sale Product List'!$A:$F,6,FALSE))</f>
        <v/>
      </c>
      <c r="F227" s="179"/>
      <c r="G227" s="169"/>
    </row>
    <row r="228" spans="1:7" x14ac:dyDescent="0.25">
      <c r="A228" s="187">
        <v>29235013</v>
      </c>
      <c r="B228" s="232" t="s">
        <v>616</v>
      </c>
      <c r="C228" s="187" t="s">
        <v>511</v>
      </c>
      <c r="D228" s="187">
        <v>1104</v>
      </c>
      <c r="E228" s="178" t="str">
        <f>IF(VLOOKUP($B:$B,'S26 Warehouse Sale Product List'!$A:$F,6,FALSE)="","",VLOOKUP($B:$B,'S26 Warehouse Sale Product List'!$A:$F,6,FALSE))</f>
        <v/>
      </c>
      <c r="F228" s="179"/>
      <c r="G228" s="169"/>
    </row>
    <row r="229" spans="1:7" x14ac:dyDescent="0.25">
      <c r="A229" s="187">
        <v>36789969</v>
      </c>
      <c r="B229" s="232" t="s">
        <v>279</v>
      </c>
      <c r="C229" s="187" t="s">
        <v>512</v>
      </c>
      <c r="D229" s="187">
        <v>1104</v>
      </c>
      <c r="E229" s="178" t="str">
        <f>IF(VLOOKUP($B:$B,'S26 Warehouse Sale Product List'!$A:$F,6,FALSE)="","",VLOOKUP($B:$B,'S26 Warehouse Sale Product List'!$A:$F,6,FALSE))</f>
        <v/>
      </c>
      <c r="F229" s="179"/>
      <c r="G229" s="169"/>
    </row>
    <row r="230" spans="1:7" x14ac:dyDescent="0.25">
      <c r="A230" s="187">
        <v>61097846</v>
      </c>
      <c r="B230" s="232" t="s">
        <v>139</v>
      </c>
      <c r="C230" s="187" t="s">
        <v>514</v>
      </c>
      <c r="D230" s="187">
        <v>1104</v>
      </c>
      <c r="E230" s="178" t="str">
        <f>IF(VLOOKUP($B:$B,'S26 Warehouse Sale Product List'!$A:$F,6,FALSE)="","",VLOOKUP($B:$B,'S26 Warehouse Sale Product List'!$A:$F,6,FALSE))</f>
        <v/>
      </c>
      <c r="F230" s="179"/>
      <c r="G230" s="169"/>
    </row>
    <row r="231" spans="1:7" x14ac:dyDescent="0.25">
      <c r="A231" s="187">
        <v>41438635</v>
      </c>
      <c r="B231" s="232" t="s">
        <v>621</v>
      </c>
      <c r="C231" s="187" t="s">
        <v>851</v>
      </c>
      <c r="D231" s="187">
        <v>1104</v>
      </c>
      <c r="E231" s="178" t="str">
        <f>IF(VLOOKUP($B:$B,'S26 Warehouse Sale Product List'!$A:$F,6,FALSE)="","",VLOOKUP($B:$B,'S26 Warehouse Sale Product List'!$A:$F,6,FALSE))</f>
        <v/>
      </c>
      <c r="F231" s="179"/>
      <c r="G231" s="169"/>
    </row>
    <row r="232" spans="1:7" x14ac:dyDescent="0.25">
      <c r="A232" s="187">
        <v>52395773</v>
      </c>
      <c r="B232" s="232" t="s">
        <v>623</v>
      </c>
      <c r="C232" s="187" t="s">
        <v>615</v>
      </c>
      <c r="D232" s="187">
        <v>1104</v>
      </c>
      <c r="E232" s="178" t="str">
        <f>IF(VLOOKUP($B:$B,'S26 Warehouse Sale Product List'!$A:$F,6,FALSE)="","",VLOOKUP($B:$B,'S26 Warehouse Sale Product List'!$A:$F,6,FALSE))</f>
        <v/>
      </c>
      <c r="F232" s="179"/>
      <c r="G232" s="169"/>
    </row>
    <row r="233" spans="1:7" x14ac:dyDescent="0.25">
      <c r="A233" s="187">
        <v>3093680</v>
      </c>
      <c r="B233" s="232" t="s">
        <v>611</v>
      </c>
      <c r="C233" s="187" t="s">
        <v>636</v>
      </c>
      <c r="D233" s="187">
        <v>1104</v>
      </c>
      <c r="E233" s="178" t="str">
        <f>IF(VLOOKUP($B:$B,'S26 Warehouse Sale Product List'!$A:$F,6,FALSE)="","",VLOOKUP($B:$B,'S26 Warehouse Sale Product List'!$A:$F,6,FALSE))</f>
        <v/>
      </c>
      <c r="F233" s="179"/>
      <c r="G233" s="169"/>
    </row>
    <row r="234" spans="1:7" x14ac:dyDescent="0.25">
      <c r="A234" s="187">
        <v>3099381</v>
      </c>
      <c r="B234" s="232" t="s">
        <v>613</v>
      </c>
      <c r="C234" s="187" t="s">
        <v>637</v>
      </c>
      <c r="D234" s="187">
        <v>1104</v>
      </c>
      <c r="E234" s="178" t="str">
        <f>IF(VLOOKUP($B:$B,'S26 Warehouse Sale Product List'!$A:$F,6,FALSE)="","",VLOOKUP($B:$B,'S26 Warehouse Sale Product List'!$A:$F,6,FALSE))</f>
        <v/>
      </c>
      <c r="F234" s="179"/>
      <c r="G234" s="169"/>
    </row>
    <row r="235" spans="1:7" x14ac:dyDescent="0.25">
      <c r="A235" s="187">
        <v>29905948</v>
      </c>
      <c r="B235" s="232" t="s">
        <v>618</v>
      </c>
      <c r="C235" s="187" t="s">
        <v>870</v>
      </c>
      <c r="D235" s="187">
        <v>1104</v>
      </c>
      <c r="E235" s="178" t="str">
        <f>IF(VLOOKUP($B:$B,'S26 Warehouse Sale Product List'!$A:$F,6,FALSE)="","",VLOOKUP($B:$B,'S26 Warehouse Sale Product List'!$A:$F,6,FALSE))</f>
        <v/>
      </c>
      <c r="F235" s="179"/>
      <c r="G235" s="169"/>
    </row>
    <row r="236" spans="1:7" x14ac:dyDescent="0.25">
      <c r="A236" s="187">
        <v>52480835</v>
      </c>
      <c r="B236" s="232" t="s">
        <v>311</v>
      </c>
      <c r="C236" s="187" t="s">
        <v>638</v>
      </c>
      <c r="D236" s="187">
        <v>1104</v>
      </c>
      <c r="E236" s="178" t="str">
        <f>IF(VLOOKUP($B:$B,'S26 Warehouse Sale Product List'!$A:$F,6,FALSE)="","",VLOOKUP($B:$B,'S26 Warehouse Sale Product List'!$A:$F,6,FALSE))</f>
        <v/>
      </c>
      <c r="F236" s="179"/>
      <c r="G236" s="169"/>
    </row>
    <row r="237" spans="1:7" x14ac:dyDescent="0.25">
      <c r="A237" s="187">
        <v>84286641</v>
      </c>
      <c r="B237" s="232" t="s">
        <v>194</v>
      </c>
      <c r="C237" s="187" t="s">
        <v>639</v>
      </c>
      <c r="D237" s="187">
        <v>1104</v>
      </c>
      <c r="E237" s="178" t="str">
        <f>IF(VLOOKUP($B:$B,'S26 Warehouse Sale Product List'!$A:$F,6,FALSE)="","",VLOOKUP($B:$B,'S26 Warehouse Sale Product List'!$A:$F,6,FALSE))</f>
        <v/>
      </c>
      <c r="F237" s="179"/>
      <c r="G237" s="169"/>
    </row>
    <row r="238" spans="1:7" x14ac:dyDescent="0.25">
      <c r="A238" s="187">
        <v>11619507</v>
      </c>
      <c r="B238" s="232" t="s">
        <v>377</v>
      </c>
      <c r="C238" s="187" t="s">
        <v>889</v>
      </c>
      <c r="D238" s="187">
        <v>1104</v>
      </c>
      <c r="E238" s="178" t="str">
        <f>IF(VLOOKUP($B:$B,'S26 Warehouse Sale Product List'!$A:$F,6,FALSE)="","",VLOOKUP($B:$B,'S26 Warehouse Sale Product List'!$A:$F,6,FALSE))</f>
        <v/>
      </c>
      <c r="F238" s="179"/>
      <c r="G238" s="169"/>
    </row>
    <row r="239" spans="1:7" x14ac:dyDescent="0.25">
      <c r="A239" s="187">
        <v>22311478</v>
      </c>
      <c r="B239" s="232" t="s">
        <v>202</v>
      </c>
      <c r="C239" s="187" t="s">
        <v>658</v>
      </c>
      <c r="D239" s="187">
        <v>1104</v>
      </c>
      <c r="E239" s="178" t="str">
        <f>IF(VLOOKUP($B:$B,'S26 Warehouse Sale Product List'!$A:$F,6,FALSE)="","",VLOOKUP($B:$B,'S26 Warehouse Sale Product List'!$A:$F,6,FALSE))</f>
        <v/>
      </c>
      <c r="F239" s="179"/>
      <c r="G239" s="169"/>
    </row>
    <row r="240" spans="1:7" x14ac:dyDescent="0.25">
      <c r="A240" s="187">
        <v>64110134</v>
      </c>
      <c r="B240" s="232" t="s">
        <v>281</v>
      </c>
      <c r="C240" s="187" t="s">
        <v>515</v>
      </c>
      <c r="D240" s="187">
        <v>1107</v>
      </c>
      <c r="E240" s="178" t="str">
        <f>IF(VLOOKUP($B:$B,'S26 Warehouse Sale Product List'!$A:$F,6,FALSE)="","",VLOOKUP($B:$B,'S26 Warehouse Sale Product List'!$A:$F,6,FALSE))</f>
        <v/>
      </c>
      <c r="F240" s="179"/>
      <c r="G240" s="169"/>
    </row>
    <row r="241" spans="1:7" x14ac:dyDescent="0.25">
      <c r="A241" s="187">
        <v>25263051</v>
      </c>
      <c r="B241" s="232" t="s">
        <v>299</v>
      </c>
      <c r="C241" s="187" t="s">
        <v>617</v>
      </c>
      <c r="D241" s="187">
        <v>1107</v>
      </c>
      <c r="E241" s="178" t="str">
        <f>IF(VLOOKUP($B:$B,'S26 Warehouse Sale Product List'!$A:$F,6,FALSE)="","",VLOOKUP($B:$B,'S26 Warehouse Sale Product List'!$A:$F,6,FALSE))</f>
        <v/>
      </c>
      <c r="F241" s="179"/>
      <c r="G241" s="169"/>
    </row>
    <row r="242" spans="1:7" x14ac:dyDescent="0.25">
      <c r="A242" s="187">
        <v>28988806</v>
      </c>
      <c r="B242" s="232" t="s">
        <v>192</v>
      </c>
      <c r="C242" s="187" t="s">
        <v>619</v>
      </c>
      <c r="D242" s="187">
        <v>1107</v>
      </c>
      <c r="E242" s="178" t="str">
        <f>IF(VLOOKUP($B:$B,'S26 Warehouse Sale Product List'!$A:$F,6,FALSE)="","",VLOOKUP($B:$B,'S26 Warehouse Sale Product List'!$A:$F,6,FALSE))</f>
        <v/>
      </c>
      <c r="F242" s="179"/>
      <c r="G242" s="169"/>
    </row>
    <row r="243" spans="1:7" x14ac:dyDescent="0.25">
      <c r="A243" s="187">
        <v>49813696</v>
      </c>
      <c r="B243" s="232" t="s">
        <v>185</v>
      </c>
      <c r="C243" s="187" t="s">
        <v>620</v>
      </c>
      <c r="D243" s="187">
        <v>1107</v>
      </c>
      <c r="E243" s="178" t="str">
        <f>IF(VLOOKUP($B:$B,'S26 Warehouse Sale Product List'!$A:$F,6,FALSE)="","",VLOOKUP($B:$B,'S26 Warehouse Sale Product List'!$A:$F,6,FALSE))</f>
        <v/>
      </c>
      <c r="F243" s="179"/>
      <c r="G243" s="169"/>
    </row>
    <row r="244" spans="1:7" x14ac:dyDescent="0.25">
      <c r="A244" s="187">
        <v>92741077</v>
      </c>
      <c r="B244" s="232" t="s">
        <v>303</v>
      </c>
      <c r="C244" s="187" t="s">
        <v>622</v>
      </c>
      <c r="D244" s="187">
        <v>1107</v>
      </c>
      <c r="E244" s="178" t="str">
        <f>IF(VLOOKUP($B:$B,'S26 Warehouse Sale Product List'!$A:$F,6,FALSE)="","",VLOOKUP($B:$B,'S26 Warehouse Sale Product List'!$A:$F,6,FALSE))</f>
        <v/>
      </c>
      <c r="F244" s="179"/>
      <c r="G244" s="169"/>
    </row>
    <row r="245" spans="1:7" x14ac:dyDescent="0.25">
      <c r="A245" s="187">
        <v>94843004</v>
      </c>
      <c r="B245" s="232" t="s">
        <v>301</v>
      </c>
      <c r="C245" s="187" t="s">
        <v>624</v>
      </c>
      <c r="D245" s="187">
        <v>1107</v>
      </c>
      <c r="E245" s="178" t="str">
        <f>IF(VLOOKUP($B:$B,'S26 Warehouse Sale Product List'!$A:$F,6,FALSE)="","",VLOOKUP($B:$B,'S26 Warehouse Sale Product List'!$A:$F,6,FALSE))</f>
        <v/>
      </c>
      <c r="F245" s="179"/>
      <c r="G245" s="169"/>
    </row>
    <row r="246" spans="1:7" x14ac:dyDescent="0.25">
      <c r="A246" s="187">
        <v>11676254</v>
      </c>
      <c r="B246" s="232" t="s">
        <v>199</v>
      </c>
      <c r="C246" s="187" t="s">
        <v>641</v>
      </c>
      <c r="D246" s="187">
        <v>1107</v>
      </c>
      <c r="E246" s="178" t="str">
        <f>IF(VLOOKUP($B:$B,'S26 Warehouse Sale Product List'!$A:$F,6,FALSE)="","",VLOOKUP($B:$B,'S26 Warehouse Sale Product List'!$A:$F,6,FALSE))</f>
        <v/>
      </c>
      <c r="F246" s="179"/>
      <c r="G246" s="169"/>
    </row>
    <row r="247" spans="1:7" x14ac:dyDescent="0.25">
      <c r="A247" s="187">
        <v>13383060</v>
      </c>
      <c r="B247" s="232" t="s">
        <v>195</v>
      </c>
      <c r="C247" s="187" t="s">
        <v>642</v>
      </c>
      <c r="D247" s="187">
        <v>1107</v>
      </c>
      <c r="E247" s="178" t="str">
        <f>IF(VLOOKUP($B:$B,'S26 Warehouse Sale Product List'!$A:$F,6,FALSE)="","",VLOOKUP($B:$B,'S26 Warehouse Sale Product List'!$A:$F,6,FALSE))</f>
        <v/>
      </c>
      <c r="F247" s="179"/>
      <c r="G247" s="169"/>
    </row>
    <row r="248" spans="1:7" x14ac:dyDescent="0.25">
      <c r="A248" s="187">
        <v>29787661</v>
      </c>
      <c r="B248" s="232" t="s">
        <v>308</v>
      </c>
      <c r="C248" s="187" t="s">
        <v>644</v>
      </c>
      <c r="D248" s="187">
        <v>1107</v>
      </c>
      <c r="E248" s="178" t="str">
        <f>IF(VLOOKUP($B:$B,'S26 Warehouse Sale Product List'!$A:$F,6,FALSE)="","",VLOOKUP($B:$B,'S26 Warehouse Sale Product List'!$A:$F,6,FALSE))</f>
        <v/>
      </c>
      <c r="F248" s="179"/>
      <c r="G248" s="169"/>
    </row>
    <row r="249" spans="1:7" x14ac:dyDescent="0.25">
      <c r="A249" s="187">
        <v>49441123</v>
      </c>
      <c r="B249" s="232" t="s">
        <v>196</v>
      </c>
      <c r="C249" s="187" t="s">
        <v>645</v>
      </c>
      <c r="D249" s="187">
        <v>1107</v>
      </c>
      <c r="E249" s="178" t="str">
        <f>IF(VLOOKUP($B:$B,'S26 Warehouse Sale Product List'!$A:$F,6,FALSE)="","",VLOOKUP($B:$B,'S26 Warehouse Sale Product List'!$A:$F,6,FALSE))</f>
        <v/>
      </c>
      <c r="F249" s="179"/>
      <c r="G249" s="169"/>
    </row>
    <row r="250" spans="1:7" x14ac:dyDescent="0.25">
      <c r="A250" s="187">
        <v>58790333</v>
      </c>
      <c r="B250" s="232" t="s">
        <v>309</v>
      </c>
      <c r="C250" s="187" t="s">
        <v>646</v>
      </c>
      <c r="D250" s="187">
        <v>1107</v>
      </c>
      <c r="E250" s="178" t="str">
        <f>IF(VLOOKUP($B:$B,'S26 Warehouse Sale Product List'!$A:$F,6,FALSE)="","",VLOOKUP($B:$B,'S26 Warehouse Sale Product List'!$A:$F,6,FALSE))</f>
        <v/>
      </c>
      <c r="F250" s="179"/>
      <c r="G250" s="169"/>
    </row>
    <row r="251" spans="1:7" x14ac:dyDescent="0.25">
      <c r="A251" s="187">
        <v>47837267</v>
      </c>
      <c r="B251" s="232" t="s">
        <v>862</v>
      </c>
      <c r="C251" s="187" t="s">
        <v>872</v>
      </c>
      <c r="D251" s="187">
        <v>1205</v>
      </c>
      <c r="E251" s="178" t="str">
        <f>IF(VLOOKUP($B:$B,'S26 Warehouse Sale Product List'!$A:$F,6,FALSE)="","",VLOOKUP($B:$B,'S26 Warehouse Sale Product List'!$A:$F,6,FALSE))</f>
        <v/>
      </c>
      <c r="F251" s="179"/>
      <c r="G251" s="169"/>
    </row>
    <row r="252" spans="1:7" x14ac:dyDescent="0.25">
      <c r="A252" s="187">
        <v>43534960</v>
      </c>
      <c r="B252" s="232" t="s">
        <v>130</v>
      </c>
      <c r="C252" s="187" t="s">
        <v>751</v>
      </c>
      <c r="D252" s="187">
        <v>1206</v>
      </c>
      <c r="E252" s="178" t="str">
        <f>IF(VLOOKUP($B:$B,'S26 Warehouse Sale Product List'!$A:$F,6,FALSE)="","",VLOOKUP($B:$B,'S26 Warehouse Sale Product List'!$A:$F,6,FALSE))</f>
        <v/>
      </c>
      <c r="F252" s="179"/>
      <c r="G252" s="169"/>
    </row>
    <row r="253" spans="1:7" x14ac:dyDescent="0.25">
      <c r="A253" s="187">
        <v>2917443</v>
      </c>
      <c r="B253" s="232" t="s">
        <v>864</v>
      </c>
      <c r="C253" s="187" t="s">
        <v>788</v>
      </c>
      <c r="D253" s="187">
        <v>1206</v>
      </c>
      <c r="E253" s="178" t="str">
        <f>IF(VLOOKUP($B:$B,'S26 Warehouse Sale Product List'!$A:$F,6,FALSE)="","",VLOOKUP($B:$B,'S26 Warehouse Sale Product List'!$A:$F,6,FALSE))</f>
        <v/>
      </c>
      <c r="F253" s="179"/>
      <c r="G253" s="169"/>
    </row>
    <row r="254" spans="1:7" x14ac:dyDescent="0.25">
      <c r="A254" s="187">
        <v>3250040</v>
      </c>
      <c r="B254" s="232" t="s">
        <v>627</v>
      </c>
      <c r="C254" s="187" t="s">
        <v>789</v>
      </c>
      <c r="D254" s="187">
        <v>1206</v>
      </c>
      <c r="E254" s="178" t="str">
        <f>IF(VLOOKUP($B:$B,'S26 Warehouse Sale Product List'!$A:$F,6,FALSE)="","",VLOOKUP($B:$B,'S26 Warehouse Sale Product List'!$A:$F,6,FALSE))</f>
        <v/>
      </c>
      <c r="F254" s="179"/>
      <c r="G254" s="169"/>
    </row>
    <row r="255" spans="1:7" x14ac:dyDescent="0.25">
      <c r="A255" s="187">
        <v>38873853</v>
      </c>
      <c r="B255" s="232" t="s">
        <v>312</v>
      </c>
      <c r="C255" s="187" t="s">
        <v>647</v>
      </c>
      <c r="D255" s="187">
        <v>1206</v>
      </c>
      <c r="E255" s="178" t="str">
        <f>IF(VLOOKUP($B:$B,'S26 Warehouse Sale Product List'!$A:$F,6,FALSE)="","",VLOOKUP($B:$B,'S26 Warehouse Sale Product List'!$A:$F,6,FALSE))</f>
        <v/>
      </c>
      <c r="F255" s="179"/>
      <c r="G255" s="169"/>
    </row>
    <row r="256" spans="1:7" x14ac:dyDescent="0.25">
      <c r="A256" s="187">
        <v>81402794</v>
      </c>
      <c r="B256" s="232" t="s">
        <v>315</v>
      </c>
      <c r="C256" s="187" t="s">
        <v>659</v>
      </c>
      <c r="D256" s="187">
        <v>1206</v>
      </c>
      <c r="E256" s="178" t="str">
        <f>IF(VLOOKUP($B:$B,'S26 Warehouse Sale Product List'!$A:$F,6,FALSE)="","",VLOOKUP($B:$B,'S26 Warehouse Sale Product List'!$A:$F,6,FALSE))</f>
        <v/>
      </c>
      <c r="F256" s="179"/>
      <c r="G256" s="169"/>
    </row>
    <row r="257" spans="1:7" x14ac:dyDescent="0.25">
      <c r="A257" s="187">
        <v>57582147</v>
      </c>
      <c r="B257" s="232" t="s">
        <v>124</v>
      </c>
      <c r="C257" s="187" t="s">
        <v>461</v>
      </c>
      <c r="D257" s="187">
        <v>1302</v>
      </c>
      <c r="E257" s="178" t="str">
        <f>IF(VLOOKUP($B:$B,'S26 Warehouse Sale Product List'!$A:$F,6,FALSE)="","",VLOOKUP($B:$B,'S26 Warehouse Sale Product List'!$A:$F,6,FALSE))</f>
        <v/>
      </c>
      <c r="F257" s="179"/>
      <c r="G257" s="169"/>
    </row>
    <row r="258" spans="1:7" x14ac:dyDescent="0.25">
      <c r="A258" s="187">
        <v>68534420</v>
      </c>
      <c r="B258" s="232" t="s">
        <v>260</v>
      </c>
      <c r="C258" s="187" t="s">
        <v>463</v>
      </c>
      <c r="D258" s="187">
        <v>1302</v>
      </c>
      <c r="E258" s="178" t="str">
        <f>IF(VLOOKUP($B:$B,'S26 Warehouse Sale Product List'!$A:$F,6,FALSE)="","",VLOOKUP($B:$B,'S26 Warehouse Sale Product List'!$A:$F,6,FALSE))</f>
        <v/>
      </c>
      <c r="F258" s="179"/>
      <c r="G258" s="169"/>
    </row>
    <row r="259" spans="1:7" x14ac:dyDescent="0.25">
      <c r="A259" s="187">
        <v>57675524</v>
      </c>
      <c r="B259" s="232" t="s">
        <v>869</v>
      </c>
      <c r="C259" s="187" t="s">
        <v>471</v>
      </c>
      <c r="D259" s="187">
        <v>1302</v>
      </c>
      <c r="E259" s="178" t="str">
        <f>IF(VLOOKUP($B:$B,'S26 Warehouse Sale Product List'!$A:$F,6,FALSE)="","",VLOOKUP($B:$B,'S26 Warehouse Sale Product List'!$A:$F,6,FALSE))</f>
        <v/>
      </c>
      <c r="F259" s="179"/>
      <c r="G259" s="169"/>
    </row>
    <row r="260" spans="1:7" x14ac:dyDescent="0.25">
      <c r="A260" s="187">
        <v>92645186</v>
      </c>
      <c r="B260" s="232" t="s">
        <v>640</v>
      </c>
      <c r="C260" s="187" t="s">
        <v>474</v>
      </c>
      <c r="D260" s="187">
        <v>1302</v>
      </c>
      <c r="E260" s="178" t="str">
        <f>IF(VLOOKUP($B:$B,'S26 Warehouse Sale Product List'!$A:$F,6,FALSE)="","",VLOOKUP($B:$B,'S26 Warehouse Sale Product List'!$A:$F,6,FALSE))</f>
        <v/>
      </c>
      <c r="F260" s="179"/>
      <c r="G260" s="169"/>
    </row>
    <row r="261" spans="1:7" x14ac:dyDescent="0.25">
      <c r="A261" s="187">
        <v>12228762</v>
      </c>
      <c r="B261" s="232" t="s">
        <v>142</v>
      </c>
      <c r="C261" s="187" t="s">
        <v>517</v>
      </c>
      <c r="D261" s="187">
        <v>1302</v>
      </c>
      <c r="E261" s="178" t="str">
        <f>IF(VLOOKUP($B:$B,'S26 Warehouse Sale Product List'!$A:$F,6,FALSE)="","",VLOOKUP($B:$B,'S26 Warehouse Sale Product List'!$A:$F,6,FALSE))</f>
        <v/>
      </c>
      <c r="F261" s="179"/>
      <c r="G261" s="169"/>
    </row>
    <row r="262" spans="1:7" x14ac:dyDescent="0.25">
      <c r="A262" s="187">
        <v>13197887</v>
      </c>
      <c r="B262" s="232" t="s">
        <v>143</v>
      </c>
      <c r="C262" s="187" t="s">
        <v>519</v>
      </c>
      <c r="D262" s="187">
        <v>1302</v>
      </c>
      <c r="E262" s="178" t="str">
        <f>IF(VLOOKUP($B:$B,'S26 Warehouse Sale Product List'!$A:$F,6,FALSE)="","",VLOOKUP($B:$B,'S26 Warehouse Sale Product List'!$A:$F,6,FALSE))</f>
        <v/>
      </c>
      <c r="F262" s="179"/>
      <c r="G262" s="169"/>
    </row>
    <row r="263" spans="1:7" x14ac:dyDescent="0.25">
      <c r="A263" s="187">
        <v>16788038</v>
      </c>
      <c r="B263" s="232" t="s">
        <v>144</v>
      </c>
      <c r="C263" s="187" t="s">
        <v>520</v>
      </c>
      <c r="D263" s="187">
        <v>1302</v>
      </c>
      <c r="E263" s="178" t="str">
        <f>IF(VLOOKUP($B:$B,'S26 Warehouse Sale Product List'!$A:$F,6,FALSE)="","",VLOOKUP($B:$B,'S26 Warehouse Sale Product List'!$A:$F,6,FALSE))</f>
        <v/>
      </c>
      <c r="F263" s="179"/>
      <c r="G263" s="169"/>
    </row>
    <row r="264" spans="1:7" x14ac:dyDescent="0.25">
      <c r="A264" s="187">
        <v>26735163</v>
      </c>
      <c r="B264" s="232" t="s">
        <v>356</v>
      </c>
      <c r="C264" s="187" t="s">
        <v>790</v>
      </c>
      <c r="D264" s="187">
        <v>1302</v>
      </c>
      <c r="E264" s="178" t="str">
        <f>IF(VLOOKUP($B:$B,'S26 Warehouse Sale Product List'!$A:$F,6,FALSE)="","",VLOOKUP($B:$B,'S26 Warehouse Sale Product List'!$A:$F,6,FALSE))</f>
        <v/>
      </c>
      <c r="F264" s="179"/>
      <c r="G264" s="169"/>
    </row>
    <row r="265" spans="1:7" x14ac:dyDescent="0.25">
      <c r="A265" s="187">
        <v>29182764</v>
      </c>
      <c r="B265" s="232" t="s">
        <v>145</v>
      </c>
      <c r="C265" s="187" t="s">
        <v>521</v>
      </c>
      <c r="D265" s="187">
        <v>1302</v>
      </c>
      <c r="E265" s="178" t="str">
        <f>IF(VLOOKUP($B:$B,'S26 Warehouse Sale Product List'!$A:$F,6,FALSE)="","",VLOOKUP($B:$B,'S26 Warehouse Sale Product List'!$A:$F,6,FALSE))</f>
        <v/>
      </c>
      <c r="F265" s="179"/>
      <c r="G265" s="169"/>
    </row>
    <row r="266" spans="1:7" x14ac:dyDescent="0.25">
      <c r="A266" s="187">
        <v>40191868</v>
      </c>
      <c r="B266" s="232" t="s">
        <v>634</v>
      </c>
      <c r="C266" s="187" t="s">
        <v>523</v>
      </c>
      <c r="D266" s="187">
        <v>1302</v>
      </c>
      <c r="E266" s="178" t="str">
        <f>IF(VLOOKUP($B:$B,'S26 Warehouse Sale Product List'!$A:$F,6,FALSE)="","",VLOOKUP($B:$B,'S26 Warehouse Sale Product List'!$A:$F,6,FALSE))</f>
        <v/>
      </c>
      <c r="F266" s="179"/>
      <c r="G266" s="169"/>
    </row>
    <row r="267" spans="1:7" x14ac:dyDescent="0.25">
      <c r="A267" s="187">
        <v>55982861</v>
      </c>
      <c r="B267" s="232" t="s">
        <v>361</v>
      </c>
      <c r="C267" s="187" t="s">
        <v>791</v>
      </c>
      <c r="D267" s="187">
        <v>1302</v>
      </c>
      <c r="E267" s="178" t="str">
        <f>IF(VLOOKUP($B:$B,'S26 Warehouse Sale Product List'!$A:$F,6,FALSE)="","",VLOOKUP($B:$B,'S26 Warehouse Sale Product List'!$A:$F,6,FALSE))</f>
        <v/>
      </c>
      <c r="F267" s="179"/>
      <c r="G267" s="169"/>
    </row>
    <row r="268" spans="1:7" x14ac:dyDescent="0.25">
      <c r="A268" s="187">
        <v>46359390</v>
      </c>
      <c r="B268" s="232" t="s">
        <v>871</v>
      </c>
      <c r="C268" s="187" t="s">
        <v>752</v>
      </c>
      <c r="D268" s="187">
        <v>1303</v>
      </c>
      <c r="E268" s="178" t="str">
        <f>IF(VLOOKUP($B:$B,'S26 Warehouse Sale Product List'!$A:$F,6,FALSE)="","",VLOOKUP($B:$B,'S26 Warehouse Sale Product List'!$A:$F,6,FALSE))</f>
        <v/>
      </c>
      <c r="F268" s="179"/>
      <c r="G268" s="169"/>
    </row>
    <row r="269" spans="1:7" x14ac:dyDescent="0.25">
      <c r="A269" s="187">
        <v>93453618</v>
      </c>
      <c r="B269" s="232" t="s">
        <v>348</v>
      </c>
      <c r="C269" s="187" t="s">
        <v>753</v>
      </c>
      <c r="D269" s="187">
        <v>1303</v>
      </c>
      <c r="E269" s="178" t="str">
        <f>IF(VLOOKUP($B:$B,'S26 Warehouse Sale Product List'!$A:$F,6,FALSE)="","",VLOOKUP($B:$B,'S26 Warehouse Sale Product List'!$A:$F,6,FALSE))</f>
        <v/>
      </c>
      <c r="F269" s="179"/>
      <c r="G269" s="169"/>
    </row>
    <row r="270" spans="1:7" x14ac:dyDescent="0.25">
      <c r="A270" s="187">
        <v>3213882</v>
      </c>
      <c r="B270" s="232" t="s">
        <v>169</v>
      </c>
      <c r="C270" s="187" t="s">
        <v>792</v>
      </c>
      <c r="D270" s="187">
        <v>1303</v>
      </c>
      <c r="E270" s="178" t="str">
        <f>IF(VLOOKUP($B:$B,'S26 Warehouse Sale Product List'!$A:$F,6,FALSE)="","",VLOOKUP($B:$B,'S26 Warehouse Sale Product List'!$A:$F,6,FALSE))</f>
        <v/>
      </c>
      <c r="F270" s="179"/>
      <c r="G270" s="169"/>
    </row>
    <row r="271" spans="1:7" x14ac:dyDescent="0.25">
      <c r="A271" s="187">
        <v>22967996</v>
      </c>
      <c r="B271" s="232" t="s">
        <v>282</v>
      </c>
      <c r="C271" s="187" t="s">
        <v>525</v>
      </c>
      <c r="D271" s="187">
        <v>1303</v>
      </c>
      <c r="E271" s="178" t="str">
        <f>IF(VLOOKUP($B:$B,'S26 Warehouse Sale Product List'!$A:$F,6,FALSE)="","",VLOOKUP($B:$B,'S26 Warehouse Sale Product List'!$A:$F,6,FALSE))</f>
        <v/>
      </c>
      <c r="F271" s="179"/>
      <c r="G271" s="169"/>
    </row>
    <row r="272" spans="1:7" x14ac:dyDescent="0.25">
      <c r="A272" s="187">
        <v>42695776</v>
      </c>
      <c r="B272" s="232" t="s">
        <v>148</v>
      </c>
      <c r="C272" s="187" t="s">
        <v>794</v>
      </c>
      <c r="D272" s="187">
        <v>1303</v>
      </c>
      <c r="E272" s="178" t="str">
        <f>IF(VLOOKUP($B:$B,'S26 Warehouse Sale Product List'!$A:$F,6,FALSE)="","",VLOOKUP($B:$B,'S26 Warehouse Sale Product List'!$A:$F,6,FALSE))</f>
        <v/>
      </c>
      <c r="F272" s="179"/>
      <c r="G272" s="169"/>
    </row>
    <row r="273" spans="1:7" x14ac:dyDescent="0.25">
      <c r="A273" s="187">
        <v>79501809</v>
      </c>
      <c r="B273" s="232" t="s">
        <v>873</v>
      </c>
      <c r="C273" s="187" t="s">
        <v>526</v>
      </c>
      <c r="D273" s="187">
        <v>1303</v>
      </c>
      <c r="E273" s="178" t="str">
        <f>IF(VLOOKUP($B:$B,'S26 Warehouse Sale Product List'!$A:$F,6,FALSE)="","",VLOOKUP($B:$B,'S26 Warehouse Sale Product List'!$A:$F,6,FALSE))</f>
        <v/>
      </c>
      <c r="F273" s="179"/>
      <c r="G273" s="169"/>
    </row>
    <row r="274" spans="1:7" x14ac:dyDescent="0.25">
      <c r="A274" s="187">
        <v>81220473</v>
      </c>
      <c r="B274" s="232" t="s">
        <v>150</v>
      </c>
      <c r="C274" s="187" t="s">
        <v>528</v>
      </c>
      <c r="D274" s="187">
        <v>1303</v>
      </c>
      <c r="E274" s="178" t="str">
        <f>IF(VLOOKUP($B:$B,'S26 Warehouse Sale Product List'!$A:$F,6,FALSE)="","",VLOOKUP($B:$B,'S26 Warehouse Sale Product List'!$A:$F,6,FALSE))</f>
        <v/>
      </c>
      <c r="F274" s="179"/>
      <c r="G274" s="169"/>
    </row>
    <row r="275" spans="1:7" x14ac:dyDescent="0.25">
      <c r="A275" s="187">
        <v>21844153</v>
      </c>
      <c r="B275" s="232" t="s">
        <v>643</v>
      </c>
      <c r="C275" s="187" t="s">
        <v>839</v>
      </c>
      <c r="D275" s="187">
        <v>1303</v>
      </c>
      <c r="E275" s="178" t="str">
        <f>IF(VLOOKUP($B:$B,'S26 Warehouse Sale Product List'!$A:$F,6,FALSE)="","",VLOOKUP($B:$B,'S26 Warehouse Sale Product List'!$A:$F,6,FALSE))</f>
        <v/>
      </c>
      <c r="F275" s="179"/>
      <c r="G275" s="169"/>
    </row>
    <row r="276" spans="1:7" x14ac:dyDescent="0.25">
      <c r="A276" s="187">
        <v>73102344</v>
      </c>
      <c r="B276" s="232" t="s">
        <v>174</v>
      </c>
      <c r="C276" s="187" t="s">
        <v>557</v>
      </c>
      <c r="D276" s="187">
        <v>1303</v>
      </c>
      <c r="E276" s="178" t="str">
        <f>IF(VLOOKUP($B:$B,'S26 Warehouse Sale Product List'!$A:$F,6,FALSE)="","",VLOOKUP($B:$B,'S26 Warehouse Sale Product List'!$A:$F,6,FALSE))</f>
        <v/>
      </c>
      <c r="F276" s="179"/>
      <c r="G276" s="169"/>
    </row>
    <row r="277" spans="1:7" x14ac:dyDescent="0.25">
      <c r="A277" s="187">
        <v>47586539</v>
      </c>
      <c r="B277" s="232" t="s">
        <v>709</v>
      </c>
      <c r="C277" s="187" t="s">
        <v>475</v>
      </c>
      <c r="D277" s="187">
        <v>1305</v>
      </c>
      <c r="E277" s="178" t="str">
        <f>IF(VLOOKUP($B:$B,'S26 Warehouse Sale Product List'!$A:$F,6,FALSE)="","",VLOOKUP($B:$B,'S26 Warehouse Sale Product List'!$A:$F,6,FALSE))</f>
        <v/>
      </c>
      <c r="F277" s="179"/>
      <c r="G277" s="169"/>
    </row>
    <row r="278" spans="1:7" x14ac:dyDescent="0.25">
      <c r="A278" s="187">
        <v>72183053</v>
      </c>
      <c r="B278" s="232" t="s">
        <v>349</v>
      </c>
      <c r="C278" s="187" t="s">
        <v>754</v>
      </c>
      <c r="D278" s="187">
        <v>1305</v>
      </c>
      <c r="E278" s="178" t="str">
        <f>IF(VLOOKUP($B:$B,'S26 Warehouse Sale Product List'!$A:$F,6,FALSE)="","",VLOOKUP($B:$B,'S26 Warehouse Sale Product List'!$A:$F,6,FALSE))</f>
        <v/>
      </c>
      <c r="F278" s="179"/>
      <c r="G278" s="169"/>
    </row>
    <row r="279" spans="1:7" x14ac:dyDescent="0.25">
      <c r="A279" s="187">
        <v>19045392</v>
      </c>
      <c r="B279" s="232" t="s">
        <v>704</v>
      </c>
      <c r="C279" s="187" t="s">
        <v>768</v>
      </c>
      <c r="D279" s="187">
        <v>1305</v>
      </c>
      <c r="E279" s="178" t="str">
        <f>IF(VLOOKUP($B:$B,'S26 Warehouse Sale Product List'!$A:$F,6,FALSE)="","",VLOOKUP($B:$B,'S26 Warehouse Sale Product List'!$A:$F,6,FALSE))</f>
        <v/>
      </c>
      <c r="F279" s="179"/>
      <c r="G279" s="169"/>
    </row>
    <row r="280" spans="1:7" x14ac:dyDescent="0.25">
      <c r="A280" s="187">
        <v>21260175</v>
      </c>
      <c r="B280" s="232" t="s">
        <v>147</v>
      </c>
      <c r="C280" s="187" t="s">
        <v>795</v>
      </c>
      <c r="D280" s="187">
        <v>1305</v>
      </c>
      <c r="E280" s="178" t="str">
        <f>IF(VLOOKUP($B:$B,'S26 Warehouse Sale Product List'!$A:$F,6,FALSE)="","",VLOOKUP($B:$B,'S26 Warehouse Sale Product List'!$A:$F,6,FALSE))</f>
        <v/>
      </c>
      <c r="F280" s="179"/>
      <c r="G280" s="169"/>
    </row>
    <row r="281" spans="1:7" x14ac:dyDescent="0.25">
      <c r="A281" s="187">
        <v>25065588</v>
      </c>
      <c r="B281" s="232" t="s">
        <v>163</v>
      </c>
      <c r="C281" s="187" t="s">
        <v>796</v>
      </c>
      <c r="D281" s="187">
        <v>1305</v>
      </c>
      <c r="E281" s="178" t="str">
        <f>IF(VLOOKUP($B:$B,'S26 Warehouse Sale Product List'!$A:$F,6,FALSE)="","",VLOOKUP($B:$B,'S26 Warehouse Sale Product List'!$A:$F,6,FALSE))</f>
        <v/>
      </c>
      <c r="F281" s="179"/>
      <c r="G281" s="169"/>
    </row>
    <row r="282" spans="1:7" x14ac:dyDescent="0.25">
      <c r="A282" s="187">
        <v>35127527</v>
      </c>
      <c r="B282" s="232" t="s">
        <v>152</v>
      </c>
      <c r="C282" s="187" t="s">
        <v>530</v>
      </c>
      <c r="D282" s="187">
        <v>1305</v>
      </c>
      <c r="E282" s="178" t="str">
        <f>IF(VLOOKUP($B:$B,'S26 Warehouse Sale Product List'!$A:$F,6,FALSE)="","",VLOOKUP($B:$B,'S26 Warehouse Sale Product List'!$A:$F,6,FALSE))</f>
        <v/>
      </c>
      <c r="F282" s="179"/>
      <c r="G282" s="169"/>
    </row>
    <row r="283" spans="1:7" x14ac:dyDescent="0.25">
      <c r="A283" s="187">
        <v>49617495</v>
      </c>
      <c r="B283" s="232" t="s">
        <v>157</v>
      </c>
      <c r="C283" s="187" t="s">
        <v>797</v>
      </c>
      <c r="D283" s="187">
        <v>1305</v>
      </c>
      <c r="E283" s="178" t="str">
        <f>IF(VLOOKUP($B:$B,'S26 Warehouse Sale Product List'!$A:$F,6,FALSE)="","",VLOOKUP($B:$B,'S26 Warehouse Sale Product List'!$A:$F,6,FALSE))</f>
        <v/>
      </c>
      <c r="F283" s="179"/>
      <c r="G283" s="169"/>
    </row>
    <row r="284" spans="1:7" x14ac:dyDescent="0.25">
      <c r="A284" s="187">
        <v>63270844</v>
      </c>
      <c r="B284" s="232" t="s">
        <v>153</v>
      </c>
      <c r="C284" s="187" t="s">
        <v>798</v>
      </c>
      <c r="D284" s="187">
        <v>1305</v>
      </c>
      <c r="E284" s="178" t="str">
        <f>IF(VLOOKUP($B:$B,'S26 Warehouse Sale Product List'!$A:$F,6,FALSE)="","",VLOOKUP($B:$B,'S26 Warehouse Sale Product List'!$A:$F,6,FALSE))</f>
        <v/>
      </c>
      <c r="F284" s="179"/>
      <c r="G284" s="169"/>
    </row>
    <row r="285" spans="1:7" x14ac:dyDescent="0.25">
      <c r="A285" s="187">
        <v>67019805</v>
      </c>
      <c r="B285" s="232" t="s">
        <v>167</v>
      </c>
      <c r="C285" s="187" t="s">
        <v>531</v>
      </c>
      <c r="D285" s="187">
        <v>1305</v>
      </c>
      <c r="E285" s="178" t="str">
        <f>IF(VLOOKUP($B:$B,'S26 Warehouse Sale Product List'!$A:$F,6,FALSE)="","",VLOOKUP($B:$B,'S26 Warehouse Sale Product List'!$A:$F,6,FALSE))</f>
        <v/>
      </c>
      <c r="F285" s="179"/>
      <c r="G285" s="169"/>
    </row>
    <row r="286" spans="1:7" x14ac:dyDescent="0.25">
      <c r="A286" s="187">
        <v>73075572</v>
      </c>
      <c r="B286" s="232" t="s">
        <v>1096</v>
      </c>
      <c r="C286" s="187" t="s">
        <v>799</v>
      </c>
      <c r="D286" s="187">
        <v>1305</v>
      </c>
      <c r="E286" s="178" t="str">
        <f>IF(VLOOKUP($B:$B,'S26 Warehouse Sale Product List'!$A:$F,6,FALSE)="","",VLOOKUP($B:$B,'S26 Warehouse Sale Product List'!$A:$F,6,FALSE))</f>
        <v/>
      </c>
      <c r="F286" s="179"/>
      <c r="G286" s="169"/>
    </row>
    <row r="287" spans="1:7" x14ac:dyDescent="0.25">
      <c r="A287" s="187">
        <v>95163954</v>
      </c>
      <c r="B287" s="232" t="s">
        <v>159</v>
      </c>
      <c r="C287" s="187" t="s">
        <v>800</v>
      </c>
      <c r="D287" s="187">
        <v>1305</v>
      </c>
      <c r="E287" s="178" t="str">
        <f>IF(VLOOKUP($B:$B,'S26 Warehouse Sale Product List'!$A:$F,6,FALSE)="","",VLOOKUP($B:$B,'S26 Warehouse Sale Product List'!$A:$F,6,FALSE))</f>
        <v/>
      </c>
      <c r="F287" s="179"/>
      <c r="G287" s="169"/>
    </row>
    <row r="288" spans="1:7" x14ac:dyDescent="0.25">
      <c r="A288" s="187">
        <v>15068520</v>
      </c>
      <c r="B288" s="232" t="s">
        <v>1092</v>
      </c>
      <c r="C288" s="187" t="s">
        <v>559</v>
      </c>
      <c r="D288" s="187">
        <v>1305</v>
      </c>
      <c r="E288" s="178" t="str">
        <f>IF(VLOOKUP($B:$B,'S26 Warehouse Sale Product List'!$A:$F,6,FALSE)="","",VLOOKUP($B:$B,'S26 Warehouse Sale Product List'!$A:$F,6,FALSE))</f>
        <v/>
      </c>
      <c r="F288" s="179"/>
      <c r="G288" s="169"/>
    </row>
    <row r="289" spans="1:7" x14ac:dyDescent="0.25">
      <c r="A289" s="187">
        <v>37716052</v>
      </c>
      <c r="B289" s="232" t="s">
        <v>125</v>
      </c>
      <c r="C289" s="187" t="s">
        <v>744</v>
      </c>
      <c r="D289" s="187">
        <v>1306</v>
      </c>
      <c r="E289" s="178" t="str">
        <f>IF(VLOOKUP($B:$B,'S26 Warehouse Sale Product List'!$A:$F,6,FALSE)="","",VLOOKUP($B:$B,'S26 Warehouse Sale Product List'!$A:$F,6,FALSE))</f>
        <v/>
      </c>
      <c r="F289" s="179"/>
      <c r="G289" s="169"/>
    </row>
    <row r="290" spans="1:7" x14ac:dyDescent="0.25">
      <c r="A290" s="187">
        <v>68634618</v>
      </c>
      <c r="B290" s="232" t="s">
        <v>1101</v>
      </c>
      <c r="C290" s="187" t="s">
        <v>745</v>
      </c>
      <c r="D290" s="187">
        <v>1306</v>
      </c>
      <c r="E290" s="178" t="str">
        <f>IF(VLOOKUP($B:$B,'S26 Warehouse Sale Product List'!$A:$F,6,FALSE)="","",VLOOKUP($B:$B,'S26 Warehouse Sale Product List'!$A:$F,6,FALSE))</f>
        <v/>
      </c>
      <c r="F290" s="179"/>
      <c r="G290" s="169"/>
    </row>
    <row r="291" spans="1:7" x14ac:dyDescent="0.25">
      <c r="A291" s="187">
        <v>19085713</v>
      </c>
      <c r="B291" s="232" t="s">
        <v>1097</v>
      </c>
      <c r="C291" s="187" t="s">
        <v>755</v>
      </c>
      <c r="D291" s="187">
        <v>1306</v>
      </c>
      <c r="E291" s="178" t="str">
        <f>IF(VLOOKUP($B:$B,'S26 Warehouse Sale Product List'!$A:$F,6,FALSE)="","",VLOOKUP($B:$B,'S26 Warehouse Sale Product List'!$A:$F,6,FALSE))</f>
        <v/>
      </c>
      <c r="F291" s="179"/>
      <c r="G291" s="169"/>
    </row>
    <row r="292" spans="1:7" x14ac:dyDescent="0.25">
      <c r="A292" s="187">
        <v>31472948</v>
      </c>
      <c r="B292" s="232" t="s">
        <v>714</v>
      </c>
      <c r="C292" s="187" t="s">
        <v>756</v>
      </c>
      <c r="D292" s="187">
        <v>1306</v>
      </c>
      <c r="E292" s="178" t="str">
        <f>IF(VLOOKUP($B:$B,'S26 Warehouse Sale Product List'!$A:$F,6,FALSE)="","",VLOOKUP($B:$B,'S26 Warehouse Sale Product List'!$A:$F,6,FALSE))</f>
        <v/>
      </c>
      <c r="F292" s="179"/>
      <c r="G292" s="169"/>
    </row>
    <row r="293" spans="1:7" x14ac:dyDescent="0.25">
      <c r="A293" s="187">
        <v>36200426</v>
      </c>
      <c r="B293" s="232" t="s">
        <v>1099</v>
      </c>
      <c r="C293" s="187" t="s">
        <v>757</v>
      </c>
      <c r="D293" s="187">
        <v>1306</v>
      </c>
      <c r="E293" s="178" t="str">
        <f>IF(VLOOKUP($B:$B,'S26 Warehouse Sale Product List'!$A:$F,6,FALSE)="","",VLOOKUP($B:$B,'S26 Warehouse Sale Product List'!$A:$F,6,FALSE))</f>
        <v/>
      </c>
      <c r="F293" s="179"/>
      <c r="G293" s="169"/>
    </row>
    <row r="294" spans="1:7" x14ac:dyDescent="0.25">
      <c r="A294" s="187">
        <v>20463586</v>
      </c>
      <c r="B294" s="232" t="s">
        <v>353</v>
      </c>
      <c r="C294" s="187" t="s">
        <v>773</v>
      </c>
      <c r="D294" s="187">
        <v>1306</v>
      </c>
      <c r="E294" s="178" t="str">
        <f>IF(VLOOKUP($B:$B,'S26 Warehouse Sale Product List'!$A:$F,6,FALSE)="","",VLOOKUP($B:$B,'S26 Warehouse Sale Product List'!$A:$F,6,FALSE))</f>
        <v/>
      </c>
      <c r="F294" s="179"/>
      <c r="G294" s="169"/>
    </row>
    <row r="295" spans="1:7" x14ac:dyDescent="0.25">
      <c r="A295" s="187">
        <v>73152572</v>
      </c>
      <c r="B295" s="232" t="s">
        <v>357</v>
      </c>
      <c r="C295" s="187" t="s">
        <v>801</v>
      </c>
      <c r="D295" s="187">
        <v>1306</v>
      </c>
      <c r="E295" s="178" t="str">
        <f>IF(VLOOKUP($B:$B,'S26 Warehouse Sale Product List'!$A:$F,6,FALSE)="","",VLOOKUP($B:$B,'S26 Warehouse Sale Product List'!$A:$F,6,FALSE))</f>
        <v/>
      </c>
      <c r="F295" s="179"/>
      <c r="G295" s="169"/>
    </row>
    <row r="296" spans="1:7" x14ac:dyDescent="0.25">
      <c r="A296" s="187">
        <v>93244988</v>
      </c>
      <c r="B296" s="232" t="s">
        <v>358</v>
      </c>
      <c r="C296" s="187" t="s">
        <v>802</v>
      </c>
      <c r="D296" s="187">
        <v>1306</v>
      </c>
      <c r="E296" s="178" t="str">
        <f>IF(VLOOKUP($B:$B,'S26 Warehouse Sale Product List'!$A:$F,6,FALSE)="","",VLOOKUP($B:$B,'S26 Warehouse Sale Product List'!$A:$F,6,FALSE))</f>
        <v/>
      </c>
      <c r="F296" s="179"/>
      <c r="G296" s="169"/>
    </row>
    <row r="297" spans="1:7" x14ac:dyDescent="0.25">
      <c r="A297" s="187">
        <v>11064317</v>
      </c>
      <c r="B297" s="232" t="s">
        <v>214</v>
      </c>
      <c r="C297" s="187" t="s">
        <v>718</v>
      </c>
      <c r="D297" s="187">
        <v>1401</v>
      </c>
      <c r="E297" s="178" t="str">
        <f>IF(VLOOKUP($B:$B,'S26 Warehouse Sale Product List'!$A:$F,6,FALSE)="","",VLOOKUP($B:$B,'S26 Warehouse Sale Product List'!$A:$F,6,FALSE))</f>
        <v/>
      </c>
      <c r="F297" s="179"/>
      <c r="G297" s="169"/>
    </row>
    <row r="298" spans="1:7" x14ac:dyDescent="0.25">
      <c r="A298" s="187">
        <v>14441938</v>
      </c>
      <c r="B298" s="232" t="s">
        <v>215</v>
      </c>
      <c r="C298" s="187" t="s">
        <v>719</v>
      </c>
      <c r="D298" s="187">
        <v>1401</v>
      </c>
      <c r="E298" s="178" t="str">
        <f>IF(VLOOKUP($B:$B,'S26 Warehouse Sale Product List'!$A:$F,6,FALSE)="","",VLOOKUP($B:$B,'S26 Warehouse Sale Product List'!$A:$F,6,FALSE))</f>
        <v/>
      </c>
      <c r="F298" s="179"/>
      <c r="G298" s="169"/>
    </row>
    <row r="299" spans="1:7" x14ac:dyDescent="0.25">
      <c r="A299" s="187">
        <v>28236947</v>
      </c>
      <c r="B299" s="232" t="s">
        <v>877</v>
      </c>
      <c r="C299" s="187" t="s">
        <v>720</v>
      </c>
      <c r="D299" s="187">
        <v>1401</v>
      </c>
      <c r="E299" s="178" t="str">
        <f>IF(VLOOKUP($B:$B,'S26 Warehouse Sale Product List'!$A:$F,6,FALSE)="","",VLOOKUP($B:$B,'S26 Warehouse Sale Product List'!$A:$F,6,FALSE))</f>
        <v/>
      </c>
      <c r="F299" s="179"/>
      <c r="G299" s="169"/>
    </row>
    <row r="300" spans="1:7" x14ac:dyDescent="0.25">
      <c r="A300" s="187">
        <v>28301964</v>
      </c>
      <c r="B300" s="232" t="s">
        <v>650</v>
      </c>
      <c r="C300" s="187" t="s">
        <v>721</v>
      </c>
      <c r="D300" s="187">
        <v>1401</v>
      </c>
      <c r="E300" s="178" t="str">
        <f>IF(VLOOKUP($B:$B,'S26 Warehouse Sale Product List'!$A:$F,6,FALSE)="","",VLOOKUP($B:$B,'S26 Warehouse Sale Product List'!$A:$F,6,FALSE))</f>
        <v/>
      </c>
      <c r="F300" s="179"/>
      <c r="G300" s="169"/>
    </row>
    <row r="301" spans="1:7" x14ac:dyDescent="0.25">
      <c r="A301" s="187">
        <v>34540259</v>
      </c>
      <c r="B301" s="232" t="s">
        <v>879</v>
      </c>
      <c r="C301" s="187" t="s">
        <v>722</v>
      </c>
      <c r="D301" s="187">
        <v>1401</v>
      </c>
      <c r="E301" s="178" t="str">
        <f>IF(VLOOKUP($B:$B,'S26 Warehouse Sale Product List'!$A:$F,6,FALSE)="","",VLOOKUP($B:$B,'S26 Warehouse Sale Product List'!$A:$F,6,FALSE))</f>
        <v/>
      </c>
      <c r="F301" s="179"/>
      <c r="G301" s="169"/>
    </row>
    <row r="302" spans="1:7" x14ac:dyDescent="0.25">
      <c r="A302" s="187">
        <v>43193475</v>
      </c>
      <c r="B302" s="232" t="s">
        <v>881</v>
      </c>
      <c r="C302" s="187" t="s">
        <v>723</v>
      </c>
      <c r="D302" s="187">
        <v>1401</v>
      </c>
      <c r="E302" s="178" t="str">
        <f>IF(VLOOKUP($B:$B,'S26 Warehouse Sale Product List'!$A:$F,6,FALSE)="","",VLOOKUP($B:$B,'S26 Warehouse Sale Product List'!$A:$F,6,FALSE))</f>
        <v/>
      </c>
      <c r="F302" s="179"/>
      <c r="G302" s="169"/>
    </row>
    <row r="303" spans="1:7" x14ac:dyDescent="0.25">
      <c r="A303" s="187">
        <v>44007633</v>
      </c>
      <c r="B303" s="232" t="s">
        <v>883</v>
      </c>
      <c r="C303" s="187" t="s">
        <v>724</v>
      </c>
      <c r="D303" s="187">
        <v>1401</v>
      </c>
      <c r="E303" s="178" t="str">
        <f>IF(VLOOKUP($B:$B,'S26 Warehouse Sale Product List'!$A:$F,6,FALSE)="","",VLOOKUP($B:$B,'S26 Warehouse Sale Product List'!$A:$F,6,FALSE))</f>
        <v/>
      </c>
      <c r="F303" s="179"/>
      <c r="G303" s="169"/>
    </row>
    <row r="304" spans="1:7" x14ac:dyDescent="0.25">
      <c r="A304" s="187">
        <v>54764083</v>
      </c>
      <c r="B304" s="232" t="s">
        <v>217</v>
      </c>
      <c r="C304" s="187" t="s">
        <v>725</v>
      </c>
      <c r="D304" s="187">
        <v>1401</v>
      </c>
      <c r="E304" s="178" t="str">
        <f>IF(VLOOKUP($B:$B,'S26 Warehouse Sale Product List'!$A:$F,6,FALSE)="","",VLOOKUP($B:$B,'S26 Warehouse Sale Product List'!$A:$F,6,FALSE))</f>
        <v/>
      </c>
      <c r="F304" s="179"/>
      <c r="G304" s="169"/>
    </row>
    <row r="305" spans="1:7" x14ac:dyDescent="0.25">
      <c r="A305" s="187">
        <v>84999727</v>
      </c>
      <c r="B305" s="232" t="s">
        <v>653</v>
      </c>
      <c r="C305" s="187" t="s">
        <v>726</v>
      </c>
      <c r="D305" s="187">
        <v>1401</v>
      </c>
      <c r="E305" s="178" t="str">
        <f>IF(VLOOKUP($B:$B,'S26 Warehouse Sale Product List'!$A:$F,6,FALSE)="","",VLOOKUP($B:$B,'S26 Warehouse Sale Product List'!$A:$F,6,FALSE))</f>
        <v/>
      </c>
      <c r="F305" s="179"/>
      <c r="G305" s="169"/>
    </row>
    <row r="306" spans="1:7" x14ac:dyDescent="0.25">
      <c r="A306" s="187">
        <v>93430968</v>
      </c>
      <c r="B306" s="232" t="s">
        <v>887</v>
      </c>
      <c r="C306" s="187" t="s">
        <v>727</v>
      </c>
      <c r="D306" s="187">
        <v>1401</v>
      </c>
      <c r="E306" s="178" t="str">
        <f>IF(VLOOKUP($B:$B,'S26 Warehouse Sale Product List'!$A:$F,6,FALSE)="","",VLOOKUP($B:$B,'S26 Warehouse Sale Product List'!$A:$F,6,FALSE))</f>
        <v/>
      </c>
      <c r="F306" s="179"/>
      <c r="G306" s="169"/>
    </row>
    <row r="307" spans="1:7" x14ac:dyDescent="0.25">
      <c r="A307" s="187">
        <v>98164814</v>
      </c>
      <c r="B307" s="232" t="s">
        <v>655</v>
      </c>
      <c r="C307" s="187" t="s">
        <v>728</v>
      </c>
      <c r="D307" s="187">
        <v>1401</v>
      </c>
      <c r="E307" s="178" t="str">
        <f>IF(VLOOKUP($B:$B,'S26 Warehouse Sale Product List'!$A:$F,6,FALSE)="","",VLOOKUP($B:$B,'S26 Warehouse Sale Product List'!$A:$F,6,FALSE))</f>
        <v/>
      </c>
      <c r="F307" s="179"/>
      <c r="G307" s="169"/>
    </row>
    <row r="308" spans="1:7" x14ac:dyDescent="0.25">
      <c r="A308" s="187">
        <v>98353017</v>
      </c>
      <c r="B308" s="232" t="s">
        <v>343</v>
      </c>
      <c r="C308" s="187" t="s">
        <v>730</v>
      </c>
      <c r="D308" s="187">
        <v>1401</v>
      </c>
      <c r="E308" s="178" t="str">
        <f>IF(VLOOKUP($B:$B,'S26 Warehouse Sale Product List'!$A:$F,6,FALSE)="","",VLOOKUP($B:$B,'S26 Warehouse Sale Product List'!$A:$F,6,FALSE))</f>
        <v/>
      </c>
      <c r="F308" s="179"/>
      <c r="G308" s="169"/>
    </row>
    <row r="309" spans="1:7" x14ac:dyDescent="0.25">
      <c r="A309" s="187">
        <v>77284059</v>
      </c>
      <c r="B309" s="232" t="s">
        <v>892</v>
      </c>
      <c r="C309" s="187" t="s">
        <v>476</v>
      </c>
      <c r="D309" s="187">
        <v>1402</v>
      </c>
      <c r="E309" s="178" t="str">
        <f>IF(VLOOKUP($B:$B,'S26 Warehouse Sale Product List'!$A:$F,6,FALSE)="","",VLOOKUP($B:$B,'S26 Warehouse Sale Product List'!$A:$F,6,FALSE))</f>
        <v/>
      </c>
      <c r="F309" s="179"/>
      <c r="G309" s="169"/>
    </row>
    <row r="310" spans="1:7" x14ac:dyDescent="0.25">
      <c r="A310" s="187">
        <v>95370643</v>
      </c>
      <c r="B310" s="232" t="s">
        <v>896</v>
      </c>
      <c r="C310" s="187" t="s">
        <v>483</v>
      </c>
      <c r="D310" s="187">
        <v>1402</v>
      </c>
      <c r="E310" s="178" t="str">
        <f>IF(VLOOKUP($B:$B,'S26 Warehouse Sale Product List'!$A:$F,6,FALSE)="","",VLOOKUP($B:$B,'S26 Warehouse Sale Product List'!$A:$F,6,FALSE))</f>
        <v/>
      </c>
      <c r="F310" s="179"/>
      <c r="G310" s="169"/>
    </row>
    <row r="311" spans="1:7" x14ac:dyDescent="0.25">
      <c r="A311" s="187">
        <v>24229022</v>
      </c>
      <c r="B311" s="232" t="s">
        <v>657</v>
      </c>
      <c r="C311" s="187" t="s">
        <v>803</v>
      </c>
      <c r="D311" s="187">
        <v>1402</v>
      </c>
      <c r="E311" s="178" t="str">
        <f>IF(VLOOKUP($B:$B,'S26 Warehouse Sale Product List'!$A:$F,6,FALSE)="","",VLOOKUP($B:$B,'S26 Warehouse Sale Product List'!$A:$F,6,FALSE))</f>
        <v/>
      </c>
      <c r="F311" s="179"/>
      <c r="G311" s="169"/>
    </row>
    <row r="312" spans="1:7" x14ac:dyDescent="0.25">
      <c r="A312" s="187">
        <v>34337824</v>
      </c>
      <c r="B312" s="232" t="s">
        <v>283</v>
      </c>
      <c r="C312" s="187" t="s">
        <v>533</v>
      </c>
      <c r="D312" s="187">
        <v>1402</v>
      </c>
      <c r="E312" s="178" t="str">
        <f>IF(VLOOKUP($B:$B,'S26 Warehouse Sale Product List'!$A:$F,6,FALSE)="","",VLOOKUP($B:$B,'S26 Warehouse Sale Product List'!$A:$F,6,FALSE))</f>
        <v/>
      </c>
      <c r="F312" s="179"/>
      <c r="G312" s="169"/>
    </row>
    <row r="313" spans="1:7" x14ac:dyDescent="0.25">
      <c r="A313" s="187">
        <v>43286130</v>
      </c>
      <c r="B313" s="232" t="s">
        <v>284</v>
      </c>
      <c r="C313" s="187" t="s">
        <v>535</v>
      </c>
      <c r="D313" s="187">
        <v>1402</v>
      </c>
      <c r="E313" s="178" t="str">
        <f>IF(VLOOKUP($B:$B,'S26 Warehouse Sale Product List'!$A:$F,6,FALSE)="","",VLOOKUP($B:$B,'S26 Warehouse Sale Product List'!$A:$F,6,FALSE))</f>
        <v/>
      </c>
      <c r="F313" s="179"/>
      <c r="G313" s="169"/>
    </row>
    <row r="314" spans="1:7" x14ac:dyDescent="0.25">
      <c r="A314" s="187">
        <v>44923678</v>
      </c>
      <c r="B314" s="232" t="s">
        <v>360</v>
      </c>
      <c r="C314" s="187" t="s">
        <v>804</v>
      </c>
      <c r="D314" s="187">
        <v>1402</v>
      </c>
      <c r="E314" s="178" t="str">
        <f>IF(VLOOKUP($B:$B,'S26 Warehouse Sale Product List'!$A:$F,6,FALSE)="","",VLOOKUP($B:$B,'S26 Warehouse Sale Product List'!$A:$F,6,FALSE))</f>
        <v/>
      </c>
      <c r="F314" s="179"/>
      <c r="G314" s="169"/>
    </row>
    <row r="315" spans="1:7" x14ac:dyDescent="0.25">
      <c r="A315" s="187">
        <v>60654861</v>
      </c>
      <c r="B315" s="232" t="s">
        <v>146</v>
      </c>
      <c r="C315" s="187" t="s">
        <v>536</v>
      </c>
      <c r="D315" s="187">
        <v>1402</v>
      </c>
      <c r="E315" s="178" t="str">
        <f>IF(VLOOKUP($B:$B,'S26 Warehouse Sale Product List'!$A:$F,6,FALSE)="","",VLOOKUP($B:$B,'S26 Warehouse Sale Product List'!$A:$F,6,FALSE))</f>
        <v/>
      </c>
      <c r="F315" s="179"/>
      <c r="G315" s="169"/>
    </row>
    <row r="316" spans="1:7" x14ac:dyDescent="0.25">
      <c r="A316" s="187">
        <v>61199514</v>
      </c>
      <c r="B316" s="232" t="s">
        <v>156</v>
      </c>
      <c r="C316" s="187" t="s">
        <v>805</v>
      </c>
      <c r="D316" s="187">
        <v>1402</v>
      </c>
      <c r="E316" s="178" t="str">
        <f>IF(VLOOKUP($B:$B,'S26 Warehouse Sale Product List'!$A:$F,6,FALSE)="","",VLOOKUP($B:$B,'S26 Warehouse Sale Product List'!$A:$F,6,FALSE))</f>
        <v/>
      </c>
      <c r="F316" s="179"/>
      <c r="G316" s="169"/>
    </row>
    <row r="317" spans="1:7" x14ac:dyDescent="0.25">
      <c r="A317" s="187">
        <v>81241438</v>
      </c>
      <c r="B317" s="232" t="s">
        <v>285</v>
      </c>
      <c r="C317" s="187" t="s">
        <v>537</v>
      </c>
      <c r="D317" s="187">
        <v>1402</v>
      </c>
      <c r="E317" s="178" t="str">
        <f>IF(VLOOKUP($B:$B,'S26 Warehouse Sale Product List'!$A:$F,6,FALSE)="","",VLOOKUP($B:$B,'S26 Warehouse Sale Product List'!$A:$F,6,FALSE))</f>
        <v/>
      </c>
      <c r="F317" s="179"/>
      <c r="G317" s="169"/>
    </row>
    <row r="318" spans="1:7" x14ac:dyDescent="0.25">
      <c r="A318" s="187">
        <v>91702667</v>
      </c>
      <c r="B318" s="232" t="s">
        <v>362</v>
      </c>
      <c r="C318" s="187" t="s">
        <v>807</v>
      </c>
      <c r="D318" s="187">
        <v>1402</v>
      </c>
      <c r="E318" s="178" t="str">
        <f>IF(VLOOKUP($B:$B,'S26 Warehouse Sale Product List'!$A:$F,6,FALSE)="","",VLOOKUP($B:$B,'S26 Warehouse Sale Product List'!$A:$F,6,FALSE))</f>
        <v/>
      </c>
      <c r="F318" s="179"/>
      <c r="G318" s="169"/>
    </row>
    <row r="319" spans="1:7" x14ac:dyDescent="0.25">
      <c r="A319" s="187">
        <v>68474280</v>
      </c>
      <c r="B319" s="232" t="s">
        <v>265</v>
      </c>
      <c r="C319" s="187" t="s">
        <v>478</v>
      </c>
      <c r="D319" s="187">
        <v>1403</v>
      </c>
      <c r="E319" s="178" t="str">
        <f>IF(VLOOKUP($B:$B,'S26 Warehouse Sale Product List'!$A:$F,6,FALSE)="","",VLOOKUP($B:$B,'S26 Warehouse Sale Product List'!$A:$F,6,FALSE))</f>
        <v/>
      </c>
      <c r="F319" s="179"/>
      <c r="G319" s="169"/>
    </row>
    <row r="320" spans="1:7" x14ac:dyDescent="0.25">
      <c r="A320" s="187">
        <v>20802333</v>
      </c>
      <c r="B320" s="232" t="s">
        <v>114</v>
      </c>
      <c r="C320" s="187" t="s">
        <v>539</v>
      </c>
      <c r="D320" s="187">
        <v>1403</v>
      </c>
      <c r="E320" s="178" t="str">
        <f>IF(VLOOKUP($B:$B,'S26 Warehouse Sale Product List'!$A:$F,6,FALSE)="","",VLOOKUP($B:$B,'S26 Warehouse Sale Product List'!$A:$F,6,FALSE))</f>
        <v/>
      </c>
      <c r="F320" s="179"/>
      <c r="G320" s="169"/>
    </row>
    <row r="321" spans="1:7" x14ac:dyDescent="0.25">
      <c r="A321" s="187">
        <v>37886654</v>
      </c>
      <c r="B321" s="232" t="s">
        <v>164</v>
      </c>
      <c r="C321" s="187" t="s">
        <v>809</v>
      </c>
      <c r="D321" s="187">
        <v>1403</v>
      </c>
      <c r="E321" s="178" t="str">
        <f>IF(VLOOKUP($B:$B,'S26 Warehouse Sale Product List'!$A:$F,6,FALSE)="","",VLOOKUP($B:$B,'S26 Warehouse Sale Product List'!$A:$F,6,FALSE))</f>
        <v/>
      </c>
      <c r="F321" s="179"/>
      <c r="G321" s="169"/>
    </row>
    <row r="322" spans="1:7" x14ac:dyDescent="0.25">
      <c r="A322" s="187">
        <v>65489347</v>
      </c>
      <c r="B322" s="232" t="s">
        <v>166</v>
      </c>
      <c r="C322" s="187" t="s">
        <v>811</v>
      </c>
      <c r="D322" s="187">
        <v>1403</v>
      </c>
      <c r="E322" s="178" t="str">
        <f>IF(VLOOKUP($B:$B,'S26 Warehouse Sale Product List'!$A:$F,6,FALSE)="","",VLOOKUP($B:$B,'S26 Warehouse Sale Product List'!$A:$F,6,FALSE))</f>
        <v/>
      </c>
      <c r="F322" s="179"/>
      <c r="G322" s="169"/>
    </row>
    <row r="323" spans="1:7" x14ac:dyDescent="0.25">
      <c r="A323" s="187">
        <v>67916854</v>
      </c>
      <c r="B323" s="232" t="s">
        <v>154</v>
      </c>
      <c r="C323" s="187" t="s">
        <v>541</v>
      </c>
      <c r="D323" s="187">
        <v>1403</v>
      </c>
      <c r="E323" s="178" t="str">
        <f>IF(VLOOKUP($B:$B,'S26 Warehouse Sale Product List'!$A:$F,6,FALSE)="","",VLOOKUP($B:$B,'S26 Warehouse Sale Product List'!$A:$F,6,FALSE))</f>
        <v/>
      </c>
      <c r="F323" s="179"/>
      <c r="G323" s="169"/>
    </row>
    <row r="324" spans="1:7" x14ac:dyDescent="0.25">
      <c r="A324" s="187">
        <v>82789691</v>
      </c>
      <c r="B324" s="232" t="s">
        <v>161</v>
      </c>
      <c r="C324" s="187" t="s">
        <v>542</v>
      </c>
      <c r="D324" s="187">
        <v>1403</v>
      </c>
      <c r="E324" s="178" t="str">
        <f>IF(VLOOKUP($B:$B,'S26 Warehouse Sale Product List'!$A:$F,6,FALSE)="","",VLOOKUP($B:$B,'S26 Warehouse Sale Product List'!$A:$F,6,FALSE))</f>
        <v/>
      </c>
      <c r="F324" s="179"/>
      <c r="G324" s="169"/>
    </row>
    <row r="325" spans="1:7" x14ac:dyDescent="0.25">
      <c r="A325" s="187">
        <v>87036381</v>
      </c>
      <c r="B325" s="232" t="s">
        <v>1134</v>
      </c>
      <c r="C325" s="187" t="s">
        <v>812</v>
      </c>
      <c r="D325" s="187">
        <v>1403</v>
      </c>
      <c r="E325" s="178" t="str">
        <f>IF(VLOOKUP($B:$B,'S26 Warehouse Sale Product List'!$A:$F,6,FALSE)="","",VLOOKUP($B:$B,'S26 Warehouse Sale Product List'!$A:$F,6,FALSE))</f>
        <v/>
      </c>
      <c r="F325" s="179"/>
      <c r="G325" s="169"/>
    </row>
    <row r="326" spans="1:7" x14ac:dyDescent="0.25">
      <c r="A326" s="187">
        <v>91216446</v>
      </c>
      <c r="B326" s="232" t="s">
        <v>1135</v>
      </c>
      <c r="C326" s="187" t="s">
        <v>813</v>
      </c>
      <c r="D326" s="187">
        <v>1403</v>
      </c>
      <c r="E326" s="178" t="str">
        <f>IF(VLOOKUP($B:$B,'S26 Warehouse Sale Product List'!$A:$F,6,FALSE)="","",VLOOKUP($B:$B,'S26 Warehouse Sale Product List'!$A:$F,6,FALSE))</f>
        <v/>
      </c>
      <c r="F326" s="179"/>
      <c r="G326" s="169"/>
    </row>
    <row r="327" spans="1:7" x14ac:dyDescent="0.25">
      <c r="A327" s="187">
        <v>58010253</v>
      </c>
      <c r="B327" s="232" t="s">
        <v>368</v>
      </c>
      <c r="C327" s="187" t="s">
        <v>840</v>
      </c>
      <c r="D327" s="187">
        <v>1403</v>
      </c>
      <c r="E327" s="178" t="str">
        <f>IF(VLOOKUP($B:$B,'S26 Warehouse Sale Product List'!$A:$F,6,FALSE)="","",VLOOKUP($B:$B,'S26 Warehouse Sale Product List'!$A:$F,6,FALSE))</f>
        <v/>
      </c>
      <c r="F327" s="179"/>
      <c r="G327" s="169"/>
    </row>
    <row r="328" spans="1:7" x14ac:dyDescent="0.25">
      <c r="A328" s="187">
        <v>76745931</v>
      </c>
      <c r="B328" s="232" t="s">
        <v>128</v>
      </c>
      <c r="C328" s="187" t="s">
        <v>759</v>
      </c>
      <c r="D328" s="187">
        <v>1405</v>
      </c>
      <c r="E328" s="178" t="str">
        <f>IF(VLOOKUP($B:$B,'S26 Warehouse Sale Product List'!$A:$F,6,FALSE)="","",VLOOKUP($B:$B,'S26 Warehouse Sale Product List'!$A:$F,6,FALSE))</f>
        <v/>
      </c>
      <c r="F328" s="179"/>
      <c r="G328" s="169"/>
    </row>
    <row r="329" spans="1:7" x14ac:dyDescent="0.25">
      <c r="A329" s="187">
        <v>86916130</v>
      </c>
      <c r="B329" s="232" t="s">
        <v>129</v>
      </c>
      <c r="C329" s="187" t="s">
        <v>761</v>
      </c>
      <c r="D329" s="187">
        <v>1405</v>
      </c>
      <c r="E329" s="178" t="str">
        <f>IF(VLOOKUP($B:$B,'S26 Warehouse Sale Product List'!$A:$F,6,FALSE)="","",VLOOKUP($B:$B,'S26 Warehouse Sale Product List'!$A:$F,6,FALSE))</f>
        <v/>
      </c>
      <c r="F329" s="179"/>
      <c r="G329" s="169"/>
    </row>
    <row r="330" spans="1:7" x14ac:dyDescent="0.25">
      <c r="A330" s="187">
        <v>97781365</v>
      </c>
      <c r="B330" s="232" t="s">
        <v>1133</v>
      </c>
      <c r="C330" s="187" t="s">
        <v>763</v>
      </c>
      <c r="D330" s="187">
        <v>1405</v>
      </c>
      <c r="E330" s="178" t="str">
        <f>IF(VLOOKUP($B:$B,'S26 Warehouse Sale Product List'!$A:$F,6,FALSE)="","",VLOOKUP($B:$B,'S26 Warehouse Sale Product List'!$A:$F,6,FALSE))</f>
        <v/>
      </c>
      <c r="F330" s="179"/>
      <c r="G330" s="169"/>
    </row>
    <row r="331" spans="1:7" x14ac:dyDescent="0.25">
      <c r="A331" s="187">
        <v>22536825</v>
      </c>
      <c r="B331" s="232" t="s">
        <v>286</v>
      </c>
      <c r="C331" s="187" t="s">
        <v>543</v>
      </c>
      <c r="D331" s="187">
        <v>1405</v>
      </c>
      <c r="E331" s="178" t="str">
        <f>IF(VLOOKUP($B:$B,'S26 Warehouse Sale Product List'!$A:$F,6,FALSE)="","",VLOOKUP($B:$B,'S26 Warehouse Sale Product List'!$A:$F,6,FALSE))</f>
        <v/>
      </c>
      <c r="F331" s="179"/>
      <c r="G331" s="169"/>
    </row>
    <row r="332" spans="1:7" x14ac:dyDescent="0.25">
      <c r="A332" s="187">
        <v>32529477</v>
      </c>
      <c r="B332" s="232" t="s">
        <v>359</v>
      </c>
      <c r="C332" s="187" t="s">
        <v>815</v>
      </c>
      <c r="D332" s="187">
        <v>1405</v>
      </c>
      <c r="E332" s="178" t="str">
        <f>IF(VLOOKUP($B:$B,'S26 Warehouse Sale Product List'!$A:$F,6,FALSE)="","",VLOOKUP($B:$B,'S26 Warehouse Sale Product List'!$A:$F,6,FALSE))</f>
        <v/>
      </c>
      <c r="F332" s="179"/>
      <c r="G332" s="169"/>
    </row>
    <row r="333" spans="1:7" x14ac:dyDescent="0.25">
      <c r="A333" s="187">
        <v>49134457</v>
      </c>
      <c r="B333" s="232" t="s">
        <v>149</v>
      </c>
      <c r="C333" s="187" t="s">
        <v>817</v>
      </c>
      <c r="D333" s="187">
        <v>1405</v>
      </c>
      <c r="E333" s="178" t="str">
        <f>IF(VLOOKUP($B:$B,'S26 Warehouse Sale Product List'!$A:$F,6,FALSE)="","",VLOOKUP($B:$B,'S26 Warehouse Sale Product List'!$A:$F,6,FALSE))</f>
        <v/>
      </c>
      <c r="F333" s="179"/>
      <c r="G333" s="169"/>
    </row>
    <row r="334" spans="1:7" x14ac:dyDescent="0.25">
      <c r="A334" s="187">
        <v>61761153</v>
      </c>
      <c r="B334" s="232" t="s">
        <v>729</v>
      </c>
      <c r="C334" s="187" t="s">
        <v>545</v>
      </c>
      <c r="D334" s="187">
        <v>1405</v>
      </c>
      <c r="E334" s="178" t="str">
        <f>IF(VLOOKUP($B:$B,'S26 Warehouse Sale Product List'!$A:$F,6,FALSE)="","",VLOOKUP($B:$B,'S26 Warehouse Sale Product List'!$A:$F,6,FALSE))</f>
        <v/>
      </c>
      <c r="F334" s="179"/>
      <c r="G334" s="169"/>
    </row>
    <row r="335" spans="1:7" x14ac:dyDescent="0.25">
      <c r="A335" s="187">
        <v>71148896</v>
      </c>
      <c r="B335" s="232" t="s">
        <v>155</v>
      </c>
      <c r="C335" s="187" t="s">
        <v>819</v>
      </c>
      <c r="D335" s="187">
        <v>1405</v>
      </c>
      <c r="E335" s="178" t="str">
        <f>IF(VLOOKUP($B:$B,'S26 Warehouse Sale Product List'!$A:$F,6,FALSE)="","",VLOOKUP($B:$B,'S26 Warehouse Sale Product List'!$A:$F,6,FALSE))</f>
        <v/>
      </c>
      <c r="F335" s="179"/>
      <c r="G335" s="169"/>
    </row>
    <row r="336" spans="1:7" x14ac:dyDescent="0.25">
      <c r="A336" s="187">
        <v>37579136</v>
      </c>
      <c r="B336" s="232" t="s">
        <v>173</v>
      </c>
      <c r="C336" s="187" t="s">
        <v>842</v>
      </c>
      <c r="D336" s="187">
        <v>1405</v>
      </c>
      <c r="E336" s="178" t="str">
        <f>IF(VLOOKUP($B:$B,'S26 Warehouse Sale Product List'!$A:$F,6,FALSE)="","",VLOOKUP($B:$B,'S26 Warehouse Sale Product List'!$A:$F,6,FALSE))</f>
        <v/>
      </c>
      <c r="F336" s="179"/>
      <c r="G336" s="169"/>
    </row>
    <row r="337" spans="1:7" x14ac:dyDescent="0.25">
      <c r="A337" s="187">
        <v>39787355</v>
      </c>
      <c r="B337" s="232" t="s">
        <v>347</v>
      </c>
      <c r="C337" s="187" t="s">
        <v>747</v>
      </c>
      <c r="D337" s="187">
        <v>1406</v>
      </c>
      <c r="E337" s="178" t="str">
        <f>IF(VLOOKUP($B:$B,'S26 Warehouse Sale Product List'!$A:$F,6,FALSE)="","",VLOOKUP($B:$B,'S26 Warehouse Sale Product List'!$A:$F,6,FALSE))</f>
        <v/>
      </c>
      <c r="F337" s="179"/>
      <c r="G337" s="169"/>
    </row>
    <row r="338" spans="1:7" x14ac:dyDescent="0.25">
      <c r="A338" s="187">
        <v>80931927</v>
      </c>
      <c r="B338" s="232" t="s">
        <v>126</v>
      </c>
      <c r="C338" s="187" t="s">
        <v>749</v>
      </c>
      <c r="D338" s="187">
        <v>1406</v>
      </c>
      <c r="E338" s="178" t="str">
        <f>IF(VLOOKUP($B:$B,'S26 Warehouse Sale Product List'!$A:$F,6,FALSE)="","",VLOOKUP($B:$B,'S26 Warehouse Sale Product List'!$A:$F,6,FALSE))</f>
        <v/>
      </c>
      <c r="F338" s="179"/>
      <c r="G338" s="169"/>
    </row>
    <row r="339" spans="1:7" x14ac:dyDescent="0.25">
      <c r="A339" s="187">
        <v>43467459</v>
      </c>
      <c r="B339" s="232" t="s">
        <v>737</v>
      </c>
      <c r="C339" s="187" t="s">
        <v>764</v>
      </c>
      <c r="D339" s="187">
        <v>1406</v>
      </c>
      <c r="E339" s="178" t="str">
        <f>IF(VLOOKUP($B:$B,'S26 Warehouse Sale Product List'!$A:$F,6,FALSE)="","",VLOOKUP($B:$B,'S26 Warehouse Sale Product List'!$A:$F,6,FALSE))</f>
        <v/>
      </c>
      <c r="F339" s="179"/>
      <c r="G339" s="169"/>
    </row>
    <row r="340" spans="1:7" x14ac:dyDescent="0.25">
      <c r="A340" s="187">
        <v>84555712</v>
      </c>
      <c r="B340" s="232" t="s">
        <v>902</v>
      </c>
      <c r="C340" s="187" t="s">
        <v>765</v>
      </c>
      <c r="D340" s="187">
        <v>1406</v>
      </c>
      <c r="E340" s="178" t="str">
        <f>IF(VLOOKUP($B:$B,'S26 Warehouse Sale Product List'!$A:$F,6,FALSE)="","",VLOOKUP($B:$B,'S26 Warehouse Sale Product List'!$A:$F,6,FALSE))</f>
        <v/>
      </c>
      <c r="F340" s="179"/>
      <c r="G340" s="169"/>
    </row>
    <row r="341" spans="1:7" x14ac:dyDescent="0.25">
      <c r="A341" s="187">
        <v>82659053</v>
      </c>
      <c r="B341" s="232" t="s">
        <v>352</v>
      </c>
      <c r="C341" s="187" t="s">
        <v>770</v>
      </c>
      <c r="D341" s="187">
        <v>1406</v>
      </c>
      <c r="E341" s="178" t="str">
        <f>IF(VLOOKUP($B:$B,'S26 Warehouse Sale Product List'!$A:$F,6,FALSE)="","",VLOOKUP($B:$B,'S26 Warehouse Sale Product List'!$A:$F,6,FALSE))</f>
        <v/>
      </c>
      <c r="F341" s="179"/>
      <c r="G341" s="169"/>
    </row>
    <row r="342" spans="1:7" x14ac:dyDescent="0.25">
      <c r="A342" s="187">
        <v>3521970</v>
      </c>
      <c r="B342" s="232" t="s">
        <v>113</v>
      </c>
      <c r="C342" s="187" t="s">
        <v>546</v>
      </c>
      <c r="D342" s="187">
        <v>1406</v>
      </c>
      <c r="E342" s="178" t="str">
        <f>IF(VLOOKUP($B:$B,'S26 Warehouse Sale Product List'!$A:$F,6,FALSE)="","",VLOOKUP($B:$B,'S26 Warehouse Sale Product List'!$A:$F,6,FALSE))</f>
        <v/>
      </c>
      <c r="F342" s="179"/>
      <c r="G342" s="169"/>
    </row>
    <row r="343" spans="1:7" x14ac:dyDescent="0.25">
      <c r="A343" s="187">
        <v>10128808</v>
      </c>
      <c r="B343" s="232" t="s">
        <v>151</v>
      </c>
      <c r="C343" s="187" t="s">
        <v>820</v>
      </c>
      <c r="D343" s="187">
        <v>1406</v>
      </c>
      <c r="E343" s="178" t="str">
        <f>IF(VLOOKUP($B:$B,'S26 Warehouse Sale Product List'!$A:$F,6,FALSE)="","",VLOOKUP($B:$B,'S26 Warehouse Sale Product List'!$A:$F,6,FALSE))</f>
        <v/>
      </c>
      <c r="F343" s="179"/>
      <c r="G343" s="169"/>
    </row>
    <row r="344" spans="1:7" x14ac:dyDescent="0.25">
      <c r="A344" s="187">
        <v>10692259</v>
      </c>
      <c r="B344" s="232" t="s">
        <v>1136</v>
      </c>
      <c r="C344" s="187" t="s">
        <v>821</v>
      </c>
      <c r="D344" s="187">
        <v>1406</v>
      </c>
      <c r="E344" s="178" t="str">
        <f>IF(VLOOKUP($B:$B,'S26 Warehouse Sale Product List'!$A:$F,6,FALSE)="","",VLOOKUP($B:$B,'S26 Warehouse Sale Product List'!$A:$F,6,FALSE))</f>
        <v/>
      </c>
      <c r="F344" s="179"/>
      <c r="G344" s="169"/>
    </row>
    <row r="345" spans="1:7" x14ac:dyDescent="0.25">
      <c r="A345" s="187">
        <v>29803832</v>
      </c>
      <c r="B345" s="232" t="s">
        <v>365</v>
      </c>
      <c r="C345" s="187" t="s">
        <v>823</v>
      </c>
      <c r="D345" s="187">
        <v>1406</v>
      </c>
      <c r="E345" s="178" t="str">
        <f>IF(VLOOKUP($B:$B,'S26 Warehouse Sale Product List'!$A:$F,6,FALSE)="","",VLOOKUP($B:$B,'S26 Warehouse Sale Product List'!$A:$F,6,FALSE))</f>
        <v/>
      </c>
      <c r="F345" s="179"/>
      <c r="G345" s="169"/>
    </row>
    <row r="346" spans="1:7" x14ac:dyDescent="0.25">
      <c r="A346" s="187">
        <v>50063379</v>
      </c>
      <c r="B346" s="232" t="s">
        <v>364</v>
      </c>
      <c r="C346" s="187" t="s">
        <v>824</v>
      </c>
      <c r="D346" s="187">
        <v>1406</v>
      </c>
      <c r="E346" s="178" t="str">
        <f>IF(VLOOKUP($B:$B,'S26 Warehouse Sale Product List'!$A:$F,6,FALSE)="","",VLOOKUP($B:$B,'S26 Warehouse Sale Product List'!$A:$F,6,FALSE))</f>
        <v/>
      </c>
      <c r="F346" s="179"/>
      <c r="G346" s="169"/>
    </row>
    <row r="347" spans="1:7" x14ac:dyDescent="0.25">
      <c r="A347" s="187">
        <v>97605338</v>
      </c>
      <c r="B347" s="232" t="s">
        <v>162</v>
      </c>
      <c r="C347" s="187" t="s">
        <v>547</v>
      </c>
      <c r="D347" s="187">
        <v>1406</v>
      </c>
      <c r="E347" s="178" t="str">
        <f>IF(VLOOKUP($B:$B,'S26 Warehouse Sale Product List'!$A:$F,6,FALSE)="","",VLOOKUP($B:$B,'S26 Warehouse Sale Product List'!$A:$F,6,FALSE))</f>
        <v/>
      </c>
      <c r="F347" s="179"/>
      <c r="G347" s="169"/>
    </row>
    <row r="348" spans="1:7" x14ac:dyDescent="0.25">
      <c r="A348" s="187">
        <v>54913498</v>
      </c>
      <c r="B348" s="232" t="s">
        <v>740</v>
      </c>
      <c r="C348" s="187" t="s">
        <v>852</v>
      </c>
      <c r="D348" s="187">
        <v>1406</v>
      </c>
      <c r="E348" s="178" t="str">
        <f>IF(VLOOKUP($B:$B,'S26 Warehouse Sale Product List'!$A:$F,6,FALSE)="","",VLOOKUP($B:$B,'S26 Warehouse Sale Product List'!$A:$F,6,FALSE))</f>
        <v/>
      </c>
      <c r="F348" s="179"/>
      <c r="G348" s="169"/>
    </row>
    <row r="349" spans="1:7" x14ac:dyDescent="0.25">
      <c r="A349" s="187">
        <v>52845068</v>
      </c>
      <c r="B349" s="232" t="s">
        <v>264</v>
      </c>
      <c r="C349" s="187" t="s">
        <v>480</v>
      </c>
      <c r="D349" s="187">
        <v>1407</v>
      </c>
      <c r="E349" s="178" t="str">
        <f>IF(VLOOKUP($B:$B,'S26 Warehouse Sale Product List'!$A:$F,6,FALSE)="","",VLOOKUP($B:$B,'S26 Warehouse Sale Product List'!$A:$F,6,FALSE))</f>
        <v/>
      </c>
      <c r="F349" s="179"/>
      <c r="G349" s="169"/>
    </row>
    <row r="350" spans="1:7" x14ac:dyDescent="0.25">
      <c r="A350" s="187">
        <v>16385726</v>
      </c>
      <c r="B350" s="232" t="s">
        <v>170</v>
      </c>
      <c r="C350" s="187" t="s">
        <v>549</v>
      </c>
      <c r="D350" s="187">
        <v>1407</v>
      </c>
      <c r="E350" s="178" t="str">
        <f>IF(VLOOKUP($B:$B,'S26 Warehouse Sale Product List'!$A:$F,6,FALSE)="","",VLOOKUP($B:$B,'S26 Warehouse Sale Product List'!$A:$F,6,FALSE))</f>
        <v/>
      </c>
      <c r="F350" s="179"/>
      <c r="G350" s="169"/>
    </row>
    <row r="351" spans="1:7" x14ac:dyDescent="0.25">
      <c r="A351" s="187">
        <v>75817846</v>
      </c>
      <c r="B351" s="232" t="s">
        <v>363</v>
      </c>
      <c r="C351" s="187" t="s">
        <v>826</v>
      </c>
      <c r="D351" s="187">
        <v>1407</v>
      </c>
      <c r="E351" s="178" t="str">
        <f>IF(VLOOKUP($B:$B,'S26 Warehouse Sale Product List'!$A:$F,6,FALSE)="","",VLOOKUP($B:$B,'S26 Warehouse Sale Product List'!$A:$F,6,FALSE))</f>
        <v/>
      </c>
      <c r="F351" s="179"/>
      <c r="G351" s="169"/>
    </row>
    <row r="352" spans="1:7" x14ac:dyDescent="0.25">
      <c r="A352" s="187">
        <v>66650016</v>
      </c>
      <c r="B352" s="232" t="s">
        <v>1107</v>
      </c>
      <c r="C352" s="187" t="s">
        <v>899</v>
      </c>
      <c r="D352" s="187">
        <v>1407</v>
      </c>
      <c r="E352" s="178" t="str">
        <f>IF(VLOOKUP($B:$B,'S26 Warehouse Sale Product List'!$A:$F,6,FALSE)="","",VLOOKUP($B:$B,'S26 Warehouse Sale Product List'!$A:$F,6,FALSE))</f>
        <v/>
      </c>
      <c r="F352" s="179"/>
      <c r="G352" s="169"/>
    </row>
    <row r="353" spans="1:7" x14ac:dyDescent="0.25">
      <c r="A353" s="187">
        <v>85180914</v>
      </c>
      <c r="B353" s="232" t="s">
        <v>306</v>
      </c>
      <c r="C353" s="187" t="s">
        <v>717</v>
      </c>
      <c r="D353" s="187">
        <v>1501</v>
      </c>
      <c r="E353" s="178" t="str">
        <f>IF(VLOOKUP($B:$B,'S26 Warehouse Sale Product List'!$A:$F,6,FALSE)="","",VLOOKUP($B:$B,'S26 Warehouse Sale Product List'!$A:$F,6,FALSE))</f>
        <v/>
      </c>
      <c r="F353" s="179"/>
      <c r="G353" s="169"/>
    </row>
    <row r="354" spans="1:7" x14ac:dyDescent="0.25">
      <c r="A354" s="187">
        <v>13899277</v>
      </c>
      <c r="B354" s="232" t="s">
        <v>1109</v>
      </c>
      <c r="C354" s="187" t="s">
        <v>731</v>
      </c>
      <c r="D354" s="187">
        <v>1501</v>
      </c>
      <c r="E354" s="178" t="str">
        <f>IF(VLOOKUP($B:$B,'S26 Warehouse Sale Product List'!$A:$F,6,FALSE)="","",VLOOKUP($B:$B,'S26 Warehouse Sale Product List'!$A:$F,6,FALSE))</f>
        <v/>
      </c>
      <c r="F354" s="179"/>
      <c r="G354" s="169"/>
    </row>
    <row r="355" spans="1:7" x14ac:dyDescent="0.25">
      <c r="A355" s="187">
        <v>18533013</v>
      </c>
      <c r="B355" s="232" t="s">
        <v>908</v>
      </c>
      <c r="C355" s="187" t="s">
        <v>732</v>
      </c>
      <c r="D355" s="187">
        <v>1501</v>
      </c>
      <c r="E355" s="178" t="str">
        <f>IF(VLOOKUP($B:$B,'S26 Warehouse Sale Product List'!$A:$F,6,FALSE)="","",VLOOKUP($B:$B,'S26 Warehouse Sale Product List'!$A:$F,6,FALSE))</f>
        <v/>
      </c>
      <c r="F355" s="179"/>
      <c r="G355" s="169"/>
    </row>
    <row r="356" spans="1:7" x14ac:dyDescent="0.25">
      <c r="A356" s="187">
        <v>29998852</v>
      </c>
      <c r="B356" s="232" t="s">
        <v>344</v>
      </c>
      <c r="C356" s="187" t="s">
        <v>733</v>
      </c>
      <c r="D356" s="187">
        <v>1501</v>
      </c>
      <c r="E356" s="178" t="str">
        <f>IF(VLOOKUP($B:$B,'S26 Warehouse Sale Product List'!$A:$F,6,FALSE)="","",VLOOKUP($B:$B,'S26 Warehouse Sale Product List'!$A:$F,6,FALSE))</f>
        <v/>
      </c>
      <c r="F356" s="179"/>
      <c r="G356" s="169"/>
    </row>
    <row r="357" spans="1:7" x14ac:dyDescent="0.25">
      <c r="A357" s="187">
        <v>33162911</v>
      </c>
      <c r="B357" s="232" t="s">
        <v>216</v>
      </c>
      <c r="C357" s="187" t="s">
        <v>734</v>
      </c>
      <c r="D357" s="187">
        <v>1501</v>
      </c>
      <c r="E357" s="178" t="str">
        <f>IF(VLOOKUP($B:$B,'S26 Warehouse Sale Product List'!$A:$F,6,FALSE)="","",VLOOKUP($B:$B,'S26 Warehouse Sale Product List'!$A:$F,6,FALSE))</f>
        <v/>
      </c>
      <c r="F357" s="179"/>
      <c r="G357" s="169"/>
    </row>
    <row r="358" spans="1:7" x14ac:dyDescent="0.25">
      <c r="A358" s="187">
        <v>55619434</v>
      </c>
      <c r="B358" s="232" t="s">
        <v>1111</v>
      </c>
      <c r="C358" s="187" t="s">
        <v>735</v>
      </c>
      <c r="D358" s="187">
        <v>1501</v>
      </c>
      <c r="E358" s="178" t="str">
        <f>IF(VLOOKUP($B:$B,'S26 Warehouse Sale Product List'!$A:$F,6,FALSE)="","",VLOOKUP($B:$B,'S26 Warehouse Sale Product List'!$A:$F,6,FALSE))</f>
        <v/>
      </c>
      <c r="F358" s="179"/>
      <c r="G358" s="169"/>
    </row>
    <row r="359" spans="1:7" x14ac:dyDescent="0.25">
      <c r="A359" s="187">
        <v>57393417</v>
      </c>
      <c r="B359" s="232" t="s">
        <v>1113</v>
      </c>
      <c r="C359" s="187" t="s">
        <v>736</v>
      </c>
      <c r="D359" s="187">
        <v>1501</v>
      </c>
      <c r="E359" s="178" t="str">
        <f>IF(VLOOKUP($B:$B,'S26 Warehouse Sale Product List'!$A:$F,6,FALSE)="","",VLOOKUP($B:$B,'S26 Warehouse Sale Product List'!$A:$F,6,FALSE))</f>
        <v/>
      </c>
      <c r="F359" s="179"/>
      <c r="G359" s="169"/>
    </row>
    <row r="360" spans="1:7" x14ac:dyDescent="0.25">
      <c r="A360" s="187">
        <v>73542422</v>
      </c>
      <c r="B360" s="232" t="s">
        <v>218</v>
      </c>
      <c r="C360" s="187" t="s">
        <v>738</v>
      </c>
      <c r="D360" s="187">
        <v>1501</v>
      </c>
      <c r="E360" s="178" t="str">
        <f>IF(VLOOKUP($B:$B,'S26 Warehouse Sale Product List'!$A:$F,6,FALSE)="","",VLOOKUP($B:$B,'S26 Warehouse Sale Product List'!$A:$F,6,FALSE))</f>
        <v/>
      </c>
      <c r="F360" s="179"/>
      <c r="G360" s="169"/>
    </row>
    <row r="361" spans="1:7" x14ac:dyDescent="0.25">
      <c r="A361" s="187">
        <v>93004228</v>
      </c>
      <c r="B361" s="232" t="s">
        <v>219</v>
      </c>
      <c r="C361" s="187" t="s">
        <v>739</v>
      </c>
      <c r="D361" s="187">
        <v>1501</v>
      </c>
      <c r="E361" s="178" t="str">
        <f>IF(VLOOKUP($B:$B,'S26 Warehouse Sale Product List'!$A:$F,6,FALSE)="","",VLOOKUP($B:$B,'S26 Warehouse Sale Product List'!$A:$F,6,FALSE))</f>
        <v/>
      </c>
      <c r="F361" s="179"/>
      <c r="G361" s="169"/>
    </row>
    <row r="362" spans="1:7" x14ac:dyDescent="0.25">
      <c r="A362" s="187">
        <v>94262181</v>
      </c>
      <c r="B362" s="232" t="s">
        <v>212</v>
      </c>
      <c r="C362" s="187" t="s">
        <v>741</v>
      </c>
      <c r="D362" s="187">
        <v>1501</v>
      </c>
      <c r="E362" s="178" t="str">
        <f>IF(VLOOKUP($B:$B,'S26 Warehouse Sale Product List'!$A:$F,6,FALSE)="","",VLOOKUP($B:$B,'S26 Warehouse Sale Product List'!$A:$F,6,FALSE))</f>
        <v/>
      </c>
      <c r="F362" s="179"/>
      <c r="G362" s="169"/>
    </row>
    <row r="363" spans="1:7" x14ac:dyDescent="0.25">
      <c r="A363" s="187">
        <v>33528602</v>
      </c>
      <c r="B363" s="232" t="s">
        <v>345</v>
      </c>
      <c r="C363" s="187" t="s">
        <v>742</v>
      </c>
      <c r="D363" s="187">
        <v>1501</v>
      </c>
      <c r="E363" s="178" t="str">
        <f>IF(VLOOKUP($B:$B,'S26 Warehouse Sale Product List'!$A:$F,6,FALSE)="","",VLOOKUP($B:$B,'S26 Warehouse Sale Product List'!$A:$F,6,FALSE))</f>
        <v/>
      </c>
      <c r="F363" s="179"/>
      <c r="G363" s="169"/>
    </row>
    <row r="364" spans="1:7" x14ac:dyDescent="0.25">
      <c r="A364" s="187">
        <v>27884452</v>
      </c>
      <c r="B364" s="232" t="s">
        <v>197</v>
      </c>
      <c r="C364" s="187" t="s">
        <v>874</v>
      </c>
      <c r="D364" s="187">
        <v>1505</v>
      </c>
      <c r="E364" s="178" t="str">
        <f>IF(VLOOKUP($B:$B,'S26 Warehouse Sale Product List'!$A:$F,6,FALSE)="","",VLOOKUP($B:$B,'S26 Warehouse Sale Product List'!$A:$F,6,FALSE))</f>
        <v/>
      </c>
      <c r="F364" s="179"/>
      <c r="G364" s="169"/>
    </row>
    <row r="365" spans="1:7" x14ac:dyDescent="0.25">
      <c r="A365" s="187">
        <v>64758821</v>
      </c>
      <c r="B365" s="232" t="s">
        <v>918</v>
      </c>
      <c r="C365" s="187" t="s">
        <v>648</v>
      </c>
      <c r="D365" s="187">
        <v>1505</v>
      </c>
      <c r="E365" s="178" t="str">
        <f>IF(VLOOKUP($B:$B,'S26 Warehouse Sale Product List'!$A:$F,6,FALSE)="","",VLOOKUP($B:$B,'S26 Warehouse Sale Product List'!$A:$F,6,FALSE))</f>
        <v/>
      </c>
      <c r="F365" s="179"/>
      <c r="G365" s="169"/>
    </row>
    <row r="366" spans="1:7" x14ac:dyDescent="0.25">
      <c r="A366" s="187">
        <v>42559318</v>
      </c>
      <c r="B366" s="232" t="s">
        <v>223</v>
      </c>
      <c r="C366" s="187" t="s">
        <v>939</v>
      </c>
      <c r="D366" s="187">
        <v>1505</v>
      </c>
      <c r="E366" s="178" t="str">
        <f>IF(VLOOKUP($B:$B,'S26 Warehouse Sale Product List'!$A:$F,6,FALSE)="","",VLOOKUP($B:$B,'S26 Warehouse Sale Product List'!$A:$F,6,FALSE))</f>
        <v/>
      </c>
      <c r="F366" s="179"/>
      <c r="G366" s="169"/>
    </row>
    <row r="367" spans="1:7" x14ac:dyDescent="0.25">
      <c r="A367" s="187">
        <v>74378056</v>
      </c>
      <c r="B367" s="232" t="s">
        <v>407</v>
      </c>
      <c r="C367" s="187" t="s">
        <v>1063</v>
      </c>
      <c r="D367" s="187">
        <v>1505</v>
      </c>
      <c r="E367" s="178" t="str">
        <f>IF(VLOOKUP($B:$B,'S26 Warehouse Sale Product List'!$A:$F,6,FALSE)="","",VLOOKUP($B:$B,'S26 Warehouse Sale Product List'!$A:$F,6,FALSE))</f>
        <v/>
      </c>
      <c r="F367" s="179"/>
      <c r="G367" s="169"/>
    </row>
    <row r="368" spans="1:7" x14ac:dyDescent="0.25">
      <c r="A368" s="187">
        <v>40441361</v>
      </c>
      <c r="B368" s="232" t="s">
        <v>926</v>
      </c>
      <c r="C368" s="187" t="s">
        <v>875</v>
      </c>
      <c r="D368" s="187">
        <v>1506</v>
      </c>
      <c r="E368" s="239"/>
      <c r="F368" s="240"/>
      <c r="G368" s="169"/>
    </row>
    <row r="369" spans="1:7" x14ac:dyDescent="0.25">
      <c r="A369" s="187">
        <v>14499615</v>
      </c>
      <c r="B369" s="232" t="s">
        <v>921</v>
      </c>
      <c r="C369" s="187" t="s">
        <v>900</v>
      </c>
      <c r="D369" s="187">
        <v>1506</v>
      </c>
      <c r="E369" s="178" t="str">
        <f>IF(VLOOKUP($B:$B,'S26 Warehouse Sale Product List'!$A:$F,6,FALSE)="","",VLOOKUP($B:$B,'S26 Warehouse Sale Product List'!$A:$F,6,FALSE))</f>
        <v/>
      </c>
      <c r="F369" s="179"/>
      <c r="G369" s="169"/>
    </row>
    <row r="370" spans="1:7" x14ac:dyDescent="0.25">
      <c r="A370" s="187">
        <v>18447135</v>
      </c>
      <c r="B370" s="232" t="s">
        <v>211</v>
      </c>
      <c r="C370" s="187" t="s">
        <v>901</v>
      </c>
      <c r="D370" s="187">
        <v>1506</v>
      </c>
      <c r="E370" s="178" t="str">
        <f>IF(VLOOKUP($B:$B,'S26 Warehouse Sale Product List'!$A:$F,6,FALSE)="","",VLOOKUP($B:$B,'S26 Warehouse Sale Product List'!$A:$F,6,FALSE))</f>
        <v/>
      </c>
      <c r="F370" s="179"/>
      <c r="G370" s="169"/>
    </row>
    <row r="371" spans="1:7" x14ac:dyDescent="0.25">
      <c r="A371" s="187">
        <v>39075032</v>
      </c>
      <c r="B371" s="232" t="s">
        <v>924</v>
      </c>
      <c r="C371" s="187" t="s">
        <v>903</v>
      </c>
      <c r="D371" s="187">
        <v>1506</v>
      </c>
      <c r="E371" s="178" t="str">
        <f>IF(VLOOKUP($B:$B,'S26 Warehouse Sale Product List'!$A:$F,6,FALSE)="","",VLOOKUP($B:$B,'S26 Warehouse Sale Product List'!$A:$F,6,FALSE))</f>
        <v/>
      </c>
      <c r="F371" s="179"/>
      <c r="G371" s="169"/>
    </row>
    <row r="372" spans="1:7" x14ac:dyDescent="0.25">
      <c r="A372" s="187">
        <v>87992840</v>
      </c>
      <c r="B372" s="232" t="s">
        <v>927</v>
      </c>
      <c r="C372" s="187" t="s">
        <v>904</v>
      </c>
      <c r="D372" s="187">
        <v>1506</v>
      </c>
      <c r="E372" s="178" t="str">
        <f>IF(VLOOKUP($B:$B,'S26 Warehouse Sale Product List'!$A:$F,6,FALSE)="","",VLOOKUP($B:$B,'S26 Warehouse Sale Product List'!$A:$F,6,FALSE))</f>
        <v/>
      </c>
      <c r="F372" s="179"/>
      <c r="G372" s="169"/>
    </row>
    <row r="373" spans="1:7" x14ac:dyDescent="0.25">
      <c r="A373" s="187">
        <v>3440401</v>
      </c>
      <c r="B373" s="232" t="s">
        <v>937</v>
      </c>
      <c r="C373" s="187" t="s">
        <v>686</v>
      </c>
      <c r="D373" s="187">
        <v>1601</v>
      </c>
      <c r="E373" s="178" t="str">
        <f>IF(VLOOKUP($B:$B,'S26 Warehouse Sale Product List'!$A:$F,6,FALSE)="","",VLOOKUP($B:$B,'S26 Warehouse Sale Product List'!$A:$F,6,FALSE))</f>
        <v/>
      </c>
      <c r="F373" s="179"/>
      <c r="G373" s="169"/>
    </row>
    <row r="374" spans="1:7" x14ac:dyDescent="0.25">
      <c r="A374" s="187">
        <v>3007912</v>
      </c>
      <c r="B374" s="232" t="s">
        <v>415</v>
      </c>
      <c r="C374" s="187" t="s">
        <v>1067</v>
      </c>
      <c r="D374" s="187">
        <v>1601</v>
      </c>
      <c r="E374" s="178" t="str">
        <f>IF(VLOOKUP($B:$B,'S26 Warehouse Sale Product List'!$A:$F,6,FALSE)="","",VLOOKUP($B:$B,'S26 Warehouse Sale Product List'!$A:$F,6,FALSE))</f>
        <v/>
      </c>
      <c r="F374" s="179"/>
      <c r="G374" s="169"/>
    </row>
    <row r="375" spans="1:7" x14ac:dyDescent="0.25">
      <c r="A375" s="187">
        <v>3034147</v>
      </c>
      <c r="B375" s="232" t="s">
        <v>416</v>
      </c>
      <c r="C375" s="187" t="s">
        <v>1069</v>
      </c>
      <c r="D375" s="187">
        <v>1601</v>
      </c>
      <c r="E375" s="178" t="str">
        <f>IF(VLOOKUP($B:$B,'S26 Warehouse Sale Product List'!$A:$F,6,FALSE)="","",VLOOKUP($B:$B,'S26 Warehouse Sale Product List'!$A:$F,6,FALSE))</f>
        <v/>
      </c>
      <c r="F375" s="179"/>
      <c r="G375" s="169"/>
    </row>
    <row r="376" spans="1:7" x14ac:dyDescent="0.25">
      <c r="A376" s="187">
        <v>3180627</v>
      </c>
      <c r="B376" s="232" t="s">
        <v>327</v>
      </c>
      <c r="C376" s="187" t="s">
        <v>690</v>
      </c>
      <c r="D376" s="187">
        <v>1601</v>
      </c>
      <c r="E376" s="178" t="str">
        <f>IF(VLOOKUP($B:$B,'S26 Warehouse Sale Product List'!$A:$F,6,FALSE)="","",VLOOKUP($B:$B,'S26 Warehouse Sale Product List'!$A:$F,6,FALSE))</f>
        <v/>
      </c>
      <c r="F376" s="179"/>
      <c r="G376" s="169"/>
    </row>
    <row r="377" spans="1:7" x14ac:dyDescent="0.25">
      <c r="A377" s="187">
        <v>3320322</v>
      </c>
      <c r="B377" s="232" t="s">
        <v>417</v>
      </c>
      <c r="C377" s="187" t="s">
        <v>1071</v>
      </c>
      <c r="D377" s="187">
        <v>1601</v>
      </c>
      <c r="E377" s="178" t="str">
        <f>IF(VLOOKUP($B:$B,'S26 Warehouse Sale Product List'!$A:$F,6,FALSE)="","",VLOOKUP($B:$B,'S26 Warehouse Sale Product List'!$A:$F,6,FALSE))</f>
        <v/>
      </c>
      <c r="F377" s="179"/>
      <c r="G377" s="169"/>
    </row>
    <row r="378" spans="1:7" x14ac:dyDescent="0.25">
      <c r="A378" s="187">
        <v>3352200</v>
      </c>
      <c r="B378" s="232" t="s">
        <v>932</v>
      </c>
      <c r="C378" s="187" t="s">
        <v>1072</v>
      </c>
      <c r="D378" s="187">
        <v>1601</v>
      </c>
      <c r="E378" s="178" t="str">
        <f>IF(VLOOKUP($B:$B,'S26 Warehouse Sale Product List'!$A:$F,6,FALSE)="","",VLOOKUP($B:$B,'S26 Warehouse Sale Product List'!$A:$F,6,FALSE))</f>
        <v/>
      </c>
      <c r="F378" s="179"/>
      <c r="G378" s="169"/>
    </row>
    <row r="379" spans="1:7" x14ac:dyDescent="0.25">
      <c r="A379" s="187">
        <v>3400364</v>
      </c>
      <c r="B379" s="232" t="s">
        <v>418</v>
      </c>
      <c r="C379" s="187" t="s">
        <v>1073</v>
      </c>
      <c r="D379" s="187">
        <v>1601</v>
      </c>
      <c r="E379" s="178" t="str">
        <f>IF(VLOOKUP($B:$B,'S26 Warehouse Sale Product List'!$A:$F,6,FALSE)="","",VLOOKUP($B:$B,'S26 Warehouse Sale Product List'!$A:$F,6,FALSE))</f>
        <v/>
      </c>
      <c r="F379" s="179"/>
      <c r="G379" s="169"/>
    </row>
    <row r="380" spans="1:7" x14ac:dyDescent="0.25">
      <c r="A380" s="187">
        <v>3429596</v>
      </c>
      <c r="B380" s="232" t="s">
        <v>328</v>
      </c>
      <c r="C380" s="187" t="s">
        <v>691</v>
      </c>
      <c r="D380" s="187">
        <v>1601</v>
      </c>
      <c r="E380" s="178" t="str">
        <f>IF(VLOOKUP($B:$B,'S26 Warehouse Sale Product List'!$A:$F,6,FALSE)="","",VLOOKUP($B:$B,'S26 Warehouse Sale Product List'!$A:$F,6,FALSE))</f>
        <v/>
      </c>
      <c r="F380" s="179"/>
      <c r="G380" s="169"/>
    </row>
    <row r="381" spans="1:7" x14ac:dyDescent="0.25">
      <c r="A381" s="187">
        <v>3436997</v>
      </c>
      <c r="B381" s="232" t="s">
        <v>419</v>
      </c>
      <c r="C381" s="187" t="s">
        <v>1074</v>
      </c>
      <c r="D381" s="187">
        <v>1601</v>
      </c>
      <c r="E381" s="178" t="str">
        <f>IF(VLOOKUP($B:$B,'S26 Warehouse Sale Product List'!$A:$F,6,FALSE)="","",VLOOKUP($B:$B,'S26 Warehouse Sale Product List'!$A:$F,6,FALSE))</f>
        <v/>
      </c>
      <c r="F381" s="179"/>
      <c r="G381" s="169"/>
    </row>
    <row r="382" spans="1:7" x14ac:dyDescent="0.25">
      <c r="A382" s="187">
        <v>3605774</v>
      </c>
      <c r="B382" s="232" t="s">
        <v>420</v>
      </c>
      <c r="C382" s="187" t="s">
        <v>1076</v>
      </c>
      <c r="D382" s="187">
        <v>1601</v>
      </c>
      <c r="E382" s="178" t="str">
        <f>IF(VLOOKUP($B:$B,'S26 Warehouse Sale Product List'!$A:$F,6,FALSE)="","",VLOOKUP($B:$B,'S26 Warehouse Sale Product List'!$A:$F,6,FALSE))</f>
        <v/>
      </c>
      <c r="F382" s="179"/>
      <c r="G382" s="169"/>
    </row>
    <row r="383" spans="1:7" x14ac:dyDescent="0.25">
      <c r="A383" s="187">
        <v>11116636</v>
      </c>
      <c r="B383" s="232" t="s">
        <v>421</v>
      </c>
      <c r="C383" s="187" t="s">
        <v>1077</v>
      </c>
      <c r="D383" s="187">
        <v>1601</v>
      </c>
      <c r="E383" s="178" t="str">
        <f>IF(VLOOKUP($B:$B,'S26 Warehouse Sale Product List'!$A:$F,6,FALSE)="","",VLOOKUP($B:$B,'S26 Warehouse Sale Product List'!$A:$F,6,FALSE))</f>
        <v/>
      </c>
      <c r="F383" s="179"/>
      <c r="G383" s="169"/>
    </row>
    <row r="384" spans="1:7" x14ac:dyDescent="0.25">
      <c r="A384" s="187">
        <v>12051423</v>
      </c>
      <c r="B384" s="232" t="s">
        <v>422</v>
      </c>
      <c r="C384" s="187" t="s">
        <v>1079</v>
      </c>
      <c r="D384" s="187">
        <v>1601</v>
      </c>
      <c r="E384" s="178" t="str">
        <f>IF(VLOOKUP($B:$B,'S26 Warehouse Sale Product List'!$A:$F,6,FALSE)="","",VLOOKUP($B:$B,'S26 Warehouse Sale Product List'!$A:$F,6,FALSE))</f>
        <v/>
      </c>
      <c r="F384" s="179"/>
      <c r="G384" s="169"/>
    </row>
    <row r="385" spans="1:7" x14ac:dyDescent="0.25">
      <c r="A385" s="187">
        <v>12774358</v>
      </c>
      <c r="B385" s="232" t="s">
        <v>423</v>
      </c>
      <c r="C385" s="187" t="s">
        <v>1081</v>
      </c>
      <c r="D385" s="187">
        <v>1601</v>
      </c>
      <c r="E385" s="178" t="str">
        <f>IF(VLOOKUP($B:$B,'S26 Warehouse Sale Product List'!$A:$F,6,FALSE)="","",VLOOKUP($B:$B,'S26 Warehouse Sale Product List'!$A:$F,6,FALSE))</f>
        <v/>
      </c>
      <c r="F385" s="179"/>
      <c r="G385" s="169"/>
    </row>
    <row r="386" spans="1:7" x14ac:dyDescent="0.25">
      <c r="A386" s="187">
        <v>13869977</v>
      </c>
      <c r="B386" s="232" t="s">
        <v>424</v>
      </c>
      <c r="C386" s="187" t="s">
        <v>1082</v>
      </c>
      <c r="D386" s="187">
        <v>1601</v>
      </c>
      <c r="E386" s="178" t="str">
        <f>IF(VLOOKUP($B:$B,'S26 Warehouse Sale Product List'!$A:$F,6,FALSE)="","",VLOOKUP($B:$B,'S26 Warehouse Sale Product List'!$A:$F,6,FALSE))</f>
        <v/>
      </c>
      <c r="F386" s="179"/>
      <c r="G386" s="169"/>
    </row>
    <row r="387" spans="1:7" x14ac:dyDescent="0.25">
      <c r="A387" s="187">
        <v>43818446</v>
      </c>
      <c r="B387" s="232" t="s">
        <v>425</v>
      </c>
      <c r="C387" s="187" t="s">
        <v>1083</v>
      </c>
      <c r="D387" s="187">
        <v>1601</v>
      </c>
      <c r="E387" s="178" t="str">
        <f>IF(VLOOKUP($B:$B,'S26 Warehouse Sale Product List'!$A:$F,6,FALSE)="","",VLOOKUP($B:$B,'S26 Warehouse Sale Product List'!$A:$F,6,FALSE))</f>
        <v/>
      </c>
      <c r="F387" s="179"/>
      <c r="G387" s="169"/>
    </row>
    <row r="388" spans="1:7" x14ac:dyDescent="0.25">
      <c r="A388" s="187">
        <v>79810187</v>
      </c>
      <c r="B388" s="232" t="s">
        <v>426</v>
      </c>
      <c r="C388" s="187" t="s">
        <v>1084</v>
      </c>
      <c r="D388" s="187">
        <v>1601</v>
      </c>
      <c r="E388" s="178" t="str">
        <f>IF(VLOOKUP($B:$B,'S26 Warehouse Sale Product List'!$A:$F,6,FALSE)="","",VLOOKUP($B:$B,'S26 Warehouse Sale Product List'!$A:$F,6,FALSE))</f>
        <v/>
      </c>
      <c r="F388" s="179"/>
      <c r="G388" s="169"/>
    </row>
    <row r="389" spans="1:7" x14ac:dyDescent="0.25">
      <c r="A389" s="187">
        <v>83993044</v>
      </c>
      <c r="B389" s="232" t="s">
        <v>258</v>
      </c>
      <c r="C389" s="187" t="s">
        <v>692</v>
      </c>
      <c r="D389" s="187">
        <v>1601</v>
      </c>
      <c r="E389" s="178" t="str">
        <f>IF(VLOOKUP($B:$B,'S26 Warehouse Sale Product List'!$A:$F,6,FALSE)="","",VLOOKUP($B:$B,'S26 Warehouse Sale Product List'!$A:$F,6,FALSE))</f>
        <v/>
      </c>
      <c r="F389" s="179"/>
      <c r="G389" s="169"/>
    </row>
    <row r="390" spans="1:7" x14ac:dyDescent="0.25">
      <c r="A390" s="187">
        <v>10064957</v>
      </c>
      <c r="B390" s="232" t="s">
        <v>333</v>
      </c>
      <c r="C390" s="187" t="s">
        <v>702</v>
      </c>
      <c r="D390" s="187">
        <v>1601</v>
      </c>
      <c r="E390" s="178" t="str">
        <f>IF(VLOOKUP($B:$B,'S26 Warehouse Sale Product List'!$A:$F,6,FALSE)="","",VLOOKUP($B:$B,'S26 Warehouse Sale Product List'!$A:$F,6,FALSE))</f>
        <v/>
      </c>
      <c r="F390" s="179"/>
      <c r="G390" s="169"/>
    </row>
    <row r="391" spans="1:7" x14ac:dyDescent="0.25">
      <c r="A391" s="187">
        <v>64224715</v>
      </c>
      <c r="B391" s="232" t="s">
        <v>430</v>
      </c>
      <c r="C391" s="187" t="s">
        <v>1091</v>
      </c>
      <c r="D391" s="187">
        <v>1601</v>
      </c>
      <c r="E391" s="178" t="str">
        <f>IF(VLOOKUP($B:$B,'S26 Warehouse Sale Product List'!$A:$F,6,FALSE)="","",VLOOKUP($B:$B,'S26 Warehouse Sale Product List'!$A:$F,6,FALSE))</f>
        <v/>
      </c>
      <c r="F391" s="179"/>
      <c r="G391" s="169"/>
    </row>
    <row r="392" spans="1:7" x14ac:dyDescent="0.25">
      <c r="A392" s="187">
        <v>12945718</v>
      </c>
      <c r="B392" s="232" t="s">
        <v>427</v>
      </c>
      <c r="C392" s="187" t="s">
        <v>1086</v>
      </c>
      <c r="D392" s="187">
        <v>1602</v>
      </c>
      <c r="E392" s="178" t="str">
        <f>IF(VLOOKUP($B:$B,'S26 Warehouse Sale Product List'!$A:$F,6,FALSE)="","",VLOOKUP($B:$B,'S26 Warehouse Sale Product List'!$A:$F,6,FALSE))</f>
        <v/>
      </c>
      <c r="F392" s="179"/>
      <c r="G392" s="169"/>
    </row>
    <row r="393" spans="1:7" x14ac:dyDescent="0.25">
      <c r="A393" s="187">
        <v>22060716</v>
      </c>
      <c r="B393" s="232" t="s">
        <v>428</v>
      </c>
      <c r="C393" s="187" t="s">
        <v>1088</v>
      </c>
      <c r="D393" s="187">
        <v>1602</v>
      </c>
      <c r="E393" s="178" t="str">
        <f>IF(VLOOKUP($B:$B,'S26 Warehouse Sale Product List'!$A:$F,6,FALSE)="","",VLOOKUP($B:$B,'S26 Warehouse Sale Product List'!$A:$F,6,FALSE))</f>
        <v/>
      </c>
      <c r="F393" s="179"/>
      <c r="G393" s="169"/>
    </row>
    <row r="394" spans="1:7" x14ac:dyDescent="0.25">
      <c r="A394" s="187">
        <v>3225613</v>
      </c>
      <c r="B394" s="232" t="s">
        <v>313</v>
      </c>
      <c r="C394" s="187" t="s">
        <v>703</v>
      </c>
      <c r="D394" s="187">
        <v>1602</v>
      </c>
      <c r="E394" s="178" t="str">
        <f>IF(VLOOKUP($B:$B,'S26 Warehouse Sale Product List'!$A:$F,6,FALSE)="","",VLOOKUP($B:$B,'S26 Warehouse Sale Product List'!$A:$F,6,FALSE))</f>
        <v/>
      </c>
      <c r="F394" s="179"/>
      <c r="G394" s="169"/>
    </row>
    <row r="395" spans="1:7" x14ac:dyDescent="0.25">
      <c r="A395" s="187">
        <v>3286368</v>
      </c>
      <c r="B395" s="232" t="s">
        <v>432</v>
      </c>
      <c r="C395" s="187" t="s">
        <v>1093</v>
      </c>
      <c r="D395" s="187">
        <v>1602</v>
      </c>
      <c r="E395" s="178" t="str">
        <f>IF(VLOOKUP($B:$B,'S26 Warehouse Sale Product List'!$A:$F,6,FALSE)="","",VLOOKUP($B:$B,'S26 Warehouse Sale Product List'!$A:$F,6,FALSE))</f>
        <v/>
      </c>
      <c r="F395" s="179"/>
      <c r="G395" s="169"/>
    </row>
    <row r="396" spans="1:7" x14ac:dyDescent="0.25">
      <c r="A396" s="187">
        <v>3357599</v>
      </c>
      <c r="B396" s="232" t="s">
        <v>334</v>
      </c>
      <c r="C396" s="187" t="s">
        <v>705</v>
      </c>
      <c r="D396" s="187">
        <v>1602</v>
      </c>
      <c r="E396" s="178" t="str">
        <f>IF(VLOOKUP($B:$B,'S26 Warehouse Sale Product List'!$A:$F,6,FALSE)="","",VLOOKUP($B:$B,'S26 Warehouse Sale Product List'!$A:$F,6,FALSE))</f>
        <v/>
      </c>
      <c r="F396" s="179"/>
      <c r="G396" s="169"/>
    </row>
    <row r="397" spans="1:7" x14ac:dyDescent="0.25">
      <c r="A397" s="187">
        <v>3483112</v>
      </c>
      <c r="B397" s="232" t="s">
        <v>335</v>
      </c>
      <c r="C397" s="187" t="s">
        <v>706</v>
      </c>
      <c r="D397" s="187">
        <v>1602</v>
      </c>
      <c r="E397" s="178" t="str">
        <f>IF(VLOOKUP($B:$B,'S26 Warehouse Sale Product List'!$A:$F,6,FALSE)="","",VLOOKUP($B:$B,'S26 Warehouse Sale Product List'!$A:$F,6,FALSE))</f>
        <v/>
      </c>
      <c r="F397" s="179"/>
      <c r="G397" s="169"/>
    </row>
    <row r="398" spans="1:7" x14ac:dyDescent="0.25">
      <c r="A398" s="187">
        <v>3532878</v>
      </c>
      <c r="B398" s="232" t="s">
        <v>336</v>
      </c>
      <c r="C398" s="187" t="s">
        <v>707</v>
      </c>
      <c r="D398" s="187">
        <v>1602</v>
      </c>
      <c r="E398" s="178" t="str">
        <f>IF(VLOOKUP($B:$B,'S26 Warehouse Sale Product List'!$A:$F,6,FALSE)="","",VLOOKUP($B:$B,'S26 Warehouse Sale Product List'!$A:$F,6,FALSE))</f>
        <v/>
      </c>
      <c r="F398" s="179"/>
      <c r="G398" s="169"/>
    </row>
    <row r="399" spans="1:7" x14ac:dyDescent="0.25">
      <c r="A399" s="187">
        <v>3606144</v>
      </c>
      <c r="B399" s="232" t="s">
        <v>337</v>
      </c>
      <c r="C399" s="187" t="s">
        <v>708</v>
      </c>
      <c r="D399" s="187">
        <v>1602</v>
      </c>
      <c r="E399" s="178" t="str">
        <f>IF(VLOOKUP($B:$B,'S26 Warehouse Sale Product List'!$A:$F,6,FALSE)="","",VLOOKUP($B:$B,'S26 Warehouse Sale Product List'!$A:$F,6,FALSE))</f>
        <v/>
      </c>
      <c r="F399" s="179"/>
      <c r="G399" s="169"/>
    </row>
    <row r="400" spans="1:7" x14ac:dyDescent="0.25">
      <c r="A400" s="187">
        <v>23326247</v>
      </c>
      <c r="B400" s="232" t="s">
        <v>259</v>
      </c>
      <c r="C400" s="187" t="s">
        <v>710</v>
      </c>
      <c r="D400" s="187">
        <v>1602</v>
      </c>
      <c r="E400" s="178" t="str">
        <f>IF(VLOOKUP($B:$B,'S26 Warehouse Sale Product List'!$A:$F,6,FALSE)="","",VLOOKUP($B:$B,'S26 Warehouse Sale Product List'!$A:$F,6,FALSE))</f>
        <v/>
      </c>
      <c r="F400" s="179"/>
      <c r="G400" s="169"/>
    </row>
    <row r="401" spans="1:7" x14ac:dyDescent="0.25">
      <c r="A401" s="187">
        <v>27531668</v>
      </c>
      <c r="B401" s="232" t="s">
        <v>374</v>
      </c>
      <c r="C401" s="187" t="s">
        <v>1094</v>
      </c>
      <c r="D401" s="187">
        <v>1602</v>
      </c>
      <c r="E401" s="178" t="str">
        <f>IF(VLOOKUP($B:$B,'S26 Warehouse Sale Product List'!$A:$F,6,FALSE)="","",VLOOKUP($B:$B,'S26 Warehouse Sale Product List'!$A:$F,6,FALSE))</f>
        <v/>
      </c>
      <c r="F401" s="179"/>
      <c r="G401" s="169"/>
    </row>
    <row r="402" spans="1:7" x14ac:dyDescent="0.25">
      <c r="A402" s="187">
        <v>52645003</v>
      </c>
      <c r="B402" s="232" t="s">
        <v>433</v>
      </c>
      <c r="C402" s="187" t="s">
        <v>1095</v>
      </c>
      <c r="D402" s="187">
        <v>1602</v>
      </c>
      <c r="E402" s="178" t="str">
        <f>IF(VLOOKUP($B:$B,'S26 Warehouse Sale Product List'!$A:$F,6,FALSE)="","",VLOOKUP($B:$B,'S26 Warehouse Sale Product List'!$A:$F,6,FALSE))</f>
        <v/>
      </c>
      <c r="F402" s="179"/>
      <c r="G402" s="169"/>
    </row>
    <row r="403" spans="1:7" x14ac:dyDescent="0.25">
      <c r="A403" s="187">
        <v>55947750</v>
      </c>
      <c r="B403" s="232" t="s">
        <v>338</v>
      </c>
      <c r="C403" s="187" t="s">
        <v>711</v>
      </c>
      <c r="D403" s="187">
        <v>1602</v>
      </c>
      <c r="E403" s="178" t="str">
        <f>IF(VLOOKUP($B:$B,'S26 Warehouse Sale Product List'!$A:$F,6,FALSE)="","",VLOOKUP($B:$B,'S26 Warehouse Sale Product List'!$A:$F,6,FALSE))</f>
        <v/>
      </c>
      <c r="F403" s="179"/>
      <c r="G403" s="169"/>
    </row>
    <row r="404" spans="1:7" x14ac:dyDescent="0.25">
      <c r="A404" s="187">
        <v>3075969</v>
      </c>
      <c r="B404" s="232" t="s">
        <v>438</v>
      </c>
      <c r="C404" s="187" t="s">
        <v>1105</v>
      </c>
      <c r="D404" s="187">
        <v>1602</v>
      </c>
      <c r="E404" s="178" t="str">
        <f>IF(VLOOKUP($B:$B,'S26 Warehouse Sale Product List'!$A:$F,6,FALSE)="","",VLOOKUP($B:$B,'S26 Warehouse Sale Product List'!$A:$F,6,FALSE))</f>
        <v/>
      </c>
      <c r="F404" s="179"/>
      <c r="G404" s="169"/>
    </row>
    <row r="405" spans="1:7" x14ac:dyDescent="0.25">
      <c r="A405" s="187">
        <v>16870686</v>
      </c>
      <c r="B405" s="232" t="s">
        <v>439</v>
      </c>
      <c r="C405" s="187" t="s">
        <v>1106</v>
      </c>
      <c r="D405" s="187">
        <v>1602</v>
      </c>
      <c r="E405" s="178" t="str">
        <f>IF(VLOOKUP($B:$B,'S26 Warehouse Sale Product List'!$A:$F,6,FALSE)="","",VLOOKUP($B:$B,'S26 Warehouse Sale Product List'!$A:$F,6,FALSE))</f>
        <v/>
      </c>
      <c r="F405" s="179"/>
      <c r="G405" s="169"/>
    </row>
    <row r="406" spans="1:7" x14ac:dyDescent="0.25">
      <c r="A406" s="187">
        <v>63407992</v>
      </c>
      <c r="B406" s="232" t="s">
        <v>959</v>
      </c>
      <c r="C406" s="187" t="s">
        <v>1108</v>
      </c>
      <c r="D406" s="187">
        <v>1602</v>
      </c>
      <c r="E406" s="178" t="str">
        <f>IF(VLOOKUP($B:$B,'S26 Warehouse Sale Product List'!$A:$F,6,FALSE)="","",VLOOKUP($B:$B,'S26 Warehouse Sale Product List'!$A:$F,6,FALSE))</f>
        <v/>
      </c>
      <c r="F406" s="179"/>
      <c r="G406" s="169"/>
    </row>
    <row r="407" spans="1:7" x14ac:dyDescent="0.25">
      <c r="A407" s="187">
        <v>66222017</v>
      </c>
      <c r="B407" s="232" t="s">
        <v>440</v>
      </c>
      <c r="C407" s="187" t="s">
        <v>1110</v>
      </c>
      <c r="D407" s="187">
        <v>1602</v>
      </c>
      <c r="E407" s="178" t="str">
        <f>IF(VLOOKUP($B:$B,'S26 Warehouse Sale Product List'!$A:$F,6,FALSE)="","",VLOOKUP($B:$B,'S26 Warehouse Sale Product List'!$A:$F,6,FALSE))</f>
        <v/>
      </c>
      <c r="F407" s="179"/>
      <c r="G407" s="169"/>
    </row>
    <row r="408" spans="1:7" x14ac:dyDescent="0.25">
      <c r="A408" s="187">
        <v>30548502</v>
      </c>
      <c r="B408" s="232" t="s">
        <v>442</v>
      </c>
      <c r="C408" s="187" t="s">
        <v>1112</v>
      </c>
      <c r="D408" s="187">
        <v>1602</v>
      </c>
      <c r="E408" s="178" t="str">
        <f>IF(VLOOKUP($B:$B,'S26 Warehouse Sale Product List'!$A:$F,6,FALSE)="","",VLOOKUP($B:$B,'S26 Warehouse Sale Product List'!$A:$F,6,FALSE))</f>
        <v/>
      </c>
      <c r="F408" s="179"/>
      <c r="G408" s="169"/>
    </row>
    <row r="409" spans="1:7" x14ac:dyDescent="0.25">
      <c r="A409" s="187">
        <v>2925248</v>
      </c>
      <c r="B409" s="232" t="s">
        <v>431</v>
      </c>
      <c r="C409" s="187" t="s">
        <v>1115</v>
      </c>
      <c r="D409" s="187">
        <v>1602</v>
      </c>
      <c r="E409" s="178" t="str">
        <f>IF(VLOOKUP($B:$B,'S26 Warehouse Sale Product List'!$A:$F,6,FALSE)="","",VLOOKUP($B:$B,'S26 Warehouse Sale Product List'!$A:$F,6,FALSE))</f>
        <v/>
      </c>
      <c r="F409" s="179"/>
      <c r="G409" s="169"/>
    </row>
    <row r="410" spans="1:7" x14ac:dyDescent="0.25">
      <c r="A410" s="187">
        <v>45603690</v>
      </c>
      <c r="B410" s="232" t="s">
        <v>444</v>
      </c>
      <c r="C410" s="187" t="s">
        <v>1116</v>
      </c>
      <c r="D410" s="187">
        <v>1602</v>
      </c>
      <c r="E410" s="178" t="str">
        <f>IF(VLOOKUP($B:$B,'S26 Warehouse Sale Product List'!$A:$F,6,FALSE)="","",VLOOKUP($B:$B,'S26 Warehouse Sale Product List'!$A:$F,6,FALSE))</f>
        <v/>
      </c>
      <c r="F410" s="179"/>
      <c r="G410" s="169"/>
    </row>
    <row r="411" spans="1:7" x14ac:dyDescent="0.25">
      <c r="A411" s="187">
        <v>2945022</v>
      </c>
      <c r="B411" s="232" t="s">
        <v>326</v>
      </c>
      <c r="C411" s="187" t="s">
        <v>688</v>
      </c>
      <c r="D411" s="187">
        <v>1603</v>
      </c>
      <c r="E411" s="178" t="str">
        <f>IF(VLOOKUP($B:$B,'S26 Warehouse Sale Product List'!$A:$F,6,FALSE)="","",VLOOKUP($B:$B,'S26 Warehouse Sale Product List'!$A:$F,6,FALSE))</f>
        <v/>
      </c>
      <c r="F411" s="179"/>
      <c r="G411" s="169"/>
    </row>
    <row r="412" spans="1:7" x14ac:dyDescent="0.25">
      <c r="A412" s="187">
        <v>3583384</v>
      </c>
      <c r="B412" s="232" t="s">
        <v>970</v>
      </c>
      <c r="C412" s="187" t="s">
        <v>689</v>
      </c>
      <c r="D412" s="187">
        <v>1603</v>
      </c>
      <c r="E412" s="178" t="str">
        <f>IF(VLOOKUP($B:$B,'S26 Warehouse Sale Product List'!$A:$F,6,FALSE)="","",VLOOKUP($B:$B,'S26 Warehouse Sale Product List'!$A:$F,6,FALSE))</f>
        <v/>
      </c>
      <c r="F412" s="179"/>
      <c r="G412" s="169"/>
    </row>
    <row r="413" spans="1:7" x14ac:dyDescent="0.25">
      <c r="A413" s="187">
        <v>2996661</v>
      </c>
      <c r="B413" s="232" t="s">
        <v>329</v>
      </c>
      <c r="C413" s="187" t="s">
        <v>694</v>
      </c>
      <c r="D413" s="187">
        <v>1603</v>
      </c>
      <c r="E413" s="178" t="str">
        <f>IF(VLOOKUP($B:$B,'S26 Warehouse Sale Product List'!$A:$F,6,FALSE)="","",VLOOKUP($B:$B,'S26 Warehouse Sale Product List'!$A:$F,6,FALSE))</f>
        <v/>
      </c>
      <c r="F413" s="179"/>
      <c r="G413" s="169"/>
    </row>
    <row r="414" spans="1:7" x14ac:dyDescent="0.25">
      <c r="A414" s="187">
        <v>3175298</v>
      </c>
      <c r="B414" s="232" t="s">
        <v>330</v>
      </c>
      <c r="C414" s="187" t="s">
        <v>695</v>
      </c>
      <c r="D414" s="187">
        <v>1603</v>
      </c>
      <c r="E414" s="178" t="str">
        <f>IF(VLOOKUP($B:$B,'S26 Warehouse Sale Product List'!$A:$F,6,FALSE)="","",VLOOKUP($B:$B,'S26 Warehouse Sale Product List'!$A:$F,6,FALSE))</f>
        <v/>
      </c>
      <c r="F414" s="179"/>
      <c r="G414" s="169"/>
    </row>
    <row r="415" spans="1:7" x14ac:dyDescent="0.25">
      <c r="A415" s="187">
        <v>3407013</v>
      </c>
      <c r="B415" s="232" t="s">
        <v>966</v>
      </c>
      <c r="C415" s="187" t="s">
        <v>697</v>
      </c>
      <c r="D415" s="187">
        <v>1603</v>
      </c>
      <c r="E415" s="178" t="str">
        <f>IF(VLOOKUP($B:$B,'S26 Warehouse Sale Product List'!$A:$F,6,FALSE)="","",VLOOKUP($B:$B,'S26 Warehouse Sale Product List'!$A:$F,6,FALSE))</f>
        <v/>
      </c>
      <c r="F415" s="179"/>
      <c r="G415" s="169"/>
    </row>
    <row r="416" spans="1:7" ht="23.25" customHeight="1" x14ac:dyDescent="0.25">
      <c r="A416" s="187">
        <v>3572022</v>
      </c>
      <c r="B416" s="232" t="s">
        <v>331</v>
      </c>
      <c r="C416" s="187" t="s">
        <v>699</v>
      </c>
      <c r="D416" s="187">
        <v>1603</v>
      </c>
      <c r="E416" s="178" t="str">
        <f>IF(VLOOKUP($B:$B,'S26 Warehouse Sale Product List'!$A:$F,6,FALSE)="","",VLOOKUP($B:$B,'S26 Warehouse Sale Product List'!$A:$F,6,FALSE))</f>
        <v/>
      </c>
      <c r="F416" s="179"/>
      <c r="G416" s="169"/>
    </row>
    <row r="417" spans="1:6" ht="23.25" customHeight="1" x14ac:dyDescent="0.25">
      <c r="A417" s="187">
        <v>71998088</v>
      </c>
      <c r="B417" s="232" t="s">
        <v>332</v>
      </c>
      <c r="C417" s="187" t="s">
        <v>700</v>
      </c>
      <c r="D417" s="187">
        <v>1603</v>
      </c>
      <c r="E417" s="178" t="str">
        <f>IF(VLOOKUP($B:$B,'S26 Warehouse Sale Product List'!$A:$F,6,FALSE)="","",VLOOKUP($B:$B,'S26 Warehouse Sale Product List'!$A:$F,6,FALSE))</f>
        <v/>
      </c>
      <c r="F417" s="179"/>
    </row>
    <row r="418" spans="1:6" x14ac:dyDescent="0.25">
      <c r="A418" s="187">
        <v>31781011</v>
      </c>
      <c r="B418" s="232" t="s">
        <v>429</v>
      </c>
      <c r="C418" s="187" t="s">
        <v>1090</v>
      </c>
      <c r="D418" s="187">
        <v>1603</v>
      </c>
      <c r="E418" s="178" t="str">
        <f>IF(VLOOKUP($B:$B,'S26 Warehouse Sale Product List'!$A:$F,6,FALSE)="","",VLOOKUP($B:$B,'S26 Warehouse Sale Product List'!$A:$F,6,FALSE))</f>
        <v/>
      </c>
      <c r="F418" s="179"/>
    </row>
    <row r="419" spans="1:6" x14ac:dyDescent="0.25">
      <c r="A419" s="187">
        <v>3043007</v>
      </c>
      <c r="B419" s="232" t="s">
        <v>963</v>
      </c>
      <c r="C419" s="187" t="s">
        <v>712</v>
      </c>
      <c r="D419" s="187">
        <v>1603</v>
      </c>
      <c r="E419" s="178" t="str">
        <f>IF(VLOOKUP($B:$B,'S26 Warehouse Sale Product List'!$A:$F,6,FALSE)="","",VLOOKUP($B:$B,'S26 Warehouse Sale Product List'!$A:$F,6,FALSE))</f>
        <v/>
      </c>
      <c r="F419" s="179"/>
    </row>
    <row r="420" spans="1:6" x14ac:dyDescent="0.25">
      <c r="A420" s="187">
        <v>3200756</v>
      </c>
      <c r="B420" s="232" t="s">
        <v>375</v>
      </c>
      <c r="C420" s="187" t="s">
        <v>1098</v>
      </c>
      <c r="D420" s="187">
        <v>1603</v>
      </c>
      <c r="E420" s="178" t="str">
        <f>IF(VLOOKUP($B:$B,'S26 Warehouse Sale Product List'!$A:$F,6,FALSE)="","",VLOOKUP($B:$B,'S26 Warehouse Sale Product List'!$A:$F,6,FALSE))</f>
        <v/>
      </c>
      <c r="F420" s="179"/>
    </row>
    <row r="421" spans="1:6" x14ac:dyDescent="0.25">
      <c r="A421" s="187">
        <v>3575381</v>
      </c>
      <c r="B421" s="232" t="s">
        <v>339</v>
      </c>
      <c r="C421" s="187" t="s">
        <v>713</v>
      </c>
      <c r="D421" s="187">
        <v>1603</v>
      </c>
      <c r="E421" s="178" t="str">
        <f>IF(VLOOKUP($B:$B,'S26 Warehouse Sale Product List'!$A:$F,6,FALSE)="","",VLOOKUP($B:$B,'S26 Warehouse Sale Product List'!$A:$F,6,FALSE))</f>
        <v/>
      </c>
      <c r="F421" s="179"/>
    </row>
    <row r="422" spans="1:6" x14ac:dyDescent="0.25">
      <c r="A422" s="187">
        <v>3602613</v>
      </c>
      <c r="B422" s="232" t="s">
        <v>340</v>
      </c>
      <c r="C422" s="187" t="s">
        <v>715</v>
      </c>
      <c r="D422" s="187">
        <v>1603</v>
      </c>
      <c r="E422" s="178" t="str">
        <f>IF(VLOOKUP($B:$B,'S26 Warehouse Sale Product List'!$A:$F,6,FALSE)="","",VLOOKUP($B:$B,'S26 Warehouse Sale Product List'!$A:$F,6,FALSE))</f>
        <v/>
      </c>
      <c r="F422" s="179"/>
    </row>
    <row r="423" spans="1:6" x14ac:dyDescent="0.25">
      <c r="A423" s="187">
        <v>29686483</v>
      </c>
      <c r="B423" s="232" t="s">
        <v>434</v>
      </c>
      <c r="C423" s="187" t="s">
        <v>1100</v>
      </c>
      <c r="D423" s="187">
        <v>1603</v>
      </c>
      <c r="E423" s="178" t="str">
        <f>IF(VLOOKUP($B:$B,'S26 Warehouse Sale Product List'!$A:$F,6,FALSE)="","",VLOOKUP($B:$B,'S26 Warehouse Sale Product List'!$A:$F,6,FALSE))</f>
        <v/>
      </c>
      <c r="F423" s="179"/>
    </row>
    <row r="424" spans="1:6" x14ac:dyDescent="0.25">
      <c r="A424" s="187">
        <v>29744341</v>
      </c>
      <c r="B424" s="232" t="s">
        <v>341</v>
      </c>
      <c r="C424" s="187" t="s">
        <v>716</v>
      </c>
      <c r="D424" s="187">
        <v>1603</v>
      </c>
      <c r="E424" s="178" t="str">
        <f>IF(VLOOKUP($B:$B,'S26 Warehouse Sale Product List'!$A:$F,6,FALSE)="","",VLOOKUP($B:$B,'S26 Warehouse Sale Product List'!$A:$F,6,FALSE))</f>
        <v/>
      </c>
      <c r="F424" s="179"/>
    </row>
    <row r="425" spans="1:6" x14ac:dyDescent="0.25">
      <c r="A425" s="187">
        <v>56777239</v>
      </c>
      <c r="B425" s="232" t="s">
        <v>435</v>
      </c>
      <c r="C425" s="187" t="s">
        <v>1102</v>
      </c>
      <c r="D425" s="187">
        <v>1603</v>
      </c>
      <c r="E425" s="178" t="str">
        <f>IF(VLOOKUP($B:$B,'S26 Warehouse Sale Product List'!$A:$F,6,FALSE)="","",VLOOKUP($B:$B,'S26 Warehouse Sale Product List'!$A:$F,6,FALSE))</f>
        <v/>
      </c>
      <c r="F425" s="179"/>
    </row>
    <row r="426" spans="1:6" x14ac:dyDescent="0.25">
      <c r="A426" s="187">
        <v>61344584</v>
      </c>
      <c r="B426" s="232" t="s">
        <v>436</v>
      </c>
      <c r="C426" s="187" t="s">
        <v>1103</v>
      </c>
      <c r="D426" s="187">
        <v>1603</v>
      </c>
      <c r="E426" s="178" t="str">
        <f>IF(VLOOKUP($B:$B,'S26 Warehouse Sale Product List'!$A:$F,6,FALSE)="","",VLOOKUP($B:$B,'S26 Warehouse Sale Product List'!$A:$F,6,FALSE))</f>
        <v/>
      </c>
      <c r="F426" s="179"/>
    </row>
    <row r="427" spans="1:6" x14ac:dyDescent="0.25">
      <c r="A427" s="187">
        <v>71975008</v>
      </c>
      <c r="B427" s="232" t="s">
        <v>437</v>
      </c>
      <c r="C427" s="187" t="s">
        <v>1104</v>
      </c>
      <c r="D427" s="187">
        <v>1603</v>
      </c>
      <c r="E427" s="178" t="str">
        <f>IF(VLOOKUP($B:$B,'S26 Warehouse Sale Product List'!$A:$F,6,FALSE)="","",VLOOKUP($B:$B,'S26 Warehouse Sale Product List'!$A:$F,6,FALSE))</f>
        <v/>
      </c>
      <c r="F427" s="179"/>
    </row>
    <row r="428" spans="1:6" x14ac:dyDescent="0.25">
      <c r="A428" s="187">
        <v>51173753</v>
      </c>
      <c r="B428" s="232" t="s">
        <v>443</v>
      </c>
      <c r="C428" s="187" t="s">
        <v>1114</v>
      </c>
      <c r="D428" s="187">
        <v>1603</v>
      </c>
      <c r="E428" s="178" t="str">
        <f>IF(VLOOKUP($B:$B,'S26 Warehouse Sale Product List'!$A:$F,6,FALSE)="","",VLOOKUP($B:$B,'S26 Warehouse Sale Product List'!$A:$F,6,FALSE))</f>
        <v/>
      </c>
      <c r="F428" s="179"/>
    </row>
    <row r="429" spans="1:6" x14ac:dyDescent="0.25">
      <c r="A429" s="187">
        <v>90512720</v>
      </c>
      <c r="B429" s="232" t="s">
        <v>350</v>
      </c>
      <c r="C429" s="187" t="s">
        <v>766</v>
      </c>
      <c r="D429" s="187">
        <v>1605</v>
      </c>
      <c r="E429" s="178" t="str">
        <f>IF(VLOOKUP($B:$B,'S26 Warehouse Sale Product List'!$A:$F,6,FALSE)="","",VLOOKUP($B:$B,'S26 Warehouse Sale Product List'!$A:$F,6,FALSE))</f>
        <v/>
      </c>
      <c r="F429" s="179"/>
    </row>
    <row r="430" spans="1:6" x14ac:dyDescent="0.25">
      <c r="A430" s="187">
        <v>97951760</v>
      </c>
      <c r="B430" s="232" t="s">
        <v>266</v>
      </c>
      <c r="C430" s="187" t="s">
        <v>481</v>
      </c>
      <c r="D430" s="187">
        <v>1605</v>
      </c>
      <c r="E430" s="178" t="str">
        <f>IF(VLOOKUP($B:$B,'S26 Warehouse Sale Product List'!$A:$F,6,FALSE)="","",VLOOKUP($B:$B,'S26 Warehouse Sale Product List'!$A:$F,6,FALSE))</f>
        <v/>
      </c>
      <c r="F430" s="179"/>
    </row>
    <row r="431" spans="1:6" x14ac:dyDescent="0.25">
      <c r="A431" s="187">
        <v>33745251</v>
      </c>
      <c r="B431" s="232" t="s">
        <v>132</v>
      </c>
      <c r="C431" s="187" t="s">
        <v>550</v>
      </c>
      <c r="D431" s="187">
        <v>1605</v>
      </c>
      <c r="E431" s="178" t="str">
        <f>IF(VLOOKUP($B:$B,'S26 Warehouse Sale Product List'!$A:$F,6,FALSE)="","",VLOOKUP($B:$B,'S26 Warehouse Sale Product List'!$A:$F,6,FALSE))</f>
        <v/>
      </c>
      <c r="F431" s="179"/>
    </row>
    <row r="432" spans="1:6" x14ac:dyDescent="0.25">
      <c r="A432" s="187">
        <v>72176780</v>
      </c>
      <c r="B432" s="232" t="s">
        <v>160</v>
      </c>
      <c r="C432" s="187" t="s">
        <v>828</v>
      </c>
      <c r="D432" s="187">
        <v>1605</v>
      </c>
      <c r="E432" s="178" t="str">
        <f>IF(VLOOKUP($B:$B,'S26 Warehouse Sale Product List'!$A:$F,6,FALSE)="","",VLOOKUP($B:$B,'S26 Warehouse Sale Product List'!$A:$F,6,FALSE))</f>
        <v/>
      </c>
      <c r="F432" s="179"/>
    </row>
    <row r="433" spans="1:6" x14ac:dyDescent="0.25">
      <c r="A433" s="187">
        <v>85516105</v>
      </c>
      <c r="B433" s="232" t="s">
        <v>287</v>
      </c>
      <c r="C433" s="187" t="s">
        <v>551</v>
      </c>
      <c r="D433" s="187">
        <v>1605</v>
      </c>
      <c r="E433" s="178" t="str">
        <f>IF(VLOOKUP($B:$B,'S26 Warehouse Sale Product List'!$A:$F,6,FALSE)="","",VLOOKUP($B:$B,'S26 Warehouse Sale Product List'!$A:$F,6,FALSE))</f>
        <v/>
      </c>
      <c r="F433" s="179"/>
    </row>
    <row r="434" spans="1:6" x14ac:dyDescent="0.25">
      <c r="A434" s="187">
        <v>85734701</v>
      </c>
      <c r="B434" s="232" t="s">
        <v>168</v>
      </c>
      <c r="C434" s="187" t="s">
        <v>830</v>
      </c>
      <c r="D434" s="187">
        <v>1605</v>
      </c>
      <c r="E434" s="178" t="str">
        <f>IF(VLOOKUP($B:$B,'S26 Warehouse Sale Product List'!$A:$F,6,FALSE)="","",VLOOKUP($B:$B,'S26 Warehouse Sale Product List'!$A:$F,6,FALSE))</f>
        <v/>
      </c>
      <c r="F434" s="179"/>
    </row>
    <row r="435" spans="1:6" x14ac:dyDescent="0.25">
      <c r="A435" s="187">
        <v>66419773</v>
      </c>
      <c r="B435" s="232" t="s">
        <v>186</v>
      </c>
      <c r="C435" s="187" t="s">
        <v>625</v>
      </c>
      <c r="D435" s="187">
        <v>1605</v>
      </c>
      <c r="E435" s="178" t="str">
        <f>IF(VLOOKUP($B:$B,'S26 Warehouse Sale Product List'!$A:$F,6,FALSE)="","",VLOOKUP($B:$B,'S26 Warehouse Sale Product List'!$A:$F,6,FALSE))</f>
        <v/>
      </c>
      <c r="F435" s="179"/>
    </row>
    <row r="436" spans="1:6" x14ac:dyDescent="0.25">
      <c r="A436" s="187">
        <v>81636496</v>
      </c>
      <c r="B436" s="232" t="s">
        <v>371</v>
      </c>
      <c r="C436" s="187" t="s">
        <v>853</v>
      </c>
      <c r="D436" s="187">
        <v>1605</v>
      </c>
      <c r="E436" s="178" t="str">
        <f>IF(VLOOKUP($B:$B,'S26 Warehouse Sale Product List'!$A:$F,6,FALSE)="","",VLOOKUP($B:$B,'S26 Warehouse Sale Product List'!$A:$F,6,FALSE))</f>
        <v/>
      </c>
      <c r="F436" s="179"/>
    </row>
    <row r="437" spans="1:6" x14ac:dyDescent="0.25">
      <c r="A437" s="187">
        <v>83186567</v>
      </c>
      <c r="B437" s="232" t="s">
        <v>198</v>
      </c>
      <c r="C437" s="187" t="s">
        <v>649</v>
      </c>
      <c r="D437" s="187">
        <v>1605</v>
      </c>
      <c r="E437" s="178" t="str">
        <f>IF(VLOOKUP($B:$B,'S26 Warehouse Sale Product List'!$A:$F,6,FALSE)="","",VLOOKUP($B:$B,'S26 Warehouse Sale Product List'!$A:$F,6,FALSE))</f>
        <v/>
      </c>
      <c r="F437" s="179"/>
    </row>
    <row r="438" spans="1:6" x14ac:dyDescent="0.25">
      <c r="A438" s="187">
        <v>34904142</v>
      </c>
      <c r="B438" s="232" t="s">
        <v>378</v>
      </c>
      <c r="C438" s="187" t="s">
        <v>890</v>
      </c>
      <c r="D438" s="187">
        <v>1605</v>
      </c>
      <c r="E438" s="178" t="str">
        <f>IF(VLOOKUP($B:$B,'S26 Warehouse Sale Product List'!$A:$F,6,FALSE)="","",VLOOKUP($B:$B,'S26 Warehouse Sale Product List'!$A:$F,6,FALSE))</f>
        <v/>
      </c>
      <c r="F438" s="179"/>
    </row>
    <row r="439" spans="1:6" x14ac:dyDescent="0.25">
      <c r="A439" s="187">
        <v>65452088</v>
      </c>
      <c r="B439" s="232" t="s">
        <v>206</v>
      </c>
      <c r="C439" s="187" t="s">
        <v>891</v>
      </c>
      <c r="D439" s="187">
        <v>1605</v>
      </c>
      <c r="E439" s="178" t="str">
        <f>IF(VLOOKUP($B:$B,'S26 Warehouse Sale Product List'!$A:$F,6,FALSE)="","",VLOOKUP($B:$B,'S26 Warehouse Sale Product List'!$A:$F,6,FALSE))</f>
        <v/>
      </c>
      <c r="F439" s="179"/>
    </row>
    <row r="440" spans="1:6" x14ac:dyDescent="0.25">
      <c r="A440" s="187">
        <v>84584541</v>
      </c>
      <c r="B440" s="232" t="s">
        <v>220</v>
      </c>
      <c r="C440" s="187" t="s">
        <v>907</v>
      </c>
      <c r="D440" s="187">
        <v>1605</v>
      </c>
      <c r="E440" s="178" t="str">
        <f>IF(VLOOKUP($B:$B,'S26 Warehouse Sale Product List'!$A:$F,6,FALSE)="","",VLOOKUP($B:$B,'S26 Warehouse Sale Product List'!$A:$F,6,FALSE))</f>
        <v/>
      </c>
      <c r="F440" s="179"/>
    </row>
    <row r="441" spans="1:6" x14ac:dyDescent="0.25">
      <c r="A441" s="187">
        <v>24169162</v>
      </c>
      <c r="B441" s="232" t="s">
        <v>119</v>
      </c>
      <c r="C441" s="187" t="s">
        <v>661</v>
      </c>
      <c r="D441" s="187">
        <v>1605</v>
      </c>
      <c r="E441" s="239"/>
      <c r="F441" s="240"/>
    </row>
    <row r="442" spans="1:6" x14ac:dyDescent="0.25">
      <c r="A442" s="187">
        <v>15900582</v>
      </c>
      <c r="B442" s="232" t="s">
        <v>393</v>
      </c>
      <c r="C442" s="187" t="s">
        <v>989</v>
      </c>
      <c r="D442" s="187">
        <v>1605</v>
      </c>
      <c r="E442" s="239"/>
      <c r="F442" s="240"/>
    </row>
    <row r="443" spans="1:6" x14ac:dyDescent="0.25">
      <c r="A443" s="187">
        <v>37019160</v>
      </c>
      <c r="B443" s="232" t="s">
        <v>321</v>
      </c>
      <c r="C443" s="187" t="s">
        <v>671</v>
      </c>
      <c r="D443" s="187">
        <v>1605</v>
      </c>
      <c r="E443" s="178" t="str">
        <f>IF(VLOOKUP($B:$B,'S26 Warehouse Sale Product List'!$A:$F,6,FALSE)="","",VLOOKUP($B:$B,'S26 Warehouse Sale Product List'!$A:$F,6,FALSE))</f>
        <v/>
      </c>
      <c r="F443" s="179"/>
    </row>
    <row r="444" spans="1:6" x14ac:dyDescent="0.25">
      <c r="A444" s="187">
        <v>96299941</v>
      </c>
      <c r="B444" s="232" t="s">
        <v>1001</v>
      </c>
      <c r="C444" s="187" t="s">
        <v>771</v>
      </c>
      <c r="D444" s="187">
        <v>1606</v>
      </c>
      <c r="E444" s="178" t="str">
        <f>IF(VLOOKUP($B:$B,'S26 Warehouse Sale Product List'!$A:$F,6,FALSE)="","",VLOOKUP($B:$B,'S26 Warehouse Sale Product List'!$A:$F,6,FALSE))</f>
        <v/>
      </c>
      <c r="F444" s="179"/>
    </row>
    <row r="445" spans="1:6" x14ac:dyDescent="0.25">
      <c r="A445" s="187">
        <v>53311660</v>
      </c>
      <c r="B445" s="232" t="s">
        <v>673</v>
      </c>
      <c r="C445" s="187" t="s">
        <v>854</v>
      </c>
      <c r="D445" s="187">
        <v>1606</v>
      </c>
      <c r="E445" s="178" t="str">
        <f>IF(VLOOKUP($B:$B,'S26 Warehouse Sale Product List'!$A:$F,6,FALSE)="","",VLOOKUP($B:$B,'S26 Warehouse Sale Product List'!$A:$F,6,FALSE))</f>
        <v/>
      </c>
      <c r="F445" s="179"/>
    </row>
    <row r="446" spans="1:6" x14ac:dyDescent="0.25">
      <c r="A446" s="187">
        <v>87678841</v>
      </c>
      <c r="B446" s="232" t="s">
        <v>998</v>
      </c>
      <c r="C446" s="187" t="s">
        <v>855</v>
      </c>
      <c r="D446" s="187">
        <v>1606</v>
      </c>
      <c r="E446" s="178" t="str">
        <f>IF(VLOOKUP($B:$B,'S26 Warehouse Sale Product List'!$A:$F,6,FALSE)="","",VLOOKUP($B:$B,'S26 Warehouse Sale Product List'!$A:$F,6,FALSE))</f>
        <v/>
      </c>
      <c r="F446" s="179"/>
    </row>
    <row r="447" spans="1:6" x14ac:dyDescent="0.25">
      <c r="A447" s="187">
        <v>65521326</v>
      </c>
      <c r="B447" s="232" t="s">
        <v>994</v>
      </c>
      <c r="C447" s="187" t="s">
        <v>912</v>
      </c>
      <c r="D447" s="187">
        <v>1606</v>
      </c>
      <c r="E447" s="178" t="str">
        <f>IF(VLOOKUP($B:$B,'S26 Warehouse Sale Product List'!$A:$F,6,FALSE)="","",VLOOKUP($B:$B,'S26 Warehouse Sale Product List'!$A:$F,6,FALSE))</f>
        <v/>
      </c>
      <c r="F447" s="179"/>
    </row>
    <row r="448" spans="1:6" x14ac:dyDescent="0.25">
      <c r="A448" s="187">
        <v>75942301</v>
      </c>
      <c r="B448" s="232" t="s">
        <v>996</v>
      </c>
      <c r="C448" s="187" t="s">
        <v>913</v>
      </c>
      <c r="D448" s="187">
        <v>1606</v>
      </c>
      <c r="E448" s="178" t="str">
        <f>IF(VLOOKUP($B:$B,'S26 Warehouse Sale Product List'!$A:$F,6,FALSE)="","",VLOOKUP($B:$B,'S26 Warehouse Sale Product List'!$A:$F,6,FALSE))</f>
        <v/>
      </c>
      <c r="F448" s="179"/>
    </row>
    <row r="449" spans="1:6" x14ac:dyDescent="0.25">
      <c r="A449" s="187">
        <v>92250437</v>
      </c>
      <c r="B449" s="232" t="s">
        <v>675</v>
      </c>
      <c r="C449" s="187" t="s">
        <v>914</v>
      </c>
      <c r="D449" s="187">
        <v>1606</v>
      </c>
      <c r="E449" s="178" t="str">
        <f>IF(VLOOKUP($B:$B,'S26 Warehouse Sale Product List'!$A:$F,6,FALSE)="","",VLOOKUP($B:$B,'S26 Warehouse Sale Product List'!$A:$F,6,FALSE))</f>
        <v/>
      </c>
      <c r="F449" s="179"/>
    </row>
    <row r="450" spans="1:6" x14ac:dyDescent="0.25">
      <c r="A450" s="187">
        <v>18095645</v>
      </c>
      <c r="B450" s="232" t="s">
        <v>991</v>
      </c>
      <c r="C450" s="187" t="s">
        <v>940</v>
      </c>
      <c r="D450" s="187">
        <v>1606</v>
      </c>
      <c r="E450" s="178" t="str">
        <f>IF(VLOOKUP($B:$B,'S26 Warehouse Sale Product List'!$A:$F,6,FALSE)="","",VLOOKUP($B:$B,'S26 Warehouse Sale Product List'!$A:$F,6,FALSE))</f>
        <v/>
      </c>
      <c r="F450" s="179"/>
    </row>
    <row r="451" spans="1:6" x14ac:dyDescent="0.25">
      <c r="A451" s="187">
        <v>40307216</v>
      </c>
      <c r="B451" s="232" t="s">
        <v>226</v>
      </c>
      <c r="C451" s="187" t="s">
        <v>941</v>
      </c>
      <c r="D451" s="187">
        <v>1606</v>
      </c>
      <c r="E451" s="178" t="str">
        <f>IF(VLOOKUP($B:$B,'S26 Warehouse Sale Product List'!$A:$F,6,FALSE)="","",VLOOKUP($B:$B,'S26 Warehouse Sale Product List'!$A:$F,6,FALSE))</f>
        <v/>
      </c>
      <c r="F451" s="179"/>
    </row>
    <row r="452" spans="1:6" x14ac:dyDescent="0.25">
      <c r="A452" s="187">
        <v>89817647</v>
      </c>
      <c r="B452" s="232" t="s">
        <v>999</v>
      </c>
      <c r="C452" s="187" t="s">
        <v>942</v>
      </c>
      <c r="D452" s="187">
        <v>1606</v>
      </c>
      <c r="E452" s="178" t="str">
        <f>IF(VLOOKUP($B:$B,'S26 Warehouse Sale Product List'!$A:$F,6,FALSE)="","",VLOOKUP($B:$B,'S26 Warehouse Sale Product List'!$A:$F,6,FALSE))</f>
        <v/>
      </c>
      <c r="F452" s="179"/>
    </row>
    <row r="453" spans="1:6" x14ac:dyDescent="0.25">
      <c r="A453" s="187">
        <v>35392282</v>
      </c>
      <c r="B453" s="232" t="s">
        <v>1003</v>
      </c>
      <c r="C453" s="187" t="s">
        <v>859</v>
      </c>
      <c r="D453" s="187">
        <v>1607</v>
      </c>
      <c r="E453" s="178" t="str">
        <f>IF(VLOOKUP($B:$B,'S26 Warehouse Sale Product List'!$A:$F,6,FALSE)="","",VLOOKUP($B:$B,'S26 Warehouse Sale Product List'!$A:$F,6,FALSE))</f>
        <v/>
      </c>
      <c r="F453" s="179"/>
    </row>
    <row r="454" spans="1:6" x14ac:dyDescent="0.25">
      <c r="A454" s="187">
        <v>44957920</v>
      </c>
      <c r="B454" s="232" t="s">
        <v>1005</v>
      </c>
      <c r="C454" s="187" t="s">
        <v>876</v>
      </c>
      <c r="D454" s="187">
        <v>1607</v>
      </c>
      <c r="E454" s="178" t="str">
        <f>IF(VLOOKUP($B:$B,'S26 Warehouse Sale Product List'!$A:$F,6,FALSE)="","",VLOOKUP($B:$B,'S26 Warehouse Sale Product List'!$A:$F,6,FALSE))</f>
        <v/>
      </c>
      <c r="F454" s="179"/>
    </row>
    <row r="455" spans="1:6" x14ac:dyDescent="0.25">
      <c r="A455" s="187">
        <v>74398779</v>
      </c>
      <c r="B455" s="232" t="s">
        <v>1007</v>
      </c>
      <c r="C455" s="187" t="s">
        <v>943</v>
      </c>
      <c r="D455" s="187">
        <v>1607</v>
      </c>
      <c r="E455" s="178" t="str">
        <f>IF(VLOOKUP($B:$B,'S26 Warehouse Sale Product List'!$A:$F,6,FALSE)="","",VLOOKUP($B:$B,'S26 Warehouse Sale Product List'!$A:$F,6,FALSE))</f>
        <v/>
      </c>
      <c r="F455" s="179"/>
    </row>
    <row r="456" spans="1:6" x14ac:dyDescent="0.25">
      <c r="A456" s="187">
        <v>97423187</v>
      </c>
      <c r="B456" s="232" t="s">
        <v>1009</v>
      </c>
      <c r="C456" s="187" t="s">
        <v>944</v>
      </c>
      <c r="D456" s="187">
        <v>1607</v>
      </c>
      <c r="E456" s="178" t="str">
        <f>IF(VLOOKUP($B:$B,'S26 Warehouse Sale Product List'!$A:$F,6,FALSE)="","",VLOOKUP($B:$B,'S26 Warehouse Sale Product List'!$A:$F,6,FALSE))</f>
        <v/>
      </c>
      <c r="F456" s="179"/>
    </row>
    <row r="457" spans="1:6" x14ac:dyDescent="0.25">
      <c r="A457" s="187">
        <v>13109047</v>
      </c>
      <c r="B457" s="232" t="s">
        <v>386</v>
      </c>
      <c r="C457" s="187" t="s">
        <v>945</v>
      </c>
      <c r="D457" s="187">
        <v>1608</v>
      </c>
      <c r="E457" s="178" t="str">
        <f>IF(VLOOKUP($B:$B,'S26 Warehouse Sale Product List'!$A:$F,6,FALSE)="","",VLOOKUP($B:$B,'S26 Warehouse Sale Product List'!$A:$F,6,FALSE))</f>
        <v/>
      </c>
      <c r="F457" s="179"/>
    </row>
    <row r="458" spans="1:6" x14ac:dyDescent="0.25">
      <c r="A458" s="187">
        <v>45449977</v>
      </c>
      <c r="B458" s="232" t="s">
        <v>678</v>
      </c>
      <c r="C458" s="187" t="s">
        <v>946</v>
      </c>
      <c r="D458" s="187">
        <v>1608</v>
      </c>
      <c r="E458" s="178" t="str">
        <f>IF(VLOOKUP($B:$B,'S26 Warehouse Sale Product List'!$A:$F,6,FALSE)="","",VLOOKUP($B:$B,'S26 Warehouse Sale Product List'!$A:$F,6,FALSE))</f>
        <v/>
      </c>
      <c r="F458" s="179"/>
    </row>
    <row r="459" spans="1:6" x14ac:dyDescent="0.25">
      <c r="A459" s="187">
        <v>60573749</v>
      </c>
      <c r="B459" s="232" t="s">
        <v>1015</v>
      </c>
      <c r="C459" s="187" t="s">
        <v>947</v>
      </c>
      <c r="D459" s="187">
        <v>1608</v>
      </c>
      <c r="E459" s="178" t="str">
        <f>IF(VLOOKUP($B:$B,'S26 Warehouse Sale Product List'!$A:$F,6,FALSE)="","",VLOOKUP($B:$B,'S26 Warehouse Sale Product List'!$A:$F,6,FALSE))</f>
        <v/>
      </c>
      <c r="F459" s="179"/>
    </row>
    <row r="460" spans="1:6" x14ac:dyDescent="0.25">
      <c r="A460" s="187">
        <v>14035327</v>
      </c>
      <c r="B460" s="232" t="s">
        <v>390</v>
      </c>
      <c r="C460" s="187" t="s">
        <v>962</v>
      </c>
      <c r="D460" s="187">
        <v>1608</v>
      </c>
      <c r="E460" s="178" t="str">
        <f>IF(VLOOKUP($B:$B,'S26 Warehouse Sale Product List'!$A:$F,6,FALSE)="","",VLOOKUP($B:$B,'S26 Warehouse Sale Product List'!$A:$F,6,FALSE))</f>
        <v/>
      </c>
      <c r="F460" s="179"/>
    </row>
    <row r="461" spans="1:6" x14ac:dyDescent="0.25">
      <c r="A461" s="187">
        <v>71016445</v>
      </c>
      <c r="B461" s="232" t="s">
        <v>232</v>
      </c>
      <c r="C461" s="187" t="s">
        <v>666</v>
      </c>
      <c r="D461" s="187">
        <v>1608</v>
      </c>
      <c r="E461" s="178" t="str">
        <f>IF(VLOOKUP($B:$B,'S26 Warehouse Sale Product List'!$A:$F,6,FALSE)="","",VLOOKUP($B:$B,'S26 Warehouse Sale Product List'!$A:$F,6,FALSE))</f>
        <v/>
      </c>
      <c r="F461" s="179"/>
    </row>
    <row r="462" spans="1:6" x14ac:dyDescent="0.25">
      <c r="A462" s="187">
        <v>77152470</v>
      </c>
      <c r="B462" s="232" t="s">
        <v>1018</v>
      </c>
      <c r="C462" s="187" t="s">
        <v>964</v>
      </c>
      <c r="D462" s="187">
        <v>1608</v>
      </c>
      <c r="E462" s="239"/>
      <c r="F462" s="240"/>
    </row>
    <row r="463" spans="1:6" x14ac:dyDescent="0.25">
      <c r="A463" s="187">
        <v>54131085</v>
      </c>
      <c r="B463" s="232" t="s">
        <v>121</v>
      </c>
      <c r="C463" s="187" t="s">
        <v>672</v>
      </c>
      <c r="D463" s="187">
        <v>1608</v>
      </c>
      <c r="E463" s="239"/>
      <c r="F463" s="240"/>
    </row>
    <row r="464" spans="1:6" x14ac:dyDescent="0.25">
      <c r="A464" s="187">
        <v>83339324</v>
      </c>
      <c r="B464" s="232" t="s">
        <v>1020</v>
      </c>
      <c r="C464" s="187" t="s">
        <v>990</v>
      </c>
      <c r="D464" s="187">
        <v>1608</v>
      </c>
      <c r="E464" s="239"/>
      <c r="F464" s="240"/>
    </row>
    <row r="465" spans="1:6" x14ac:dyDescent="0.25">
      <c r="A465" s="187">
        <v>87029027</v>
      </c>
      <c r="B465" s="232" t="s">
        <v>680</v>
      </c>
      <c r="C465" s="187" t="s">
        <v>992</v>
      </c>
      <c r="D465" s="187">
        <v>1608</v>
      </c>
      <c r="E465" s="178" t="str">
        <f>IF(VLOOKUP($B:$B,'S26 Warehouse Sale Product List'!$A:$F,6,FALSE)="","",VLOOKUP($B:$B,'S26 Warehouse Sale Product List'!$A:$F,6,FALSE))</f>
        <v/>
      </c>
      <c r="F465" s="179"/>
    </row>
    <row r="466" spans="1:6" x14ac:dyDescent="0.25">
      <c r="A466" s="187">
        <v>77636889</v>
      </c>
      <c r="B466" s="232" t="s">
        <v>267</v>
      </c>
      <c r="C466" s="187" t="s">
        <v>482</v>
      </c>
      <c r="D466" s="187">
        <v>1705</v>
      </c>
      <c r="E466" s="178" t="str">
        <f>IF(VLOOKUP($B:$B,'S26 Warehouse Sale Product List'!$A:$F,6,FALSE)="","",VLOOKUP($B:$B,'S26 Warehouse Sale Product List'!$A:$F,6,FALSE))</f>
        <v/>
      </c>
      <c r="F466" s="179"/>
    </row>
    <row r="467" spans="1:6" x14ac:dyDescent="0.25">
      <c r="A467" s="187">
        <v>12962130</v>
      </c>
      <c r="B467" s="232" t="s">
        <v>138</v>
      </c>
      <c r="C467" s="187" t="s">
        <v>553</v>
      </c>
      <c r="D467" s="187">
        <v>1705</v>
      </c>
      <c r="E467" s="178" t="str">
        <f>IF(VLOOKUP($B:$B,'S26 Warehouse Sale Product List'!$A:$F,6,FALSE)="","",VLOOKUP($B:$B,'S26 Warehouse Sale Product List'!$A:$F,6,FALSE))</f>
        <v/>
      </c>
      <c r="F467" s="179"/>
    </row>
    <row r="468" spans="1:6" x14ac:dyDescent="0.25">
      <c r="A468" s="187">
        <v>31776452</v>
      </c>
      <c r="B468" s="232" t="s">
        <v>366</v>
      </c>
      <c r="C468" s="187" t="s">
        <v>831</v>
      </c>
      <c r="D468" s="187">
        <v>1705</v>
      </c>
      <c r="E468" s="178" t="str">
        <f>IF(VLOOKUP($B:$B,'S26 Warehouse Sale Product List'!$A:$F,6,FALSE)="","",VLOOKUP($B:$B,'S26 Warehouse Sale Product List'!$A:$F,6,FALSE))</f>
        <v/>
      </c>
      <c r="F468" s="179"/>
    </row>
    <row r="469" spans="1:6" x14ac:dyDescent="0.25">
      <c r="A469" s="187">
        <v>44718943</v>
      </c>
      <c r="B469" s="232" t="s">
        <v>165</v>
      </c>
      <c r="C469" s="187" t="s">
        <v>833</v>
      </c>
      <c r="D469" s="187">
        <v>1705</v>
      </c>
      <c r="E469" s="178" t="str">
        <f>IF(VLOOKUP($B:$B,'S26 Warehouse Sale Product List'!$A:$F,6,FALSE)="","",VLOOKUP($B:$B,'S26 Warehouse Sale Product List'!$A:$F,6,FALSE))</f>
        <v/>
      </c>
      <c r="F469" s="179"/>
    </row>
    <row r="470" spans="1:6" x14ac:dyDescent="0.25">
      <c r="A470" s="187">
        <v>66171822</v>
      </c>
      <c r="B470" s="232" t="s">
        <v>288</v>
      </c>
      <c r="C470" s="187" t="s">
        <v>554</v>
      </c>
      <c r="D470" s="187">
        <v>1705</v>
      </c>
      <c r="E470" s="178" t="str">
        <f>IF(VLOOKUP($B:$B,'S26 Warehouse Sale Product List'!$A:$F,6,FALSE)="","",VLOOKUP($B:$B,'S26 Warehouse Sale Product List'!$A:$F,6,FALSE))</f>
        <v/>
      </c>
      <c r="F470" s="179"/>
    </row>
    <row r="471" spans="1:6" x14ac:dyDescent="0.25">
      <c r="A471" s="187">
        <v>77163489</v>
      </c>
      <c r="B471" s="232" t="s">
        <v>367</v>
      </c>
      <c r="C471" s="187" t="s">
        <v>835</v>
      </c>
      <c r="D471" s="187">
        <v>1705</v>
      </c>
      <c r="E471" s="178" t="str">
        <f>IF(VLOOKUP($B:$B,'S26 Warehouse Sale Product List'!$A:$F,6,FALSE)="","",VLOOKUP($B:$B,'S26 Warehouse Sale Product List'!$A:$F,6,FALSE))</f>
        <v/>
      </c>
      <c r="F471" s="179"/>
    </row>
    <row r="472" spans="1:6" x14ac:dyDescent="0.25">
      <c r="A472" s="187">
        <v>30531344</v>
      </c>
      <c r="B472" s="232" t="s">
        <v>290</v>
      </c>
      <c r="C472" s="187" t="s">
        <v>560</v>
      </c>
      <c r="D472" s="187">
        <v>1705</v>
      </c>
      <c r="E472" s="178" t="str">
        <f>IF(VLOOKUP($B:$B,'S26 Warehouse Sale Product List'!$A:$F,6,FALSE)="","",VLOOKUP($B:$B,'S26 Warehouse Sale Product List'!$A:$F,6,FALSE))</f>
        <v/>
      </c>
      <c r="F472" s="179"/>
    </row>
    <row r="473" spans="1:6" x14ac:dyDescent="0.25">
      <c r="A473" s="187">
        <v>40966512</v>
      </c>
      <c r="B473" s="232" t="s">
        <v>176</v>
      </c>
      <c r="C473" s="187" t="s">
        <v>626</v>
      </c>
      <c r="D473" s="187">
        <v>1705</v>
      </c>
      <c r="E473" s="178" t="str">
        <f>IF(VLOOKUP($B:$B,'S26 Warehouse Sale Product List'!$A:$F,6,FALSE)="","",VLOOKUP($B:$B,'S26 Warehouse Sale Product List'!$A:$F,6,FALSE))</f>
        <v/>
      </c>
      <c r="F473" s="179"/>
    </row>
    <row r="474" spans="1:6" x14ac:dyDescent="0.25">
      <c r="A474" s="187">
        <v>66106636</v>
      </c>
      <c r="B474" s="232" t="s">
        <v>372</v>
      </c>
      <c r="C474" s="187" t="s">
        <v>860</v>
      </c>
      <c r="D474" s="187">
        <v>1705</v>
      </c>
      <c r="E474" s="178" t="str">
        <f>IF(VLOOKUP($B:$B,'S26 Warehouse Sale Product List'!$A:$F,6,FALSE)="","",VLOOKUP($B:$B,'S26 Warehouse Sale Product List'!$A:$F,6,FALSE))</f>
        <v/>
      </c>
      <c r="F474" s="179"/>
    </row>
    <row r="475" spans="1:6" x14ac:dyDescent="0.25">
      <c r="A475" s="187">
        <v>74128532</v>
      </c>
      <c r="B475" s="232" t="s">
        <v>193</v>
      </c>
      <c r="C475" s="187" t="s">
        <v>861</v>
      </c>
      <c r="D475" s="187">
        <v>1705</v>
      </c>
      <c r="E475" s="178" t="str">
        <f>IF(VLOOKUP($B:$B,'S26 Warehouse Sale Product List'!$A:$F,6,FALSE)="","",VLOOKUP($B:$B,'S26 Warehouse Sale Product List'!$A:$F,6,FALSE))</f>
        <v/>
      </c>
      <c r="F475" s="179"/>
    </row>
    <row r="476" spans="1:6" x14ac:dyDescent="0.25">
      <c r="A476" s="187">
        <v>10372105</v>
      </c>
      <c r="B476" s="232" t="s">
        <v>376</v>
      </c>
      <c r="C476" s="187" t="s">
        <v>878</v>
      </c>
      <c r="D476" s="187">
        <v>1705</v>
      </c>
      <c r="E476" s="178" t="str">
        <f>IF(VLOOKUP($B:$B,'S26 Warehouse Sale Product List'!$A:$F,6,FALSE)="","",VLOOKUP($B:$B,'S26 Warehouse Sale Product List'!$A:$F,6,FALSE))</f>
        <v/>
      </c>
      <c r="F476" s="179"/>
    </row>
    <row r="477" spans="1:6" x14ac:dyDescent="0.25">
      <c r="A477" s="187">
        <v>72867930</v>
      </c>
      <c r="B477" s="232" t="s">
        <v>314</v>
      </c>
      <c r="C477" s="187" t="s">
        <v>651</v>
      </c>
      <c r="D477" s="187">
        <v>1705</v>
      </c>
      <c r="E477" s="178" t="str">
        <f>IF(VLOOKUP($B:$B,'S26 Warehouse Sale Product List'!$A:$F,6,FALSE)="","",VLOOKUP($B:$B,'S26 Warehouse Sale Product List'!$A:$F,6,FALSE))</f>
        <v/>
      </c>
      <c r="F477" s="179"/>
    </row>
    <row r="478" spans="1:6" x14ac:dyDescent="0.25">
      <c r="A478" s="187">
        <v>39053148</v>
      </c>
      <c r="B478" s="232" t="s">
        <v>387</v>
      </c>
      <c r="C478" s="187" t="s">
        <v>948</v>
      </c>
      <c r="D478" s="187">
        <v>1705</v>
      </c>
      <c r="E478" s="178" t="str">
        <f>IF(VLOOKUP($B:$B,'S26 Warehouse Sale Product List'!$A:$F,6,FALSE)="","",VLOOKUP($B:$B,'S26 Warehouse Sale Product List'!$A:$F,6,FALSE))</f>
        <v/>
      </c>
      <c r="F478" s="179"/>
    </row>
    <row r="479" spans="1:6" x14ac:dyDescent="0.25">
      <c r="A479" s="187">
        <v>49579044</v>
      </c>
      <c r="B479" s="232" t="s">
        <v>230</v>
      </c>
      <c r="C479" s="187" t="s">
        <v>965</v>
      </c>
      <c r="D479" s="187">
        <v>1705</v>
      </c>
      <c r="E479" s="239"/>
      <c r="F479" s="240"/>
    </row>
    <row r="480" spans="1:6" x14ac:dyDescent="0.25">
      <c r="A480" s="187">
        <v>33113910</v>
      </c>
      <c r="B480" s="232" t="s">
        <v>243</v>
      </c>
      <c r="C480" s="187" t="s">
        <v>993</v>
      </c>
      <c r="D480" s="187">
        <v>1705</v>
      </c>
      <c r="E480" s="239"/>
      <c r="F480" s="240"/>
    </row>
    <row r="481" spans="1:6" x14ac:dyDescent="0.25">
      <c r="A481" s="187">
        <v>32006609</v>
      </c>
      <c r="B481" s="232" t="s">
        <v>403</v>
      </c>
      <c r="C481" s="187" t="s">
        <v>1010</v>
      </c>
      <c r="D481" s="187">
        <v>1705</v>
      </c>
      <c r="E481" s="178" t="str">
        <f>IF(VLOOKUP($B:$B,'S26 Warehouse Sale Product List'!$A:$F,6,FALSE)="","",VLOOKUP($B:$B,'S26 Warehouse Sale Product List'!$A:$F,6,FALSE))</f>
        <v/>
      </c>
      <c r="F481" s="179"/>
    </row>
    <row r="482" spans="1:6" x14ac:dyDescent="0.25">
      <c r="A482" s="187">
        <v>39467790</v>
      </c>
      <c r="B482" s="232" t="s">
        <v>172</v>
      </c>
      <c r="C482" s="187" t="s">
        <v>843</v>
      </c>
      <c r="D482" s="187">
        <v>1706</v>
      </c>
      <c r="E482" s="178" t="str">
        <f>IF(VLOOKUP($B:$B,'S26 Warehouse Sale Product List'!$A:$F,6,FALSE)="","",VLOOKUP($B:$B,'S26 Warehouse Sale Product List'!$A:$F,6,FALSE))</f>
        <v/>
      </c>
      <c r="F482" s="179"/>
    </row>
    <row r="483" spans="1:6" x14ac:dyDescent="0.25">
      <c r="A483" s="187">
        <v>24677614</v>
      </c>
      <c r="B483" s="232" t="s">
        <v>1038</v>
      </c>
      <c r="C483" s="187" t="s">
        <v>856</v>
      </c>
      <c r="D483" s="187">
        <v>1706</v>
      </c>
      <c r="E483" s="178" t="str">
        <f>IF(VLOOKUP($B:$B,'S26 Warehouse Sale Product List'!$A:$F,6,FALSE)="","",VLOOKUP($B:$B,'S26 Warehouse Sale Product List'!$A:$F,6,FALSE))</f>
        <v/>
      </c>
      <c r="F483" s="179"/>
    </row>
    <row r="484" spans="1:6" x14ac:dyDescent="0.25">
      <c r="A484" s="187">
        <v>97558360</v>
      </c>
      <c r="B484" s="232" t="s">
        <v>210</v>
      </c>
      <c r="C484" s="187" t="s">
        <v>905</v>
      </c>
      <c r="D484" s="187">
        <v>1706</v>
      </c>
      <c r="E484" s="178" t="str">
        <f>IF(VLOOKUP($B:$B,'S26 Warehouse Sale Product List'!$A:$F,6,FALSE)="","",VLOOKUP($B:$B,'S26 Warehouse Sale Product List'!$A:$F,6,FALSE))</f>
        <v/>
      </c>
      <c r="F484" s="179"/>
    </row>
    <row r="485" spans="1:6" x14ac:dyDescent="0.25">
      <c r="A485" s="187">
        <v>19310947</v>
      </c>
      <c r="B485" s="232" t="s">
        <v>1036</v>
      </c>
      <c r="C485" s="187" t="s">
        <v>915</v>
      </c>
      <c r="D485" s="187">
        <v>1706</v>
      </c>
      <c r="E485" s="178" t="str">
        <f>IF(VLOOKUP($B:$B,'S26 Warehouse Sale Product List'!$A:$F,6,FALSE)="","",VLOOKUP($B:$B,'S26 Warehouse Sale Product List'!$A:$F,6,FALSE))</f>
        <v/>
      </c>
      <c r="F485" s="179"/>
    </row>
    <row r="486" spans="1:6" x14ac:dyDescent="0.25">
      <c r="A486" s="187">
        <v>64800317</v>
      </c>
      <c r="B486" s="232" t="s">
        <v>1043</v>
      </c>
      <c r="C486" s="187" t="s">
        <v>916</v>
      </c>
      <c r="D486" s="187">
        <v>1706</v>
      </c>
      <c r="E486" s="178" t="str">
        <f>IF(VLOOKUP($B:$B,'S26 Warehouse Sale Product List'!$A:$F,6,FALSE)="","",VLOOKUP($B:$B,'S26 Warehouse Sale Product List'!$A:$F,6,FALSE))</f>
        <v/>
      </c>
      <c r="F486" s="179"/>
    </row>
    <row r="487" spans="1:6" x14ac:dyDescent="0.25">
      <c r="A487" s="187">
        <v>58098141</v>
      </c>
      <c r="B487" s="232" t="s">
        <v>1041</v>
      </c>
      <c r="C487" s="187" t="s">
        <v>949</v>
      </c>
      <c r="D487" s="187">
        <v>1706</v>
      </c>
      <c r="E487" s="178" t="str">
        <f>IF(VLOOKUP($B:$B,'S26 Warehouse Sale Product List'!$A:$F,6,FALSE)="","",VLOOKUP($B:$B,'S26 Warehouse Sale Product List'!$A:$F,6,FALSE))</f>
        <v/>
      </c>
      <c r="F487" s="179"/>
    </row>
    <row r="488" spans="1:6" x14ac:dyDescent="0.25">
      <c r="A488" s="187">
        <v>39169569</v>
      </c>
      <c r="B488" s="232" t="s">
        <v>171</v>
      </c>
      <c r="C488" s="187" t="s">
        <v>836</v>
      </c>
      <c r="D488" s="187">
        <v>1707</v>
      </c>
      <c r="E488" s="178" t="str">
        <f>IF(VLOOKUP($B:$B,'S26 Warehouse Sale Product List'!$A:$F,6,FALSE)="","",VLOOKUP($B:$B,'S26 Warehouse Sale Product List'!$A:$F,6,FALSE))</f>
        <v/>
      </c>
      <c r="F488" s="179"/>
    </row>
    <row r="489" spans="1:6" x14ac:dyDescent="0.25">
      <c r="A489" s="187">
        <v>30068213</v>
      </c>
      <c r="B489" s="232" t="s">
        <v>1045</v>
      </c>
      <c r="C489" s="187" t="s">
        <v>906</v>
      </c>
      <c r="D489" s="187">
        <v>1707</v>
      </c>
      <c r="E489" s="178" t="str">
        <f>IF(VLOOKUP($B:$B,'S26 Warehouse Sale Product List'!$A:$F,6,FALSE)="","",VLOOKUP($B:$B,'S26 Warehouse Sale Product List'!$A:$F,6,FALSE))</f>
        <v/>
      </c>
      <c r="F489" s="179"/>
    </row>
    <row r="490" spans="1:6" x14ac:dyDescent="0.25">
      <c r="A490" s="187">
        <v>34704120</v>
      </c>
      <c r="B490" s="232" t="s">
        <v>1047</v>
      </c>
      <c r="C490" s="187" t="s">
        <v>917</v>
      </c>
      <c r="D490" s="187">
        <v>1707</v>
      </c>
      <c r="E490" s="178" t="str">
        <f>IF(VLOOKUP($B:$B,'S26 Warehouse Sale Product List'!$A:$F,6,FALSE)="","",VLOOKUP($B:$B,'S26 Warehouse Sale Product List'!$A:$F,6,FALSE))</f>
        <v/>
      </c>
      <c r="F490" s="179"/>
    </row>
    <row r="491" spans="1:6" x14ac:dyDescent="0.25">
      <c r="A491" s="187">
        <v>91809292</v>
      </c>
      <c r="B491" s="232" t="s">
        <v>381</v>
      </c>
      <c r="C491" s="187" t="s">
        <v>919</v>
      </c>
      <c r="D491" s="187">
        <v>1708</v>
      </c>
      <c r="E491" s="178" t="str">
        <f>IF(VLOOKUP($B:$B,'S26 Warehouse Sale Product List'!$A:$F,6,FALSE)="","",VLOOKUP($B:$B,'S26 Warehouse Sale Product List'!$A:$F,6,FALSE))</f>
        <v/>
      </c>
      <c r="F491" s="179"/>
    </row>
    <row r="492" spans="1:6" x14ac:dyDescent="0.25">
      <c r="A492" s="187">
        <v>40189951</v>
      </c>
      <c r="B492" s="232" t="s">
        <v>1054</v>
      </c>
      <c r="C492" s="187" t="s">
        <v>950</v>
      </c>
      <c r="D492" s="187">
        <v>1708</v>
      </c>
      <c r="E492" s="178" t="str">
        <f>IF(VLOOKUP($B:$B,'S26 Warehouse Sale Product List'!$A:$F,6,FALSE)="","",VLOOKUP($B:$B,'S26 Warehouse Sale Product List'!$A:$F,6,FALSE))</f>
        <v/>
      </c>
      <c r="F492" s="179"/>
    </row>
    <row r="493" spans="1:6" x14ac:dyDescent="0.25">
      <c r="A493" s="187">
        <v>55578649</v>
      </c>
      <c r="B493" s="232" t="s">
        <v>1056</v>
      </c>
      <c r="C493" s="187" t="s">
        <v>951</v>
      </c>
      <c r="D493" s="187">
        <v>1708</v>
      </c>
      <c r="E493" s="178" t="str">
        <f>IF(VLOOKUP($B:$B,'S26 Warehouse Sale Product List'!$A:$F,6,FALSE)="","",VLOOKUP($B:$B,'S26 Warehouse Sale Product List'!$A:$F,6,FALSE))</f>
        <v/>
      </c>
      <c r="F493" s="179"/>
    </row>
    <row r="494" spans="1:6" x14ac:dyDescent="0.25">
      <c r="A494" s="187">
        <v>94346634</v>
      </c>
      <c r="B494" s="232" t="s">
        <v>316</v>
      </c>
      <c r="C494" s="187" t="s">
        <v>662</v>
      </c>
      <c r="D494" s="187">
        <v>1708</v>
      </c>
      <c r="E494" s="178" t="str">
        <f>IF(VLOOKUP($B:$B,'S26 Warehouse Sale Product List'!$A:$F,6,FALSE)="","",VLOOKUP($B:$B,'S26 Warehouse Sale Product List'!$A:$F,6,FALSE))</f>
        <v/>
      </c>
      <c r="F494" s="179"/>
    </row>
    <row r="495" spans="1:6" x14ac:dyDescent="0.25">
      <c r="A495" s="187">
        <v>25351471</v>
      </c>
      <c r="B495" s="232" t="s">
        <v>319</v>
      </c>
      <c r="C495" s="187" t="s">
        <v>667</v>
      </c>
      <c r="D495" s="187">
        <v>1708</v>
      </c>
      <c r="E495" s="178" t="str">
        <f>IF(VLOOKUP($B:$B,'S26 Warehouse Sale Product List'!$A:$F,6,FALSE)="","",VLOOKUP($B:$B,'S26 Warehouse Sale Product List'!$A:$F,6,FALSE))</f>
        <v/>
      </c>
      <c r="F495" s="179"/>
    </row>
    <row r="496" spans="1:6" x14ac:dyDescent="0.25">
      <c r="A496" s="187">
        <v>27452942</v>
      </c>
      <c r="B496" s="232" t="s">
        <v>1051</v>
      </c>
      <c r="C496" s="187" t="s">
        <v>967</v>
      </c>
      <c r="D496" s="187">
        <v>1708</v>
      </c>
      <c r="E496" s="239"/>
      <c r="F496" s="240"/>
    </row>
    <row r="497" spans="1:6" x14ac:dyDescent="0.25">
      <c r="A497" s="187">
        <v>30542489</v>
      </c>
      <c r="B497" s="232" t="s">
        <v>1052</v>
      </c>
      <c r="C497" s="187" t="s">
        <v>968</v>
      </c>
      <c r="D497" s="187">
        <v>1708</v>
      </c>
      <c r="E497" s="178"/>
      <c r="F497" s="179"/>
    </row>
    <row r="498" spans="1:6" x14ac:dyDescent="0.25">
      <c r="A498" s="187">
        <v>65299462</v>
      </c>
      <c r="B498" s="232" t="s">
        <v>1058</v>
      </c>
      <c r="C498" s="187" t="s">
        <v>969</v>
      </c>
      <c r="D498" s="187">
        <v>1708</v>
      </c>
      <c r="E498" s="239"/>
      <c r="F498" s="240"/>
    </row>
    <row r="499" spans="1:6" x14ac:dyDescent="0.25">
      <c r="A499" s="187">
        <v>93597577</v>
      </c>
      <c r="B499" s="232" t="s">
        <v>1062</v>
      </c>
      <c r="C499" s="187" t="s">
        <v>971</v>
      </c>
      <c r="D499" s="187">
        <v>1708</v>
      </c>
      <c r="E499" s="239"/>
      <c r="F499" s="240"/>
    </row>
    <row r="500" spans="1:6" x14ac:dyDescent="0.25">
      <c r="A500" s="235">
        <v>79153906</v>
      </c>
      <c r="B500" s="235" t="s">
        <v>120</v>
      </c>
      <c r="C500" s="236" t="s">
        <v>674</v>
      </c>
      <c r="D500" s="242">
        <v>1708</v>
      </c>
      <c r="E500" s="239"/>
      <c r="F500" s="240"/>
    </row>
    <row r="501" spans="1:6" x14ac:dyDescent="0.25">
      <c r="A501" s="235" t="e">
        <v>#N/A</v>
      </c>
      <c r="B501" s="235" t="s">
        <v>451</v>
      </c>
      <c r="C501" s="236" t="s">
        <v>1137</v>
      </c>
      <c r="D501" s="242" t="s">
        <v>449</v>
      </c>
      <c r="E501" s="239"/>
      <c r="F501" s="240"/>
    </row>
    <row r="502" spans="1:6" x14ac:dyDescent="0.25">
      <c r="A502" s="235" t="e">
        <v>#N/A</v>
      </c>
      <c r="B502" s="237" t="s">
        <v>1117</v>
      </c>
      <c r="C502" s="238" t="s">
        <v>1138</v>
      </c>
      <c r="D502" s="242" t="s">
        <v>449</v>
      </c>
      <c r="E502" s="239"/>
      <c r="F502" s="240"/>
    </row>
    <row r="503" spans="1:6" x14ac:dyDescent="0.25">
      <c r="A503" s="235" t="e">
        <v>#N/A</v>
      </c>
      <c r="B503" s="237" t="s">
        <v>1120</v>
      </c>
      <c r="C503" s="238" t="s">
        <v>1139</v>
      </c>
      <c r="D503" s="242" t="s">
        <v>449</v>
      </c>
      <c r="E503" s="239"/>
      <c r="F503" s="240"/>
    </row>
    <row r="504" spans="1:6" x14ac:dyDescent="0.25">
      <c r="A504" s="235" t="e">
        <v>#N/A</v>
      </c>
      <c r="B504" s="237" t="s">
        <v>1121</v>
      </c>
      <c r="C504" s="238" t="s">
        <v>1140</v>
      </c>
      <c r="D504" s="242" t="s">
        <v>449</v>
      </c>
      <c r="E504" s="239"/>
      <c r="F504" s="240"/>
    </row>
    <row r="505" spans="1:6" x14ac:dyDescent="0.25">
      <c r="A505" s="235" t="e">
        <v>#N/A</v>
      </c>
      <c r="B505" s="237" t="s">
        <v>346</v>
      </c>
      <c r="C505" s="238" t="s">
        <v>1141</v>
      </c>
      <c r="D505" s="242" t="s">
        <v>449</v>
      </c>
      <c r="E505" s="239"/>
      <c r="F505" s="240"/>
    </row>
    <row r="506" spans="1:6" x14ac:dyDescent="0.25">
      <c r="A506" s="235" t="e">
        <v>#N/A</v>
      </c>
      <c r="B506" s="237" t="s">
        <v>1123</v>
      </c>
      <c r="C506" s="238" t="s">
        <v>1142</v>
      </c>
      <c r="D506" s="242" t="s">
        <v>449</v>
      </c>
      <c r="E506" s="239"/>
      <c r="F506" s="240"/>
    </row>
    <row r="507" spans="1:6" x14ac:dyDescent="0.25">
      <c r="A507" s="235" t="e">
        <v>#N/A</v>
      </c>
      <c r="B507" s="237" t="s">
        <v>1125</v>
      </c>
      <c r="C507" s="238" t="s">
        <v>1143</v>
      </c>
      <c r="D507" s="242" t="s">
        <v>449</v>
      </c>
      <c r="E507" s="239"/>
      <c r="F507" s="240"/>
    </row>
    <row r="508" spans="1:6" x14ac:dyDescent="0.25">
      <c r="A508" s="235" t="e">
        <v>#N/A</v>
      </c>
      <c r="B508" s="237" t="s">
        <v>1127</v>
      </c>
      <c r="C508" s="238" t="s">
        <v>1144</v>
      </c>
      <c r="D508" s="242" t="s">
        <v>449</v>
      </c>
      <c r="E508" s="239"/>
      <c r="F508" s="240"/>
    </row>
    <row r="509" spans="1:6" x14ac:dyDescent="0.25">
      <c r="A509" s="180" t="e">
        <v>#N/A</v>
      </c>
      <c r="B509" s="189" t="s">
        <v>1129</v>
      </c>
      <c r="C509" s="169" t="s">
        <v>1145</v>
      </c>
      <c r="D509" s="228" t="s">
        <v>449</v>
      </c>
    </row>
  </sheetData>
  <autoFilter ref="A6:F509" xr:uid="{00000000-0009-0000-0000-000001000000}">
    <sortState xmlns:xlrd2="http://schemas.microsoft.com/office/spreadsheetml/2017/richdata2" ref="A7:F508">
      <sortCondition ref="D6:D417"/>
    </sortState>
  </autoFilter>
  <sortState xmlns:xlrd2="http://schemas.microsoft.com/office/spreadsheetml/2017/richdata2" ref="A7:D227">
    <sortCondition ref="C7:C227"/>
  </sortState>
  <mergeCells count="5">
    <mergeCell ref="A1:B1"/>
    <mergeCell ref="A2:B2"/>
    <mergeCell ref="E2:F2"/>
    <mergeCell ref="A3:B3"/>
    <mergeCell ref="D1:F1"/>
  </mergeCells>
  <phoneticPr fontId="18" type="noConversion"/>
  <conditionalFormatting sqref="B416:B1048576 B4:B6">
    <cfRule type="duplicateValues" dxfId="13" priority="10"/>
  </conditionalFormatting>
  <conditionalFormatting sqref="B417:B1048576 B4:B6">
    <cfRule type="duplicateValues" dxfId="12" priority="617"/>
  </conditionalFormatting>
  <conditionalFormatting sqref="A416:A1048576 A1:A6">
    <cfRule type="duplicateValues" dxfId="11" priority="9"/>
  </conditionalFormatting>
  <conditionalFormatting sqref="A191:A205">
    <cfRule type="duplicateValues" dxfId="10" priority="6"/>
  </conditionalFormatting>
  <conditionalFormatting sqref="A408:A415">
    <cfRule type="duplicateValues" dxfId="9" priority="3"/>
  </conditionalFormatting>
  <conditionalFormatting sqref="A407">
    <cfRule type="duplicateValues" dxfId="8" priority="2"/>
  </conditionalFormatting>
  <conditionalFormatting sqref="B416">
    <cfRule type="duplicateValues" dxfId="7" priority="697"/>
    <cfRule type="duplicateValues" dxfId="6" priority="698"/>
    <cfRule type="duplicateValues" dxfId="5" priority="699"/>
  </conditionalFormatting>
  <conditionalFormatting sqref="B1:B1048576">
    <cfRule type="duplicateValues" dxfId="4" priority="1"/>
  </conditionalFormatting>
  <conditionalFormatting sqref="A206:A382">
    <cfRule type="duplicateValues" dxfId="3" priority="737"/>
  </conditionalFormatting>
  <conditionalFormatting sqref="A172:A190">
    <cfRule type="duplicateValues" dxfId="2" priority="741"/>
  </conditionalFormatting>
  <conditionalFormatting sqref="A7:A171">
    <cfRule type="duplicateValues" dxfId="1" priority="759"/>
  </conditionalFormatting>
  <conditionalFormatting sqref="A383:A406">
    <cfRule type="duplicateValues" dxfId="0" priority="766"/>
  </conditionalFormatting>
  <pageMargins left="0.23622047244094499" right="0.23622047244094499" top="0.74803149606299202" bottom="0.55118110236220497" header="0.31496062992126" footer="0.31496062992126"/>
  <pageSetup scale="93" orientation="portrait" r:id="rId1"/>
  <headerFooter>
    <oddHeader>&amp;C&amp;"-,Bold"&amp;22PICK SHEET</oddHeader>
    <oddFooter>&amp;CPage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F49"/>
  <sheetViews>
    <sheetView showGridLines="0" view="pageLayout" topLeftCell="A10" zoomScale="97" zoomScaleNormal="100" zoomScalePageLayoutView="97" workbookViewId="0">
      <selection activeCell="A11" sqref="A11:B11"/>
    </sheetView>
  </sheetViews>
  <sheetFormatPr defaultRowHeight="12.75" x14ac:dyDescent="0.2"/>
  <cols>
    <col min="1" max="1" width="12.28515625" style="16" customWidth="1"/>
    <col min="2" max="2" width="29.7109375" style="16" customWidth="1"/>
    <col min="3" max="3" width="9.140625" style="16" customWidth="1"/>
    <col min="4" max="4" width="11" style="16" customWidth="1"/>
    <col min="5" max="5" width="10.7109375" style="16" customWidth="1"/>
    <col min="6" max="6" width="15.5703125" style="16" customWidth="1"/>
    <col min="7" max="239" width="9.28515625" style="16"/>
    <col min="240" max="240" width="12.28515625" style="16" customWidth="1"/>
    <col min="241" max="241" width="29.7109375" style="16" customWidth="1"/>
    <col min="242" max="242" width="9.140625" style="16" customWidth="1"/>
    <col min="243" max="243" width="11" style="16" customWidth="1"/>
    <col min="244" max="244" width="10.7109375" style="16" customWidth="1"/>
    <col min="245" max="245" width="16" style="16" customWidth="1"/>
    <col min="246" max="259" width="9.140625" style="16" customWidth="1"/>
    <col min="260" max="495" width="9.28515625" style="16"/>
    <col min="496" max="496" width="12.28515625" style="16" customWidth="1"/>
    <col min="497" max="497" width="29.7109375" style="16" customWidth="1"/>
    <col min="498" max="498" width="9.140625" style="16" customWidth="1"/>
    <col min="499" max="499" width="11" style="16" customWidth="1"/>
    <col min="500" max="500" width="10.7109375" style="16" customWidth="1"/>
    <col min="501" max="501" width="16" style="16" customWidth="1"/>
    <col min="502" max="515" width="9.140625" style="16" customWidth="1"/>
    <col min="516" max="751" width="9.28515625" style="16"/>
    <col min="752" max="752" width="12.28515625" style="16" customWidth="1"/>
    <col min="753" max="753" width="29.7109375" style="16" customWidth="1"/>
    <col min="754" max="754" width="9.140625" style="16" customWidth="1"/>
    <col min="755" max="755" width="11" style="16" customWidth="1"/>
    <col min="756" max="756" width="10.7109375" style="16" customWidth="1"/>
    <col min="757" max="757" width="16" style="16" customWidth="1"/>
    <col min="758" max="771" width="9.140625" style="16" customWidth="1"/>
    <col min="772" max="1007" width="9.28515625" style="16"/>
    <col min="1008" max="1008" width="12.28515625" style="16" customWidth="1"/>
    <col min="1009" max="1009" width="29.7109375" style="16" customWidth="1"/>
    <col min="1010" max="1010" width="9.140625" style="16" customWidth="1"/>
    <col min="1011" max="1011" width="11" style="16" customWidth="1"/>
    <col min="1012" max="1012" width="10.7109375" style="16" customWidth="1"/>
    <col min="1013" max="1013" width="16" style="16" customWidth="1"/>
    <col min="1014" max="1027" width="9.140625" style="16" customWidth="1"/>
    <col min="1028" max="1263" width="9.28515625" style="16"/>
    <col min="1264" max="1264" width="12.28515625" style="16" customWidth="1"/>
    <col min="1265" max="1265" width="29.7109375" style="16" customWidth="1"/>
    <col min="1266" max="1266" width="9.140625" style="16" customWidth="1"/>
    <col min="1267" max="1267" width="11" style="16" customWidth="1"/>
    <col min="1268" max="1268" width="10.7109375" style="16" customWidth="1"/>
    <col min="1269" max="1269" width="16" style="16" customWidth="1"/>
    <col min="1270" max="1283" width="9.140625" style="16" customWidth="1"/>
    <col min="1284" max="1519" width="9.28515625" style="16"/>
    <col min="1520" max="1520" width="12.28515625" style="16" customWidth="1"/>
    <col min="1521" max="1521" width="29.7109375" style="16" customWidth="1"/>
    <col min="1522" max="1522" width="9.140625" style="16" customWidth="1"/>
    <col min="1523" max="1523" width="11" style="16" customWidth="1"/>
    <col min="1524" max="1524" width="10.7109375" style="16" customWidth="1"/>
    <col min="1525" max="1525" width="16" style="16" customWidth="1"/>
    <col min="1526" max="1539" width="9.140625" style="16" customWidth="1"/>
    <col min="1540" max="1775" width="9.28515625" style="16"/>
    <col min="1776" max="1776" width="12.28515625" style="16" customWidth="1"/>
    <col min="1777" max="1777" width="29.7109375" style="16" customWidth="1"/>
    <col min="1778" max="1778" width="9.140625" style="16" customWidth="1"/>
    <col min="1779" max="1779" width="11" style="16" customWidth="1"/>
    <col min="1780" max="1780" width="10.7109375" style="16" customWidth="1"/>
    <col min="1781" max="1781" width="16" style="16" customWidth="1"/>
    <col min="1782" max="1795" width="9.140625" style="16" customWidth="1"/>
    <col min="1796" max="2031" width="9.28515625" style="16"/>
    <col min="2032" max="2032" width="12.28515625" style="16" customWidth="1"/>
    <col min="2033" max="2033" width="29.7109375" style="16" customWidth="1"/>
    <col min="2034" max="2034" width="9.140625" style="16" customWidth="1"/>
    <col min="2035" max="2035" width="11" style="16" customWidth="1"/>
    <col min="2036" max="2036" width="10.7109375" style="16" customWidth="1"/>
    <col min="2037" max="2037" width="16" style="16" customWidth="1"/>
    <col min="2038" max="2051" width="9.140625" style="16" customWidth="1"/>
    <col min="2052" max="2287" width="9.28515625" style="16"/>
    <col min="2288" max="2288" width="12.28515625" style="16" customWidth="1"/>
    <col min="2289" max="2289" width="29.7109375" style="16" customWidth="1"/>
    <col min="2290" max="2290" width="9.140625" style="16" customWidth="1"/>
    <col min="2291" max="2291" width="11" style="16" customWidth="1"/>
    <col min="2292" max="2292" width="10.7109375" style="16" customWidth="1"/>
    <col min="2293" max="2293" width="16" style="16" customWidth="1"/>
    <col min="2294" max="2307" width="9.140625" style="16" customWidth="1"/>
    <col min="2308" max="2543" width="9.28515625" style="16"/>
    <col min="2544" max="2544" width="12.28515625" style="16" customWidth="1"/>
    <col min="2545" max="2545" width="29.7109375" style="16" customWidth="1"/>
    <col min="2546" max="2546" width="9.140625" style="16" customWidth="1"/>
    <col min="2547" max="2547" width="11" style="16" customWidth="1"/>
    <col min="2548" max="2548" width="10.7109375" style="16" customWidth="1"/>
    <col min="2549" max="2549" width="16" style="16" customWidth="1"/>
    <col min="2550" max="2563" width="9.140625" style="16" customWidth="1"/>
    <col min="2564" max="2799" width="9.28515625" style="16"/>
    <col min="2800" max="2800" width="12.28515625" style="16" customWidth="1"/>
    <col min="2801" max="2801" width="29.7109375" style="16" customWidth="1"/>
    <col min="2802" max="2802" width="9.140625" style="16" customWidth="1"/>
    <col min="2803" max="2803" width="11" style="16" customWidth="1"/>
    <col min="2804" max="2804" width="10.7109375" style="16" customWidth="1"/>
    <col min="2805" max="2805" width="16" style="16" customWidth="1"/>
    <col min="2806" max="2819" width="9.140625" style="16" customWidth="1"/>
    <col min="2820" max="3055" width="9.28515625" style="16"/>
    <col min="3056" max="3056" width="12.28515625" style="16" customWidth="1"/>
    <col min="3057" max="3057" width="29.7109375" style="16" customWidth="1"/>
    <col min="3058" max="3058" width="9.140625" style="16" customWidth="1"/>
    <col min="3059" max="3059" width="11" style="16" customWidth="1"/>
    <col min="3060" max="3060" width="10.7109375" style="16" customWidth="1"/>
    <col min="3061" max="3061" width="16" style="16" customWidth="1"/>
    <col min="3062" max="3075" width="9.140625" style="16" customWidth="1"/>
    <col min="3076" max="3311" width="9.28515625" style="16"/>
    <col min="3312" max="3312" width="12.28515625" style="16" customWidth="1"/>
    <col min="3313" max="3313" width="29.7109375" style="16" customWidth="1"/>
    <col min="3314" max="3314" width="9.140625" style="16" customWidth="1"/>
    <col min="3315" max="3315" width="11" style="16" customWidth="1"/>
    <col min="3316" max="3316" width="10.7109375" style="16" customWidth="1"/>
    <col min="3317" max="3317" width="16" style="16" customWidth="1"/>
    <col min="3318" max="3331" width="9.140625" style="16" customWidth="1"/>
    <col min="3332" max="3567" width="9.28515625" style="16"/>
    <col min="3568" max="3568" width="12.28515625" style="16" customWidth="1"/>
    <col min="3569" max="3569" width="29.7109375" style="16" customWidth="1"/>
    <col min="3570" max="3570" width="9.140625" style="16" customWidth="1"/>
    <col min="3571" max="3571" width="11" style="16" customWidth="1"/>
    <col min="3572" max="3572" width="10.7109375" style="16" customWidth="1"/>
    <col min="3573" max="3573" width="16" style="16" customWidth="1"/>
    <col min="3574" max="3587" width="9.140625" style="16" customWidth="1"/>
    <col min="3588" max="3823" width="9.28515625" style="16"/>
    <col min="3824" max="3824" width="12.28515625" style="16" customWidth="1"/>
    <col min="3825" max="3825" width="29.7109375" style="16" customWidth="1"/>
    <col min="3826" max="3826" width="9.140625" style="16" customWidth="1"/>
    <col min="3827" max="3827" width="11" style="16" customWidth="1"/>
    <col min="3828" max="3828" width="10.7109375" style="16" customWidth="1"/>
    <col min="3829" max="3829" width="16" style="16" customWidth="1"/>
    <col min="3830" max="3843" width="9.140625" style="16" customWidth="1"/>
    <col min="3844" max="4079" width="9.28515625" style="16"/>
    <col min="4080" max="4080" width="12.28515625" style="16" customWidth="1"/>
    <col min="4081" max="4081" width="29.7109375" style="16" customWidth="1"/>
    <col min="4082" max="4082" width="9.140625" style="16" customWidth="1"/>
    <col min="4083" max="4083" width="11" style="16" customWidth="1"/>
    <col min="4084" max="4084" width="10.7109375" style="16" customWidth="1"/>
    <col min="4085" max="4085" width="16" style="16" customWidth="1"/>
    <col min="4086" max="4099" width="9.140625" style="16" customWidth="1"/>
    <col min="4100" max="4335" width="9.28515625" style="16"/>
    <col min="4336" max="4336" width="12.28515625" style="16" customWidth="1"/>
    <col min="4337" max="4337" width="29.7109375" style="16" customWidth="1"/>
    <col min="4338" max="4338" width="9.140625" style="16" customWidth="1"/>
    <col min="4339" max="4339" width="11" style="16" customWidth="1"/>
    <col min="4340" max="4340" width="10.7109375" style="16" customWidth="1"/>
    <col min="4341" max="4341" width="16" style="16" customWidth="1"/>
    <col min="4342" max="4355" width="9.140625" style="16" customWidth="1"/>
    <col min="4356" max="4591" width="9.28515625" style="16"/>
    <col min="4592" max="4592" width="12.28515625" style="16" customWidth="1"/>
    <col min="4593" max="4593" width="29.7109375" style="16" customWidth="1"/>
    <col min="4594" max="4594" width="9.140625" style="16" customWidth="1"/>
    <col min="4595" max="4595" width="11" style="16" customWidth="1"/>
    <col min="4596" max="4596" width="10.7109375" style="16" customWidth="1"/>
    <col min="4597" max="4597" width="16" style="16" customWidth="1"/>
    <col min="4598" max="4611" width="9.140625" style="16" customWidth="1"/>
    <col min="4612" max="4847" width="9.28515625" style="16"/>
    <col min="4848" max="4848" width="12.28515625" style="16" customWidth="1"/>
    <col min="4849" max="4849" width="29.7109375" style="16" customWidth="1"/>
    <col min="4850" max="4850" width="9.140625" style="16" customWidth="1"/>
    <col min="4851" max="4851" width="11" style="16" customWidth="1"/>
    <col min="4852" max="4852" width="10.7109375" style="16" customWidth="1"/>
    <col min="4853" max="4853" width="16" style="16" customWidth="1"/>
    <col min="4854" max="4867" width="9.140625" style="16" customWidth="1"/>
    <col min="4868" max="5103" width="9.28515625" style="16"/>
    <col min="5104" max="5104" width="12.28515625" style="16" customWidth="1"/>
    <col min="5105" max="5105" width="29.7109375" style="16" customWidth="1"/>
    <col min="5106" max="5106" width="9.140625" style="16" customWidth="1"/>
    <col min="5107" max="5107" width="11" style="16" customWidth="1"/>
    <col min="5108" max="5108" width="10.7109375" style="16" customWidth="1"/>
    <col min="5109" max="5109" width="16" style="16" customWidth="1"/>
    <col min="5110" max="5123" width="9.140625" style="16" customWidth="1"/>
    <col min="5124" max="5359" width="9.28515625" style="16"/>
    <col min="5360" max="5360" width="12.28515625" style="16" customWidth="1"/>
    <col min="5361" max="5361" width="29.7109375" style="16" customWidth="1"/>
    <col min="5362" max="5362" width="9.140625" style="16" customWidth="1"/>
    <col min="5363" max="5363" width="11" style="16" customWidth="1"/>
    <col min="5364" max="5364" width="10.7109375" style="16" customWidth="1"/>
    <col min="5365" max="5365" width="16" style="16" customWidth="1"/>
    <col min="5366" max="5379" width="9.140625" style="16" customWidth="1"/>
    <col min="5380" max="5615" width="9.28515625" style="16"/>
    <col min="5616" max="5616" width="12.28515625" style="16" customWidth="1"/>
    <col min="5617" max="5617" width="29.7109375" style="16" customWidth="1"/>
    <col min="5618" max="5618" width="9.140625" style="16" customWidth="1"/>
    <col min="5619" max="5619" width="11" style="16" customWidth="1"/>
    <col min="5620" max="5620" width="10.7109375" style="16" customWidth="1"/>
    <col min="5621" max="5621" width="16" style="16" customWidth="1"/>
    <col min="5622" max="5635" width="9.140625" style="16" customWidth="1"/>
    <col min="5636" max="5871" width="9.28515625" style="16"/>
    <col min="5872" max="5872" width="12.28515625" style="16" customWidth="1"/>
    <col min="5873" max="5873" width="29.7109375" style="16" customWidth="1"/>
    <col min="5874" max="5874" width="9.140625" style="16" customWidth="1"/>
    <col min="5875" max="5875" width="11" style="16" customWidth="1"/>
    <col min="5876" max="5876" width="10.7109375" style="16" customWidth="1"/>
    <col min="5877" max="5877" width="16" style="16" customWidth="1"/>
    <col min="5878" max="5891" width="9.140625" style="16" customWidth="1"/>
    <col min="5892" max="6127" width="9.28515625" style="16"/>
    <col min="6128" max="6128" width="12.28515625" style="16" customWidth="1"/>
    <col min="6129" max="6129" width="29.7109375" style="16" customWidth="1"/>
    <col min="6130" max="6130" width="9.140625" style="16" customWidth="1"/>
    <col min="6131" max="6131" width="11" style="16" customWidth="1"/>
    <col min="6132" max="6132" width="10.7109375" style="16" customWidth="1"/>
    <col min="6133" max="6133" width="16" style="16" customWidth="1"/>
    <col min="6134" max="6147" width="9.140625" style="16" customWidth="1"/>
    <col min="6148" max="6383" width="9.28515625" style="16"/>
    <col min="6384" max="6384" width="12.28515625" style="16" customWidth="1"/>
    <col min="6385" max="6385" width="29.7109375" style="16" customWidth="1"/>
    <col min="6386" max="6386" width="9.140625" style="16" customWidth="1"/>
    <col min="6387" max="6387" width="11" style="16" customWidth="1"/>
    <col min="6388" max="6388" width="10.7109375" style="16" customWidth="1"/>
    <col min="6389" max="6389" width="16" style="16" customWidth="1"/>
    <col min="6390" max="6403" width="9.140625" style="16" customWidth="1"/>
    <col min="6404" max="6639" width="9.28515625" style="16"/>
    <col min="6640" max="6640" width="12.28515625" style="16" customWidth="1"/>
    <col min="6641" max="6641" width="29.7109375" style="16" customWidth="1"/>
    <col min="6642" max="6642" width="9.140625" style="16" customWidth="1"/>
    <col min="6643" max="6643" width="11" style="16" customWidth="1"/>
    <col min="6644" max="6644" width="10.7109375" style="16" customWidth="1"/>
    <col min="6645" max="6645" width="16" style="16" customWidth="1"/>
    <col min="6646" max="6659" width="9.140625" style="16" customWidth="1"/>
    <col min="6660" max="6895" width="9.28515625" style="16"/>
    <col min="6896" max="6896" width="12.28515625" style="16" customWidth="1"/>
    <col min="6897" max="6897" width="29.7109375" style="16" customWidth="1"/>
    <col min="6898" max="6898" width="9.140625" style="16" customWidth="1"/>
    <col min="6899" max="6899" width="11" style="16" customWidth="1"/>
    <col min="6900" max="6900" width="10.7109375" style="16" customWidth="1"/>
    <col min="6901" max="6901" width="16" style="16" customWidth="1"/>
    <col min="6902" max="6915" width="9.140625" style="16" customWidth="1"/>
    <col min="6916" max="7151" width="9.28515625" style="16"/>
    <col min="7152" max="7152" width="12.28515625" style="16" customWidth="1"/>
    <col min="7153" max="7153" width="29.7109375" style="16" customWidth="1"/>
    <col min="7154" max="7154" width="9.140625" style="16" customWidth="1"/>
    <col min="7155" max="7155" width="11" style="16" customWidth="1"/>
    <col min="7156" max="7156" width="10.7109375" style="16" customWidth="1"/>
    <col min="7157" max="7157" width="16" style="16" customWidth="1"/>
    <col min="7158" max="7171" width="9.140625" style="16" customWidth="1"/>
    <col min="7172" max="7407" width="9.28515625" style="16"/>
    <col min="7408" max="7408" width="12.28515625" style="16" customWidth="1"/>
    <col min="7409" max="7409" width="29.7109375" style="16" customWidth="1"/>
    <col min="7410" max="7410" width="9.140625" style="16" customWidth="1"/>
    <col min="7411" max="7411" width="11" style="16" customWidth="1"/>
    <col min="7412" max="7412" width="10.7109375" style="16" customWidth="1"/>
    <col min="7413" max="7413" width="16" style="16" customWidth="1"/>
    <col min="7414" max="7427" width="9.140625" style="16" customWidth="1"/>
    <col min="7428" max="7663" width="9.28515625" style="16"/>
    <col min="7664" max="7664" width="12.28515625" style="16" customWidth="1"/>
    <col min="7665" max="7665" width="29.7109375" style="16" customWidth="1"/>
    <col min="7666" max="7666" width="9.140625" style="16" customWidth="1"/>
    <col min="7667" max="7667" width="11" style="16" customWidth="1"/>
    <col min="7668" max="7668" width="10.7109375" style="16" customWidth="1"/>
    <col min="7669" max="7669" width="16" style="16" customWidth="1"/>
    <col min="7670" max="7683" width="9.140625" style="16" customWidth="1"/>
    <col min="7684" max="7919" width="9.28515625" style="16"/>
    <col min="7920" max="7920" width="12.28515625" style="16" customWidth="1"/>
    <col min="7921" max="7921" width="29.7109375" style="16" customWidth="1"/>
    <col min="7922" max="7922" width="9.140625" style="16" customWidth="1"/>
    <col min="7923" max="7923" width="11" style="16" customWidth="1"/>
    <col min="7924" max="7924" width="10.7109375" style="16" customWidth="1"/>
    <col min="7925" max="7925" width="16" style="16" customWidth="1"/>
    <col min="7926" max="7939" width="9.140625" style="16" customWidth="1"/>
    <col min="7940" max="8175" width="9.28515625" style="16"/>
    <col min="8176" max="8176" width="12.28515625" style="16" customWidth="1"/>
    <col min="8177" max="8177" width="29.7109375" style="16" customWidth="1"/>
    <col min="8178" max="8178" width="9.140625" style="16" customWidth="1"/>
    <col min="8179" max="8179" width="11" style="16" customWidth="1"/>
    <col min="8180" max="8180" width="10.7109375" style="16" customWidth="1"/>
    <col min="8181" max="8181" width="16" style="16" customWidth="1"/>
    <col min="8182" max="8195" width="9.140625" style="16" customWidth="1"/>
    <col min="8196" max="8431" width="9.28515625" style="16"/>
    <col min="8432" max="8432" width="12.28515625" style="16" customWidth="1"/>
    <col min="8433" max="8433" width="29.7109375" style="16" customWidth="1"/>
    <col min="8434" max="8434" width="9.140625" style="16" customWidth="1"/>
    <col min="8435" max="8435" width="11" style="16" customWidth="1"/>
    <col min="8436" max="8436" width="10.7109375" style="16" customWidth="1"/>
    <col min="8437" max="8437" width="16" style="16" customWidth="1"/>
    <col min="8438" max="8451" width="9.140625" style="16" customWidth="1"/>
    <col min="8452" max="8687" width="9.28515625" style="16"/>
    <col min="8688" max="8688" width="12.28515625" style="16" customWidth="1"/>
    <col min="8689" max="8689" width="29.7109375" style="16" customWidth="1"/>
    <col min="8690" max="8690" width="9.140625" style="16" customWidth="1"/>
    <col min="8691" max="8691" width="11" style="16" customWidth="1"/>
    <col min="8692" max="8692" width="10.7109375" style="16" customWidth="1"/>
    <col min="8693" max="8693" width="16" style="16" customWidth="1"/>
    <col min="8694" max="8707" width="9.140625" style="16" customWidth="1"/>
    <col min="8708" max="8943" width="9.28515625" style="16"/>
    <col min="8944" max="8944" width="12.28515625" style="16" customWidth="1"/>
    <col min="8945" max="8945" width="29.7109375" style="16" customWidth="1"/>
    <col min="8946" max="8946" width="9.140625" style="16" customWidth="1"/>
    <col min="8947" max="8947" width="11" style="16" customWidth="1"/>
    <col min="8948" max="8948" width="10.7109375" style="16" customWidth="1"/>
    <col min="8949" max="8949" width="16" style="16" customWidth="1"/>
    <col min="8950" max="8963" width="9.140625" style="16" customWidth="1"/>
    <col min="8964" max="9199" width="9.28515625" style="16"/>
    <col min="9200" max="9200" width="12.28515625" style="16" customWidth="1"/>
    <col min="9201" max="9201" width="29.7109375" style="16" customWidth="1"/>
    <col min="9202" max="9202" width="9.140625" style="16" customWidth="1"/>
    <col min="9203" max="9203" width="11" style="16" customWidth="1"/>
    <col min="9204" max="9204" width="10.7109375" style="16" customWidth="1"/>
    <col min="9205" max="9205" width="16" style="16" customWidth="1"/>
    <col min="9206" max="9219" width="9.140625" style="16" customWidth="1"/>
    <col min="9220" max="9455" width="9.28515625" style="16"/>
    <col min="9456" max="9456" width="12.28515625" style="16" customWidth="1"/>
    <col min="9457" max="9457" width="29.7109375" style="16" customWidth="1"/>
    <col min="9458" max="9458" width="9.140625" style="16" customWidth="1"/>
    <col min="9459" max="9459" width="11" style="16" customWidth="1"/>
    <col min="9460" max="9460" width="10.7109375" style="16" customWidth="1"/>
    <col min="9461" max="9461" width="16" style="16" customWidth="1"/>
    <col min="9462" max="9475" width="9.140625" style="16" customWidth="1"/>
    <col min="9476" max="9711" width="9.28515625" style="16"/>
    <col min="9712" max="9712" width="12.28515625" style="16" customWidth="1"/>
    <col min="9713" max="9713" width="29.7109375" style="16" customWidth="1"/>
    <col min="9714" max="9714" width="9.140625" style="16" customWidth="1"/>
    <col min="9715" max="9715" width="11" style="16" customWidth="1"/>
    <col min="9716" max="9716" width="10.7109375" style="16" customWidth="1"/>
    <col min="9717" max="9717" width="16" style="16" customWidth="1"/>
    <col min="9718" max="9731" width="9.140625" style="16" customWidth="1"/>
    <col min="9732" max="9967" width="9.28515625" style="16"/>
    <col min="9968" max="9968" width="12.28515625" style="16" customWidth="1"/>
    <col min="9969" max="9969" width="29.7109375" style="16" customWidth="1"/>
    <col min="9970" max="9970" width="9.140625" style="16" customWidth="1"/>
    <col min="9971" max="9971" width="11" style="16" customWidth="1"/>
    <col min="9972" max="9972" width="10.7109375" style="16" customWidth="1"/>
    <col min="9973" max="9973" width="16" style="16" customWidth="1"/>
    <col min="9974" max="9987" width="9.140625" style="16" customWidth="1"/>
    <col min="9988" max="10223" width="9.28515625" style="16"/>
    <col min="10224" max="10224" width="12.28515625" style="16" customWidth="1"/>
    <col min="10225" max="10225" width="29.7109375" style="16" customWidth="1"/>
    <col min="10226" max="10226" width="9.140625" style="16" customWidth="1"/>
    <col min="10227" max="10227" width="11" style="16" customWidth="1"/>
    <col min="10228" max="10228" width="10.7109375" style="16" customWidth="1"/>
    <col min="10229" max="10229" width="16" style="16" customWidth="1"/>
    <col min="10230" max="10243" width="9.140625" style="16" customWidth="1"/>
    <col min="10244" max="10479" width="9.28515625" style="16"/>
    <col min="10480" max="10480" width="12.28515625" style="16" customWidth="1"/>
    <col min="10481" max="10481" width="29.7109375" style="16" customWidth="1"/>
    <col min="10482" max="10482" width="9.140625" style="16" customWidth="1"/>
    <col min="10483" max="10483" width="11" style="16" customWidth="1"/>
    <col min="10484" max="10484" width="10.7109375" style="16" customWidth="1"/>
    <col min="10485" max="10485" width="16" style="16" customWidth="1"/>
    <col min="10486" max="10499" width="9.140625" style="16" customWidth="1"/>
    <col min="10500" max="10735" width="9.28515625" style="16"/>
    <col min="10736" max="10736" width="12.28515625" style="16" customWidth="1"/>
    <col min="10737" max="10737" width="29.7109375" style="16" customWidth="1"/>
    <col min="10738" max="10738" width="9.140625" style="16" customWidth="1"/>
    <col min="10739" max="10739" width="11" style="16" customWidth="1"/>
    <col min="10740" max="10740" width="10.7109375" style="16" customWidth="1"/>
    <col min="10741" max="10741" width="16" style="16" customWidth="1"/>
    <col min="10742" max="10755" width="9.140625" style="16" customWidth="1"/>
    <col min="10756" max="10991" width="9.28515625" style="16"/>
    <col min="10992" max="10992" width="12.28515625" style="16" customWidth="1"/>
    <col min="10993" max="10993" width="29.7109375" style="16" customWidth="1"/>
    <col min="10994" max="10994" width="9.140625" style="16" customWidth="1"/>
    <col min="10995" max="10995" width="11" style="16" customWidth="1"/>
    <col min="10996" max="10996" width="10.7109375" style="16" customWidth="1"/>
    <col min="10997" max="10997" width="16" style="16" customWidth="1"/>
    <col min="10998" max="11011" width="9.140625" style="16" customWidth="1"/>
    <col min="11012" max="11247" width="9.28515625" style="16"/>
    <col min="11248" max="11248" width="12.28515625" style="16" customWidth="1"/>
    <col min="11249" max="11249" width="29.7109375" style="16" customWidth="1"/>
    <col min="11250" max="11250" width="9.140625" style="16" customWidth="1"/>
    <col min="11251" max="11251" width="11" style="16" customWidth="1"/>
    <col min="11252" max="11252" width="10.7109375" style="16" customWidth="1"/>
    <col min="11253" max="11253" width="16" style="16" customWidth="1"/>
    <col min="11254" max="11267" width="9.140625" style="16" customWidth="1"/>
    <col min="11268" max="11503" width="9.28515625" style="16"/>
    <col min="11504" max="11504" width="12.28515625" style="16" customWidth="1"/>
    <col min="11505" max="11505" width="29.7109375" style="16" customWidth="1"/>
    <col min="11506" max="11506" width="9.140625" style="16" customWidth="1"/>
    <col min="11507" max="11507" width="11" style="16" customWidth="1"/>
    <col min="11508" max="11508" width="10.7109375" style="16" customWidth="1"/>
    <col min="11509" max="11509" width="16" style="16" customWidth="1"/>
    <col min="11510" max="11523" width="9.140625" style="16" customWidth="1"/>
    <col min="11524" max="11759" width="9.28515625" style="16"/>
    <col min="11760" max="11760" width="12.28515625" style="16" customWidth="1"/>
    <col min="11761" max="11761" width="29.7109375" style="16" customWidth="1"/>
    <col min="11762" max="11762" width="9.140625" style="16" customWidth="1"/>
    <col min="11763" max="11763" width="11" style="16" customWidth="1"/>
    <col min="11764" max="11764" width="10.7109375" style="16" customWidth="1"/>
    <col min="11765" max="11765" width="16" style="16" customWidth="1"/>
    <col min="11766" max="11779" width="9.140625" style="16" customWidth="1"/>
    <col min="11780" max="12015" width="9.28515625" style="16"/>
    <col min="12016" max="12016" width="12.28515625" style="16" customWidth="1"/>
    <col min="12017" max="12017" width="29.7109375" style="16" customWidth="1"/>
    <col min="12018" max="12018" width="9.140625" style="16" customWidth="1"/>
    <col min="12019" max="12019" width="11" style="16" customWidth="1"/>
    <col min="12020" max="12020" width="10.7109375" style="16" customWidth="1"/>
    <col min="12021" max="12021" width="16" style="16" customWidth="1"/>
    <col min="12022" max="12035" width="9.140625" style="16" customWidth="1"/>
    <col min="12036" max="12271" width="9.28515625" style="16"/>
    <col min="12272" max="12272" width="12.28515625" style="16" customWidth="1"/>
    <col min="12273" max="12273" width="29.7109375" style="16" customWidth="1"/>
    <col min="12274" max="12274" width="9.140625" style="16" customWidth="1"/>
    <col min="12275" max="12275" width="11" style="16" customWidth="1"/>
    <col min="12276" max="12276" width="10.7109375" style="16" customWidth="1"/>
    <col min="12277" max="12277" width="16" style="16" customWidth="1"/>
    <col min="12278" max="12291" width="9.140625" style="16" customWidth="1"/>
    <col min="12292" max="12527" width="9.28515625" style="16"/>
    <col min="12528" max="12528" width="12.28515625" style="16" customWidth="1"/>
    <col min="12529" max="12529" width="29.7109375" style="16" customWidth="1"/>
    <col min="12530" max="12530" width="9.140625" style="16" customWidth="1"/>
    <col min="12531" max="12531" width="11" style="16" customWidth="1"/>
    <col min="12532" max="12532" width="10.7109375" style="16" customWidth="1"/>
    <col min="12533" max="12533" width="16" style="16" customWidth="1"/>
    <col min="12534" max="12547" width="9.140625" style="16" customWidth="1"/>
    <col min="12548" max="12783" width="9.28515625" style="16"/>
    <col min="12784" max="12784" width="12.28515625" style="16" customWidth="1"/>
    <col min="12785" max="12785" width="29.7109375" style="16" customWidth="1"/>
    <col min="12786" max="12786" width="9.140625" style="16" customWidth="1"/>
    <col min="12787" max="12787" width="11" style="16" customWidth="1"/>
    <col min="12788" max="12788" width="10.7109375" style="16" customWidth="1"/>
    <col min="12789" max="12789" width="16" style="16" customWidth="1"/>
    <col min="12790" max="12803" width="9.140625" style="16" customWidth="1"/>
    <col min="12804" max="13039" width="9.28515625" style="16"/>
    <col min="13040" max="13040" width="12.28515625" style="16" customWidth="1"/>
    <col min="13041" max="13041" width="29.7109375" style="16" customWidth="1"/>
    <col min="13042" max="13042" width="9.140625" style="16" customWidth="1"/>
    <col min="13043" max="13043" width="11" style="16" customWidth="1"/>
    <col min="13044" max="13044" width="10.7109375" style="16" customWidth="1"/>
    <col min="13045" max="13045" width="16" style="16" customWidth="1"/>
    <col min="13046" max="13059" width="9.140625" style="16" customWidth="1"/>
    <col min="13060" max="13295" width="9.28515625" style="16"/>
    <col min="13296" max="13296" width="12.28515625" style="16" customWidth="1"/>
    <col min="13297" max="13297" width="29.7109375" style="16" customWidth="1"/>
    <col min="13298" max="13298" width="9.140625" style="16" customWidth="1"/>
    <col min="13299" max="13299" width="11" style="16" customWidth="1"/>
    <col min="13300" max="13300" width="10.7109375" style="16" customWidth="1"/>
    <col min="13301" max="13301" width="16" style="16" customWidth="1"/>
    <col min="13302" max="13315" width="9.140625" style="16" customWidth="1"/>
    <col min="13316" max="13551" width="9.28515625" style="16"/>
    <col min="13552" max="13552" width="12.28515625" style="16" customWidth="1"/>
    <col min="13553" max="13553" width="29.7109375" style="16" customWidth="1"/>
    <col min="13554" max="13554" width="9.140625" style="16" customWidth="1"/>
    <col min="13555" max="13555" width="11" style="16" customWidth="1"/>
    <col min="13556" max="13556" width="10.7109375" style="16" customWidth="1"/>
    <col min="13557" max="13557" width="16" style="16" customWidth="1"/>
    <col min="13558" max="13571" width="9.140625" style="16" customWidth="1"/>
    <col min="13572" max="13807" width="9.28515625" style="16"/>
    <col min="13808" max="13808" width="12.28515625" style="16" customWidth="1"/>
    <col min="13809" max="13809" width="29.7109375" style="16" customWidth="1"/>
    <col min="13810" max="13810" width="9.140625" style="16" customWidth="1"/>
    <col min="13811" max="13811" width="11" style="16" customWidth="1"/>
    <col min="13812" max="13812" width="10.7109375" style="16" customWidth="1"/>
    <col min="13813" max="13813" width="16" style="16" customWidth="1"/>
    <col min="13814" max="13827" width="9.140625" style="16" customWidth="1"/>
    <col min="13828" max="14063" width="9.28515625" style="16"/>
    <col min="14064" max="14064" width="12.28515625" style="16" customWidth="1"/>
    <col min="14065" max="14065" width="29.7109375" style="16" customWidth="1"/>
    <col min="14066" max="14066" width="9.140625" style="16" customWidth="1"/>
    <col min="14067" max="14067" width="11" style="16" customWidth="1"/>
    <col min="14068" max="14068" width="10.7109375" style="16" customWidth="1"/>
    <col min="14069" max="14069" width="16" style="16" customWidth="1"/>
    <col min="14070" max="14083" width="9.140625" style="16" customWidth="1"/>
    <col min="14084" max="14319" width="9.28515625" style="16"/>
    <col min="14320" max="14320" width="12.28515625" style="16" customWidth="1"/>
    <col min="14321" max="14321" width="29.7109375" style="16" customWidth="1"/>
    <col min="14322" max="14322" width="9.140625" style="16" customWidth="1"/>
    <col min="14323" max="14323" width="11" style="16" customWidth="1"/>
    <col min="14324" max="14324" width="10.7109375" style="16" customWidth="1"/>
    <col min="14325" max="14325" width="16" style="16" customWidth="1"/>
    <col min="14326" max="14339" width="9.140625" style="16" customWidth="1"/>
    <col min="14340" max="14575" width="9.28515625" style="16"/>
    <col min="14576" max="14576" width="12.28515625" style="16" customWidth="1"/>
    <col min="14577" max="14577" width="29.7109375" style="16" customWidth="1"/>
    <col min="14578" max="14578" width="9.140625" style="16" customWidth="1"/>
    <col min="14579" max="14579" width="11" style="16" customWidth="1"/>
    <col min="14580" max="14580" width="10.7109375" style="16" customWidth="1"/>
    <col min="14581" max="14581" width="16" style="16" customWidth="1"/>
    <col min="14582" max="14595" width="9.140625" style="16" customWidth="1"/>
    <col min="14596" max="14831" width="9.28515625" style="16"/>
    <col min="14832" max="14832" width="12.28515625" style="16" customWidth="1"/>
    <col min="14833" max="14833" width="29.7109375" style="16" customWidth="1"/>
    <col min="14834" max="14834" width="9.140625" style="16" customWidth="1"/>
    <col min="14835" max="14835" width="11" style="16" customWidth="1"/>
    <col min="14836" max="14836" width="10.7109375" style="16" customWidth="1"/>
    <col min="14837" max="14837" width="16" style="16" customWidth="1"/>
    <col min="14838" max="14851" width="9.140625" style="16" customWidth="1"/>
    <col min="14852" max="15087" width="9.28515625" style="16"/>
    <col min="15088" max="15088" width="12.28515625" style="16" customWidth="1"/>
    <col min="15089" max="15089" width="29.7109375" style="16" customWidth="1"/>
    <col min="15090" max="15090" width="9.140625" style="16" customWidth="1"/>
    <col min="15091" max="15091" width="11" style="16" customWidth="1"/>
    <col min="15092" max="15092" width="10.7109375" style="16" customWidth="1"/>
    <col min="15093" max="15093" width="16" style="16" customWidth="1"/>
    <col min="15094" max="15107" width="9.140625" style="16" customWidth="1"/>
    <col min="15108" max="15343" width="9.28515625" style="16"/>
    <col min="15344" max="15344" width="12.28515625" style="16" customWidth="1"/>
    <col min="15345" max="15345" width="29.7109375" style="16" customWidth="1"/>
    <col min="15346" max="15346" width="9.140625" style="16" customWidth="1"/>
    <col min="15347" max="15347" width="11" style="16" customWidth="1"/>
    <col min="15348" max="15348" width="10.7109375" style="16" customWidth="1"/>
    <col min="15349" max="15349" width="16" style="16" customWidth="1"/>
    <col min="15350" max="15363" width="9.140625" style="16" customWidth="1"/>
    <col min="15364" max="15599" width="9.28515625" style="16"/>
    <col min="15600" max="15600" width="12.28515625" style="16" customWidth="1"/>
    <col min="15601" max="15601" width="29.7109375" style="16" customWidth="1"/>
    <col min="15602" max="15602" width="9.140625" style="16" customWidth="1"/>
    <col min="15603" max="15603" width="11" style="16" customWidth="1"/>
    <col min="15604" max="15604" width="10.7109375" style="16" customWidth="1"/>
    <col min="15605" max="15605" width="16" style="16" customWidth="1"/>
    <col min="15606" max="15619" width="9.140625" style="16" customWidth="1"/>
    <col min="15620" max="15855" width="9.28515625" style="16"/>
    <col min="15856" max="15856" width="12.28515625" style="16" customWidth="1"/>
    <col min="15857" max="15857" width="29.7109375" style="16" customWidth="1"/>
    <col min="15858" max="15858" width="9.140625" style="16" customWidth="1"/>
    <col min="15859" max="15859" width="11" style="16" customWidth="1"/>
    <col min="15860" max="15860" width="10.7109375" style="16" customWidth="1"/>
    <col min="15861" max="15861" width="16" style="16" customWidth="1"/>
    <col min="15862" max="15875" width="9.140625" style="16" customWidth="1"/>
    <col min="15876" max="16111" width="9.28515625" style="16"/>
    <col min="16112" max="16112" width="12.28515625" style="16" customWidth="1"/>
    <col min="16113" max="16113" width="29.7109375" style="16" customWidth="1"/>
    <col min="16114" max="16114" width="9.140625" style="16" customWidth="1"/>
    <col min="16115" max="16115" width="11" style="16" customWidth="1"/>
    <col min="16116" max="16116" width="10.7109375" style="16" customWidth="1"/>
    <col min="16117" max="16117" width="16" style="16" customWidth="1"/>
    <col min="16118" max="16131" width="9.140625" style="16" customWidth="1"/>
    <col min="16132" max="16367" width="9.28515625" style="16"/>
    <col min="16368" max="16384" width="9.28515625" style="16" customWidth="1"/>
  </cols>
  <sheetData>
    <row r="2" spans="1:6" ht="15.75" x14ac:dyDescent="0.25">
      <c r="A2" s="14"/>
      <c r="B2" s="14"/>
      <c r="C2" s="14"/>
      <c r="D2" s="15"/>
    </row>
    <row r="3" spans="1:6" x14ac:dyDescent="0.2">
      <c r="A3" s="343" t="s">
        <v>74</v>
      </c>
      <c r="B3" s="344"/>
      <c r="C3" s="344"/>
      <c r="D3" s="344"/>
      <c r="E3" s="344"/>
      <c r="F3" s="344"/>
    </row>
    <row r="4" spans="1:6" x14ac:dyDescent="0.2">
      <c r="A4" s="344"/>
      <c r="B4" s="344"/>
      <c r="C4" s="344"/>
      <c r="D4" s="344"/>
      <c r="E4" s="344"/>
      <c r="F4" s="344"/>
    </row>
    <row r="5" spans="1:6" ht="12.95" customHeight="1" x14ac:dyDescent="0.2">
      <c r="A5" s="346" t="str">
        <f>IF(OR(payment="Credit card (VISA/Mastercard/AMEX) / Carte de crédit (VISA/Mastercard/AMEX)", payment="Rewards Redemption / Utiliser les récompenses en produits"), "RECEIPT","INVOICE")</f>
        <v>INVOICE</v>
      </c>
      <c r="B5" s="347"/>
      <c r="C5" s="347"/>
      <c r="D5" s="347"/>
      <c r="E5" s="347"/>
      <c r="F5" s="347"/>
    </row>
    <row r="6" spans="1:6" ht="12.95" customHeight="1" x14ac:dyDescent="0.2">
      <c r="A6" s="347"/>
      <c r="B6" s="347"/>
      <c r="C6" s="347"/>
      <c r="D6" s="347"/>
      <c r="E6" s="347"/>
      <c r="F6" s="347"/>
    </row>
    <row r="8" spans="1:6" ht="17.45" customHeight="1" thickBot="1" x14ac:dyDescent="0.25">
      <c r="A8" s="17"/>
      <c r="B8" s="17"/>
      <c r="C8" s="17" t="s">
        <v>21</v>
      </c>
      <c r="D8" s="17"/>
      <c r="E8" s="17"/>
      <c r="F8" s="17"/>
    </row>
    <row r="9" spans="1:6" ht="8.4499999999999993" customHeight="1" thickTop="1" x14ac:dyDescent="0.2">
      <c r="A9" s="18"/>
      <c r="B9" s="19"/>
      <c r="C9" s="19"/>
      <c r="D9" s="19"/>
      <c r="E9" s="19"/>
      <c r="F9" s="20"/>
    </row>
    <row r="10" spans="1:6" ht="15.75" customHeight="1" x14ac:dyDescent="0.2">
      <c r="A10" s="115"/>
      <c r="E10" s="24" t="s">
        <v>22</v>
      </c>
      <c r="F10" s="132">
        <f ca="1">TODAY()</f>
        <v>46119</v>
      </c>
    </row>
    <row r="11" spans="1:6" ht="15.75" customHeight="1" x14ac:dyDescent="0.2">
      <c r="A11" s="348" t="str">
        <f>IF((payment="&lt;Click here and use drop-down arrow to select&gt; / &lt;Cliquez ici et utilisez la flèche de menu déroulant pour faire un choix&gt;"),"",(IF(OR(payment="Credit card (VISA/Mastercard/AMEX) / Carte de crédit (VISA/Mastercard/AMEX)",payment="Rewards Redemption / Utiliser les récompenses en produits",payment="Invoice School / Facturer à l'école",payment="Invoice School using Purchase Order / Facturer à l'école avec un bon de commande"),school_name,"Need School Board Name")))</f>
        <v/>
      </c>
      <c r="B11" s="349"/>
      <c r="D11" s="21"/>
      <c r="E11" s="24" t="s">
        <v>21</v>
      </c>
      <c r="F11" s="101"/>
    </row>
    <row r="12" spans="1:6" ht="15.75" customHeight="1" x14ac:dyDescent="0.25">
      <c r="A12" s="141" t="str">
        <f>IF((payment="&lt;Click here and use drop-down arrow to select&gt; / &lt;Cliquez ici et utilisez la flèche de menu déroulant pour faire un choix&gt;"),"",(IF(OR(payment="Credit card (VISA/Mastercard/AMEX) / Carte de crédit (VISA/Mastercard/AMEX)",payment="Rewards Redemption / Utiliser les récompenses en produits",payment="Invoice School / Facturer à l'école",payment="Invoice School using Purchase Order / Facturer à l'école avec un bon de commande"),sch_add,"Need School Board Address")))</f>
        <v/>
      </c>
      <c r="B12" s="107"/>
      <c r="C12" s="22"/>
      <c r="D12" s="21"/>
      <c r="E12" s="149" t="str">
        <f>IF(OR(payment="Invoice School using Purchase Order / Facturer à l'école avec un bon de commande",payment="Invoice School Board using Purchase Order / Facturer au conseil scolaire avec un bon de commande"),"PO #:", "")</f>
        <v/>
      </c>
      <c r="F12" s="139"/>
    </row>
    <row r="13" spans="1:6" ht="15.75" customHeight="1" x14ac:dyDescent="0.25">
      <c r="A13" s="141" t="str">
        <f>IF(payment="&lt;Click here and use drop-down arrow to select&gt; / &lt;Cliquez ici et utilisez la flèche de menu déroulant pour faire un choix&gt;","",(CONCATENATE(IF(payment&lt;&gt;"Invoice School Board using Purchase Order / Facturer au conseil scolaire avec un bon de commande",sch_city,IF(payment="Invoice School Board using Purchase Order / Facturer au conseil scolaire avec un bon de commande","Need School Board city/town name, province and postal code",""))&amp;", "&amp;(IF(payment&lt;&gt;"Invoice School Board using Purchase Order / Facturer au conseil scolaire avec un bon de commande",sch_prov,IF(payment="Invoice School Board using Purchase Order / Facturer au conseil scolaire avec un bon de commande",""))&amp;"  "&amp;IF(payment="Invoice School Board using Purchase Order / Facturer au conseil scolaire avec un bon de commande","",IF(sch_postcode="","",sch_postcode))))))</f>
        <v/>
      </c>
      <c r="B13" s="92"/>
      <c r="C13" s="21"/>
      <c r="D13" s="21"/>
      <c r="E13" s="24"/>
      <c r="F13" s="103"/>
    </row>
    <row r="14" spans="1:6" ht="15.75" x14ac:dyDescent="0.25">
      <c r="A14" s="352" t="str">
        <f>IF((payment="&lt;Click here and use drop-down arrow to select&gt; / &lt;Cliquez ici et utilisez la flèche de menu déroulant pour faire un choix&gt;"),"",(IF(OR(payment="Credit card (VISA/Mastercard/AMEX) / Carte de crédit (VISA/Mastercard/AMEX)",payment="Rewards Redemption / Utiliser les récompenses en produits",payment="Invoice School / Facturer à l'école",payment="Invoice School using Purchase Order / Facturer à l'école avec un bon de commande"),sch_phone,"Need School Board phone number?")))</f>
        <v/>
      </c>
      <c r="B14" s="353"/>
      <c r="C14" s="92"/>
      <c r="D14" s="21"/>
      <c r="E14" s="149" t="s">
        <v>23</v>
      </c>
      <c r="F14" s="102" t="s">
        <v>446</v>
      </c>
    </row>
    <row r="15" spans="1:6" ht="15" x14ac:dyDescent="0.2">
      <c r="A15" s="100" t="str">
        <f>IF(cust_email="","",cust_email)</f>
        <v/>
      </c>
      <c r="C15" s="21"/>
      <c r="D15" s="21"/>
      <c r="E15" s="24"/>
      <c r="F15" s="104"/>
    </row>
    <row r="16" spans="1:6" ht="15" x14ac:dyDescent="0.2">
      <c r="A16" s="115"/>
      <c r="B16" s="24"/>
      <c r="C16" s="24"/>
      <c r="D16" s="21"/>
      <c r="E16" s="24" t="s">
        <v>24</v>
      </c>
      <c r="F16" s="140" t="str">
        <f>IF(acct_num="","",acct_num)</f>
        <v/>
      </c>
    </row>
    <row r="17" spans="1:6" x14ac:dyDescent="0.2">
      <c r="A17" s="116"/>
      <c r="B17" s="21"/>
      <c r="C17" s="21"/>
      <c r="D17" s="21"/>
      <c r="F17" s="55"/>
    </row>
    <row r="18" spans="1:6" ht="23.25" customHeight="1" x14ac:dyDescent="0.25">
      <c r="A18" s="26"/>
      <c r="B18" s="27" t="s">
        <v>25</v>
      </c>
      <c r="C18" s="28"/>
      <c r="D18" s="29"/>
      <c r="E18" s="150"/>
      <c r="F18" s="30" t="s">
        <v>26</v>
      </c>
    </row>
    <row r="19" spans="1:6" ht="15.95" customHeight="1" x14ac:dyDescent="0.2">
      <c r="A19" s="31"/>
      <c r="B19" s="32"/>
      <c r="C19" s="32"/>
      <c r="D19" s="33"/>
      <c r="E19" s="151"/>
      <c r="F19" s="23"/>
    </row>
    <row r="20" spans="1:6" ht="15.95" customHeight="1" x14ac:dyDescent="0.2">
      <c r="A20" s="25"/>
      <c r="B20" s="21"/>
      <c r="C20" s="21"/>
      <c r="D20" s="34"/>
      <c r="E20" s="152"/>
      <c r="F20" s="35"/>
    </row>
    <row r="21" spans="1:6" ht="15.95" customHeight="1" x14ac:dyDescent="0.2">
      <c r="A21" s="25"/>
      <c r="B21" s="24" t="s">
        <v>27</v>
      </c>
      <c r="C21" s="137">
        <f>IF(chairperson="",customername,IF(customername="",chairperson,IF(AND(chairperson&lt;&gt;"",customername&lt;&gt;""),customername)))</f>
        <v>0</v>
      </c>
      <c r="D21" s="90"/>
      <c r="E21" s="153"/>
      <c r="F21" s="136" t="str">
        <f>IF(payment="Rewards Redemption / Utiliser les récompenses en produits",amount,discount)</f>
        <v/>
      </c>
    </row>
    <row r="22" spans="1:6" ht="15.95" customHeight="1" x14ac:dyDescent="0.25">
      <c r="A22" s="36"/>
      <c r="B22" s="91" t="s">
        <v>43</v>
      </c>
      <c r="C22" s="92"/>
      <c r="D22" s="93"/>
      <c r="E22" s="154"/>
      <c r="F22" s="94"/>
    </row>
    <row r="23" spans="1:6" ht="15.95" customHeight="1" x14ac:dyDescent="0.25">
      <c r="A23" s="25"/>
      <c r="B23" s="95"/>
      <c r="C23" s="24"/>
      <c r="D23" s="93"/>
      <c r="E23" s="155"/>
      <c r="F23" s="96"/>
    </row>
    <row r="24" spans="1:6" ht="15.95" customHeight="1" x14ac:dyDescent="0.25">
      <c r="A24" s="25"/>
      <c r="B24" s="122" t="s">
        <v>75</v>
      </c>
      <c r="D24" s="93"/>
      <c r="E24" s="156"/>
      <c r="F24" s="135">
        <f>shiphandle</f>
        <v>10</v>
      </c>
    </row>
    <row r="25" spans="1:6" ht="15.95" customHeight="1" x14ac:dyDescent="0.25">
      <c r="A25" s="25"/>
      <c r="D25" s="93"/>
      <c r="E25" s="156"/>
      <c r="F25" s="97"/>
    </row>
    <row r="26" spans="1:6" ht="15.95" customHeight="1" x14ac:dyDescent="0.25">
      <c r="A26" s="25"/>
      <c r="B26" s="24" t="s">
        <v>97</v>
      </c>
      <c r="C26" s="24"/>
      <c r="D26" s="93"/>
      <c r="E26" s="156"/>
      <c r="F26" s="97"/>
    </row>
    <row r="27" spans="1:6" ht="15.95" customHeight="1" x14ac:dyDescent="0.2">
      <c r="A27" s="25"/>
      <c r="B27" s="92" t="s">
        <v>44</v>
      </c>
      <c r="C27" s="158">
        <f>gst</f>
        <v>0.5</v>
      </c>
      <c r="D27" s="98"/>
      <c r="E27" s="156"/>
      <c r="F27" s="99"/>
    </row>
    <row r="28" spans="1:6" ht="15.75" thickBot="1" x14ac:dyDescent="0.25">
      <c r="A28" s="25"/>
      <c r="B28" s="24"/>
      <c r="C28" s="24"/>
      <c r="D28" s="93"/>
      <c r="E28" s="156"/>
      <c r="F28" s="99"/>
    </row>
    <row r="29" spans="1:6" ht="24" customHeight="1" thickBot="1" x14ac:dyDescent="0.3">
      <c r="A29" s="25"/>
      <c r="B29" s="24"/>
      <c r="C29" s="350" t="str">
        <f>IF(OR(payment="Credit card (VISA/Mastercard/AMEX) / Carte de crédit (VISA/Mastercard/AMEX)", payment="Rewards Redemption / Utiliser les récompenses en produits"), "TOTAL AMOUNT","TOTAL AMOUNT DUE")</f>
        <v>TOTAL AMOUNT DUE</v>
      </c>
      <c r="D29" s="350"/>
      <c r="E29" s="351"/>
      <c r="F29" s="138" t="str">
        <f>final_due</f>
        <v/>
      </c>
    </row>
    <row r="30" spans="1:6" x14ac:dyDescent="0.2">
      <c r="A30" s="25"/>
      <c r="B30" s="21"/>
      <c r="C30" s="21"/>
      <c r="D30" s="21"/>
      <c r="E30" s="21"/>
      <c r="F30" s="35"/>
    </row>
    <row r="31" spans="1:6" ht="13.5" thickBot="1" x14ac:dyDescent="0.25">
      <c r="A31" s="37"/>
      <c r="B31" s="38"/>
      <c r="C31" s="38"/>
      <c r="D31" s="38"/>
      <c r="E31" s="38"/>
      <c r="F31" s="39"/>
    </row>
    <row r="32" spans="1:6" ht="5.25" customHeight="1" thickTop="1" thickBot="1" x14ac:dyDescent="0.25">
      <c r="A32" s="40"/>
      <c r="B32" s="17"/>
      <c r="C32" s="17"/>
      <c r="D32" s="17"/>
      <c r="E32" s="157"/>
      <c r="F32" s="41"/>
    </row>
    <row r="33" spans="1:6" ht="13.5" thickTop="1" x14ac:dyDescent="0.2">
      <c r="F33" s="42"/>
    </row>
    <row r="34" spans="1:6" x14ac:dyDescent="0.2">
      <c r="A34" s="43" t="s">
        <v>28</v>
      </c>
      <c r="F34" s="42"/>
    </row>
    <row r="35" spans="1:6" x14ac:dyDescent="0.2">
      <c r="B35" s="43"/>
      <c r="F35" s="42"/>
    </row>
    <row r="36" spans="1:6" x14ac:dyDescent="0.2">
      <c r="A36" s="345" t="s">
        <v>71</v>
      </c>
      <c r="B36" s="345"/>
      <c r="C36" s="345"/>
      <c r="D36" s="345"/>
      <c r="E36" s="345"/>
      <c r="F36" s="345"/>
    </row>
    <row r="37" spans="1:6" x14ac:dyDescent="0.2">
      <c r="A37" s="44"/>
      <c r="B37" s="44"/>
      <c r="C37" s="44"/>
      <c r="D37" s="44"/>
      <c r="E37" s="44"/>
      <c r="F37" s="44"/>
    </row>
    <row r="38" spans="1:6" ht="15.75" x14ac:dyDescent="0.25">
      <c r="A38" s="45" t="s">
        <v>29</v>
      </c>
      <c r="B38" s="45"/>
      <c r="C38" s="44"/>
      <c r="D38" s="44"/>
      <c r="E38" s="44"/>
      <c r="F38" s="44"/>
    </row>
    <row r="39" spans="1:6" ht="15.75" x14ac:dyDescent="0.25">
      <c r="A39" s="45" t="s">
        <v>30</v>
      </c>
      <c r="B39" s="45"/>
      <c r="C39" s="44"/>
      <c r="D39" s="44"/>
      <c r="E39" s="44"/>
      <c r="F39" s="44"/>
    </row>
    <row r="40" spans="1:6" ht="15.75" x14ac:dyDescent="0.25">
      <c r="A40" s="45" t="s">
        <v>31</v>
      </c>
      <c r="B40" s="45"/>
      <c r="C40" s="44"/>
      <c r="D40" s="44"/>
      <c r="E40" s="44"/>
      <c r="F40" s="44"/>
    </row>
    <row r="41" spans="1:6" ht="15.75" x14ac:dyDescent="0.25">
      <c r="A41" s="45" t="s">
        <v>32</v>
      </c>
      <c r="B41" s="45"/>
      <c r="C41" s="44"/>
      <c r="D41" s="44"/>
      <c r="E41" s="44"/>
      <c r="F41" s="44"/>
    </row>
    <row r="42" spans="1:6" x14ac:dyDescent="0.2">
      <c r="A42" s="44"/>
      <c r="B42" s="44"/>
      <c r="C42" s="44"/>
      <c r="D42" s="44"/>
      <c r="E42" s="44"/>
      <c r="F42" s="44"/>
    </row>
    <row r="43" spans="1:6" ht="14.25" x14ac:dyDescent="0.2">
      <c r="A43" s="105" t="s">
        <v>73</v>
      </c>
      <c r="B43" s="105"/>
      <c r="C43" s="105"/>
      <c r="D43" s="46"/>
      <c r="E43" s="46"/>
      <c r="F43" s="46"/>
    </row>
    <row r="44" spans="1:6" ht="24.95" customHeight="1" x14ac:dyDescent="0.25">
      <c r="A44" s="106" t="s">
        <v>94</v>
      </c>
      <c r="B44" s="14"/>
      <c r="C44" s="14"/>
      <c r="E44" s="345"/>
      <c r="F44" s="345"/>
    </row>
    <row r="45" spans="1:6" ht="15.75" x14ac:dyDescent="0.25">
      <c r="C45" s="14"/>
    </row>
    <row r="46" spans="1:6" x14ac:dyDescent="0.2">
      <c r="A46" s="15"/>
      <c r="B46" s="15"/>
      <c r="C46" s="15"/>
    </row>
    <row r="47" spans="1:6" x14ac:dyDescent="0.2">
      <c r="A47" s="15"/>
      <c r="B47" s="15"/>
      <c r="C47" s="15"/>
    </row>
    <row r="48" spans="1:6" x14ac:dyDescent="0.2">
      <c r="A48" s="15"/>
      <c r="B48" s="15"/>
      <c r="C48" s="15"/>
    </row>
    <row r="49" spans="1:3" x14ac:dyDescent="0.2">
      <c r="A49" s="15"/>
      <c r="B49" s="15"/>
      <c r="C49" s="15"/>
    </row>
  </sheetData>
  <mergeCells count="7">
    <mergeCell ref="A3:F4"/>
    <mergeCell ref="A36:F36"/>
    <mergeCell ref="E44:F44"/>
    <mergeCell ref="A5:F6"/>
    <mergeCell ref="A11:B11"/>
    <mergeCell ref="C29:E29"/>
    <mergeCell ref="A14:B14"/>
  </mergeCells>
  <pageMargins left="0.74803149606299213" right="0.74803149606299213" top="0.74803149606299213" bottom="0.74803149606299213" header="0.31496062992125984" footer="0.31496062992125984"/>
  <pageSetup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15"/>
  <sheetViews>
    <sheetView workbookViewId="0">
      <selection activeCell="A15" sqref="A15"/>
    </sheetView>
  </sheetViews>
  <sheetFormatPr defaultRowHeight="15" x14ac:dyDescent="0.25"/>
  <cols>
    <col min="1" max="1" width="83.7109375" bestFit="1" customWidth="1"/>
  </cols>
  <sheetData>
    <row r="1" spans="1:1" x14ac:dyDescent="0.25">
      <c r="A1" t="s">
        <v>64</v>
      </c>
    </row>
    <row r="2" spans="1:1" x14ac:dyDescent="0.25">
      <c r="A2" t="s">
        <v>33</v>
      </c>
    </row>
    <row r="3" spans="1:1" x14ac:dyDescent="0.25">
      <c r="A3" t="s">
        <v>109</v>
      </c>
    </row>
    <row r="4" spans="1:1" x14ac:dyDescent="0.25">
      <c r="A4" t="s">
        <v>34</v>
      </c>
    </row>
    <row r="5" spans="1:1" x14ac:dyDescent="0.25">
      <c r="A5" t="s">
        <v>35</v>
      </c>
    </row>
    <row r="6" spans="1:1" x14ac:dyDescent="0.25">
      <c r="A6" t="s">
        <v>36</v>
      </c>
    </row>
    <row r="12" spans="1:1" x14ac:dyDescent="0.25">
      <c r="A12" t="s">
        <v>64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52</vt:i4>
      </vt:variant>
    </vt:vector>
  </HeadingPairs>
  <TitlesOfParts>
    <vt:vector size="56" baseType="lpstr">
      <vt:lpstr>S26 Warehouse Sale Product List</vt:lpstr>
      <vt:lpstr>Pick</vt:lpstr>
      <vt:lpstr>Invoice_Receipt</vt:lpstr>
      <vt:lpstr>drop-down lists</vt:lpstr>
      <vt:lpstr>acct_num</vt:lpstr>
      <vt:lpstr>amount</vt:lpstr>
      <vt:lpstr>baddest_day</vt:lpstr>
      <vt:lpstr>bigbad_wolf</vt:lpstr>
      <vt:lpstr>board_name</vt:lpstr>
      <vt:lpstr>branch</vt:lpstr>
      <vt:lpstr>bundles_ensembles</vt:lpstr>
      <vt:lpstr>chairperson</vt:lpstr>
      <vt:lpstr>craig_and_young</vt:lpstr>
      <vt:lpstr>cust_email</vt:lpstr>
      <vt:lpstr>cust_phone</vt:lpstr>
      <vt:lpstr>customername</vt:lpstr>
      <vt:lpstr>cutto_thechase</vt:lpstr>
      <vt:lpstr>david_suzuki</vt:lpstr>
      <vt:lpstr>dawn_underlord</vt:lpstr>
      <vt:lpstr>deal_adatwist_bigproject</vt:lpstr>
      <vt:lpstr>delivery</vt:lpstr>
      <vt:lpstr>discount</vt:lpstr>
      <vt:lpstr>elsie_macgill</vt:lpstr>
      <vt:lpstr>everybody</vt:lpstr>
      <vt:lpstr>exceptwhen_theydont</vt:lpstr>
      <vt:lpstr>final_due</vt:lpstr>
      <vt:lpstr>gst</vt:lpstr>
      <vt:lpstr>gstrate</vt:lpstr>
      <vt:lpstr>haunted10</vt:lpstr>
      <vt:lpstr>haunted8</vt:lpstr>
      <vt:lpstr>haunted9</vt:lpstr>
      <vt:lpstr>hauntedscreams</vt:lpstr>
      <vt:lpstr>payment</vt:lpstr>
      <vt:lpstr>po_num</vt:lpstr>
      <vt:lpstr>'S26 Warehouse Sale Product List'!Print_Area</vt:lpstr>
      <vt:lpstr>Pick!Print_Titles</vt:lpstr>
      <vt:lpstr>'S26 Warehouse Sale Product List'!Print_Titles</vt:lpstr>
      <vt:lpstr>province</vt:lpstr>
      <vt:lpstr>purch_amt</vt:lpstr>
      <vt:lpstr>purch_ship</vt:lpstr>
      <vt:lpstr>rebel_voices</vt:lpstr>
      <vt:lpstr>rewards</vt:lpstr>
      <vt:lpstr>room_on_rock</vt:lpstr>
      <vt:lpstr>sch_add</vt:lpstr>
      <vt:lpstr>sch_city</vt:lpstr>
      <vt:lpstr>sch_phone</vt:lpstr>
      <vt:lpstr>sch_postcode</vt:lpstr>
      <vt:lpstr>sch_prov</vt:lpstr>
      <vt:lpstr>school_name</vt:lpstr>
      <vt:lpstr>shiphandle</vt:lpstr>
      <vt:lpstr>subtotal</vt:lpstr>
      <vt:lpstr>taxrate</vt:lpstr>
      <vt:lpstr>terry_fox</vt:lpstr>
      <vt:lpstr>the_one</vt:lpstr>
      <vt:lpstr>veryfav_book</vt:lpstr>
      <vt:lpstr>warehouse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Engler Caroline</dc:creator>
  <cp:lastModifiedBy>Hudson, Cara</cp:lastModifiedBy>
  <cp:lastPrinted>2026-04-02T15:08:51Z</cp:lastPrinted>
  <dcterms:created xsi:type="dcterms:W3CDTF">2015-11-26T20:19:26Z</dcterms:created>
  <dcterms:modified xsi:type="dcterms:W3CDTF">2026-04-07T20:06:32Z</dcterms:modified>
</cp:coreProperties>
</file>