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xm\Desktop\"/>
    </mc:Choice>
  </mc:AlternateContent>
  <xr:revisionPtr revIDLastSave="0" documentId="13_ncr:1_{499060AC-DE5B-4FC3-9681-459180CAB1A7}" xr6:coauthVersionLast="47" xr6:coauthVersionMax="47" xr10:uidLastSave="{00000000-0000-0000-0000-000000000000}"/>
  <workbookProtection workbookAlgorithmName="SHA-512" workbookHashValue="3Di2NDxVZSpSh88M+SriyXE4IX5UO+zZwzBra3VCG6dVW/U0qNynTPCC12bbBY9Jfsegd9mlMxrEJCHPfygH6A==" workbookSaltValue="I9fHJPih4NQwKTVereFBQg==" workbookSpinCount="100000" lockStructure="1"/>
  <bookViews>
    <workbookView xWindow="-120" yWindow="-120" windowWidth="29040" windowHeight="15720" tabRatio="580" xr2:uid="{00000000-000D-0000-FFFF-FFFF00000000}"/>
  </bookViews>
  <sheets>
    <sheet name="Spring '26 CAWSE Product List" sheetId="1" r:id="rId1"/>
    <sheet name="Bundle Images" sheetId="6" r:id="rId2"/>
    <sheet name="Pick" sheetId="2" state="hidden" r:id="rId3"/>
    <sheet name="Invoice_Receipt" sheetId="3" state="hidden" r:id="rId4"/>
    <sheet name="drop-down lists" sheetId="4" state="hidden" r:id="rId5"/>
  </sheets>
  <definedNames>
    <definedName name="_xlnm._FilterDatabase" localSheetId="2" hidden="1">Pick!$A$6:$F$1697</definedName>
    <definedName name="_xlnm._FilterDatabase" localSheetId="0" hidden="1">'Spring ''26 CAWSE Product List'!$A$1218:$G$1218</definedName>
    <definedName name="acct_num">'Spring ''26 CAWSE Product List'!$D$47</definedName>
    <definedName name="ALBUM">'Spring ''26 CAWSE Product List'!$F$122</definedName>
    <definedName name="amount">'Spring ''26 CAWSE Product List'!$E$73</definedName>
    <definedName name="BAD_GUYS">'Spring ''26 CAWSE Product List'!$F$103</definedName>
    <definedName name="board_name">'Spring ''26 CAWSE Product List'!$C$70:$G$70</definedName>
    <definedName name="branch">'Spring ''26 CAWSE Product List'!$A$42</definedName>
    <definedName name="BRANCHES">'Spring ''26 CAWSE Product List'!#REF!</definedName>
    <definedName name="BSC">'Spring ''26 CAWSE Product List'!#REF!</definedName>
    <definedName name="bundles_ensembles">'Spring ''26 CAWSE Product List'!$A$88:$G$88</definedName>
    <definedName name="chairperson">'Spring ''26 CAWSE Product List'!$A$49</definedName>
    <definedName name="CHAPTER">'Spring ''26 CAWSE Product List'!#REF!</definedName>
    <definedName name="cust_email">'Spring ''26 CAWSE Product List'!$A$61</definedName>
    <definedName name="cust_name">'Spring ''26 CAWSE Product List'!$A$58</definedName>
    <definedName name="cust_phone">'Spring ''26 CAWSE Product List'!$D$61:$F$61</definedName>
    <definedName name="customername">'Spring ''26 CAWSE Product List'!$A$58</definedName>
    <definedName name="DEBUT">'Spring ''26 CAWSE Product List'!$F$127</definedName>
    <definedName name="delivery">'Spring ''26 CAWSE Product List'!$B$57</definedName>
    <definedName name="dino_era3d" localSheetId="1">'Bundle Images'!#REF!</definedName>
    <definedName name="discount">'Spring ''26 CAWSE Product List'!$E$74</definedName>
    <definedName name="dogbreath">'Spring ''26 CAWSE Product List'!$F$829</definedName>
    <definedName name="era_game_control">'Bundle Images'!$C$3:$C$4</definedName>
    <definedName name="era_mermaid_tail">'Bundle Images'!#REF!</definedName>
    <definedName name="era_microphone" localSheetId="1">'Bundle Images'!#REF!</definedName>
    <definedName name="era_sharpener">'Bundle Images'!$B$3:$B$4</definedName>
    <definedName name="era_smart_phone">'Bundle Images'!$A$3:$A$4</definedName>
    <definedName name="era_sweettreats" localSheetId="1">'Bundle Images'!#REF!</definedName>
    <definedName name="final_due">'Spring ''26 CAWSE Product List'!$E$77</definedName>
    <definedName name="game_control" localSheetId="1">'Bundle Images'!$C$3:$C$4</definedName>
    <definedName name="GRAPHIX">'Spring ''26 CAWSE Product List'!#REF!</definedName>
    <definedName name="gst">'Spring ''26 CAWSE Product List'!$E$79</definedName>
    <definedName name="gstrate">'Spring ''26 CAWSE Product List'!$E$78</definedName>
    <definedName name="img_erasers" localSheetId="1">'Bundle Images'!#REF!</definedName>
    <definedName name="JUMP">'Spring ''26 CAWSE Product List'!#REF!</definedName>
    <definedName name="MIDDLE">'Spring ''26 CAWSE Product List'!$F$109</definedName>
    <definedName name="NOISETTE">'Spring ''26 CAWSE Product List'!#REF!</definedName>
    <definedName name="payment">'Spring ''26 CAWSE Product List'!$B$67</definedName>
    <definedName name="pen_magic_sequin">'Bundle Images'!#REF!</definedName>
    <definedName name="pen_uv">'Bundle Images'!#REF!</definedName>
    <definedName name="PETITES">'Spring ''26 CAWSE Product List'!#REF!</definedName>
    <definedName name="PIG">'Spring ''26 CAWSE Product List'!$F$98</definedName>
    <definedName name="po_num">'Spring ''26 CAWSE Product List'!$A$70</definedName>
    <definedName name="_xlnm.Print_Titles" localSheetId="2">Pick!$6:$6</definedName>
    <definedName name="province">'Spring ''26 CAWSE Product List'!$B$40</definedName>
    <definedName name="purch_amt">Invoice_Receipt!$F$21</definedName>
    <definedName name="purch_ship">Invoice_Receipt!$F$24</definedName>
    <definedName name="READERS">'Spring ''26 CAWSE Product List'!$F$103</definedName>
    <definedName name="rewards">'Spring ''26 CAWSE Product List'!$B$65</definedName>
    <definedName name="ROMAN">'Spring ''26 CAWSE Product List'!$F$132</definedName>
    <definedName name="SAUTEZ">'Spring ''26 CAWSE Product List'!$F$132</definedName>
    <definedName name="sch_add">'Spring ''26 CAWSE Product List'!$A$51:$B$51</definedName>
    <definedName name="sch_city">'Spring ''26 CAWSE Product List'!$A$53</definedName>
    <definedName name="sch_phone">'Spring ''26 CAWSE Product List'!$D$51</definedName>
    <definedName name="sch_postcode">'Spring ''26 CAWSE Product List'!$D$53</definedName>
    <definedName name="sch_prov">'Spring ''26 CAWSE Product List'!$C$53</definedName>
    <definedName name="school_name">'Spring ''26 CAWSE Product List'!$A$47</definedName>
    <definedName name="shiphandle">'Spring ''26 CAWSE Product List'!$E$76</definedName>
    <definedName name="sparkly_bear" localSheetId="1">'Bundle Images'!#REF!</definedName>
    <definedName name="sparklybear">'Bundle Images'!#REF!</definedName>
    <definedName name="subtotal">'Spring ''26 CAWSE Product List'!$E$75</definedName>
    <definedName name="taxrate">'Spring ''26 CAWSE Product List'!$C$40</definedName>
    <definedName name="TEEN">'Spring ''26 CAWSE Product List'!#REF!</definedName>
    <definedName name="THRILLER">'Spring ''26 CAWSE Product List'!$F$114</definedName>
    <definedName name="warehouse">'Spring ''26 CAWSE Product List'!$A$42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12" i="1" l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41" i="1"/>
  <c r="G240" i="1"/>
  <c r="G239" i="1"/>
  <c r="G238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42" i="1"/>
  <c r="G515" i="1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G144" i="1" l="1"/>
  <c r="G143" i="1"/>
  <c r="G142" i="1"/>
  <c r="G141" i="1"/>
  <c r="G132" i="1"/>
  <c r="G127" i="1"/>
  <c r="G122" i="1"/>
  <c r="G114" i="1"/>
  <c r="G109" i="1"/>
  <c r="G98" i="1"/>
  <c r="G103" i="1"/>
  <c r="C70" i="1"/>
  <c r="A70" i="1"/>
  <c r="E76" i="1"/>
  <c r="D1" i="2" l="1"/>
  <c r="C57" i="1"/>
  <c r="G511" i="1" l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31" i="1"/>
  <c r="G230" i="1"/>
  <c r="G229" i="1"/>
  <c r="G228" i="1"/>
  <c r="G242" i="1"/>
  <c r="G237" i="1"/>
  <c r="G236" i="1"/>
  <c r="G235" i="1"/>
  <c r="G234" i="1"/>
  <c r="G233" i="1"/>
  <c r="G232" i="1"/>
  <c r="G227" i="1"/>
  <c r="G226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E40" i="2"/>
  <c r="E39" i="2"/>
  <c r="E38" i="2"/>
  <c r="E37" i="2"/>
  <c r="E36" i="2"/>
  <c r="G93" i="1" l="1"/>
  <c r="E12" i="3" l="1"/>
  <c r="G546" i="1"/>
  <c r="G547" i="1"/>
  <c r="G548" i="1"/>
  <c r="G549" i="1"/>
  <c r="G550" i="1"/>
  <c r="G551" i="1"/>
  <c r="G552" i="1"/>
  <c r="G553" i="1"/>
  <c r="G554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248" i="1" l="1"/>
  <c r="G247" i="1"/>
  <c r="G246" i="1"/>
  <c r="G245" i="1"/>
  <c r="G244" i="1"/>
  <c r="G243" i="1"/>
  <c r="G225" i="1"/>
  <c r="G253" i="1"/>
  <c r="G252" i="1"/>
  <c r="G251" i="1"/>
  <c r="G250" i="1"/>
  <c r="G249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49" i="1"/>
  <c r="G148" i="1"/>
  <c r="E44" i="2"/>
  <c r="E43" i="2"/>
  <c r="E42" i="2"/>
  <c r="E41" i="2"/>
  <c r="E35" i="2"/>
  <c r="E34" i="2"/>
  <c r="E33" i="2"/>
  <c r="A5" i="3" l="1"/>
  <c r="G1221" i="1" l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C3" i="2" l="1"/>
  <c r="C2" i="2"/>
  <c r="A14" i="3" l="1"/>
  <c r="A13" i="3"/>
  <c r="A12" i="3"/>
  <c r="A11" i="3"/>
  <c r="C1" i="2"/>
  <c r="E2" i="2"/>
  <c r="G94" i="1" l="1"/>
  <c r="G92" i="1"/>
  <c r="G91" i="1"/>
  <c r="C67" i="1" l="1"/>
  <c r="G1220" i="1" l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813" i="1"/>
  <c r="G1814" i="1"/>
  <c r="G1815" i="1"/>
  <c r="G1219" i="1"/>
  <c r="G90" i="1" l="1"/>
  <c r="E73" i="1" s="1"/>
  <c r="E75" i="1" l="1"/>
  <c r="E74" i="1"/>
  <c r="F21" i="3" s="1"/>
  <c r="B79" i="1"/>
  <c r="F24" i="3"/>
  <c r="C71" i="1"/>
  <c r="A71" i="1"/>
  <c r="E414" i="2" l="1"/>
  <c r="E642" i="2"/>
  <c r="E70" i="2"/>
  <c r="E128" i="2"/>
  <c r="E429" i="2"/>
  <c r="E632" i="2"/>
  <c r="E58" i="2"/>
  <c r="E85" i="2"/>
  <c r="E179" i="2"/>
  <c r="E629" i="2"/>
  <c r="E396" i="2"/>
  <c r="E617" i="2"/>
  <c r="E97" i="2"/>
  <c r="E557" i="2"/>
  <c r="E459" i="2"/>
  <c r="E536" i="2"/>
  <c r="E78" i="2"/>
  <c r="E443" i="2"/>
  <c r="E461" i="2"/>
  <c r="E60" i="2"/>
  <c r="E243" i="2"/>
  <c r="E100" i="2"/>
  <c r="E430" i="2"/>
  <c r="E439" i="2"/>
  <c r="E515" i="2"/>
  <c r="E381" i="2"/>
  <c r="E669" i="2"/>
  <c r="E569" i="2"/>
  <c r="E410" i="2"/>
  <c r="E187" i="2"/>
  <c r="E641" i="2"/>
  <c r="E169" i="2"/>
  <c r="E498" i="2"/>
  <c r="E92" i="2"/>
  <c r="E194" i="2"/>
  <c r="E257" i="2"/>
  <c r="E409" i="2"/>
  <c r="E537" i="2"/>
  <c r="E282" i="2"/>
  <c r="E289" i="2"/>
  <c r="E546" i="2"/>
  <c r="E329" i="2"/>
  <c r="E94" i="2"/>
  <c r="E596" i="2"/>
  <c r="E597" i="2"/>
  <c r="E494" i="2"/>
  <c r="E568" i="2"/>
  <c r="E212" i="2"/>
  <c r="E149" i="2"/>
  <c r="E475" i="2"/>
  <c r="E651" i="2"/>
  <c r="E458" i="2"/>
  <c r="E666" i="2"/>
  <c r="E147" i="2"/>
  <c r="E189" i="2"/>
  <c r="E524" i="2"/>
  <c r="E346" i="2"/>
  <c r="E525" i="2"/>
  <c r="E278" i="2"/>
  <c r="E671" i="2"/>
  <c r="E101" i="2"/>
  <c r="E174" i="2"/>
  <c r="E214" i="2"/>
  <c r="E664" i="2"/>
  <c r="E93" i="2"/>
  <c r="E299" i="2"/>
  <c r="E538" i="2"/>
  <c r="E290" i="2"/>
  <c r="E533" i="2"/>
  <c r="E65" i="2"/>
  <c r="E673" i="2"/>
  <c r="E272" i="2"/>
  <c r="E217" i="2"/>
  <c r="E206" i="2"/>
  <c r="E251" i="2"/>
  <c r="E419" i="2"/>
  <c r="E500" i="2"/>
  <c r="E123" i="2"/>
  <c r="E121" i="2"/>
  <c r="E327" i="2"/>
  <c r="E249" i="2"/>
  <c r="E611" i="2"/>
  <c r="E476" i="2"/>
  <c r="E316" i="2"/>
  <c r="E136" i="2"/>
  <c r="E493" i="2"/>
  <c r="E356" i="2"/>
  <c r="E283" i="2"/>
  <c r="E186" i="2"/>
  <c r="E621" i="2"/>
  <c r="E175" i="2"/>
  <c r="E108" i="2"/>
  <c r="E88" i="2"/>
  <c r="E190" i="2"/>
  <c r="E378" i="2"/>
  <c r="E320" i="2"/>
  <c r="E665" i="2"/>
  <c r="E490" i="2"/>
  <c r="E308" i="2"/>
  <c r="E453" i="2"/>
  <c r="E113" i="2"/>
  <c r="E276" i="2"/>
  <c r="E154" i="2"/>
  <c r="E347" i="2"/>
  <c r="E382" i="2"/>
  <c r="E383" i="2"/>
  <c r="E577" i="2"/>
  <c r="E447" i="2"/>
  <c r="E415" i="2"/>
  <c r="E428" i="2"/>
  <c r="E205" i="2"/>
  <c r="E499" i="2"/>
  <c r="E280" i="2"/>
  <c r="E87" i="2"/>
  <c r="E328" i="2"/>
  <c r="E463" i="2"/>
  <c r="E241" i="2"/>
  <c r="E273" i="2"/>
  <c r="E264" i="2"/>
  <c r="E244" i="2"/>
  <c r="E548" i="2"/>
  <c r="E302" i="2"/>
  <c r="E427" i="2"/>
  <c r="E679" i="2"/>
  <c r="E71" i="2"/>
  <c r="E460" i="2"/>
  <c r="E477" i="2"/>
  <c r="E478" i="2"/>
  <c r="E213" i="2"/>
  <c r="E285" i="2"/>
  <c r="E107" i="2"/>
  <c r="E245" i="2"/>
  <c r="E170" i="2"/>
  <c r="E514" i="2"/>
  <c r="E84" i="2"/>
  <c r="E619" i="2"/>
  <c r="E444" i="2"/>
  <c r="E657" i="2"/>
  <c r="E635" i="2"/>
  <c r="E488" i="2"/>
  <c r="E462" i="2"/>
  <c r="E654" i="2"/>
  <c r="E549" i="2"/>
  <c r="E291" i="2"/>
  <c r="E295" i="2"/>
  <c r="E402" i="2"/>
  <c r="E79" i="2"/>
  <c r="E454" i="2"/>
  <c r="E208" i="2"/>
  <c r="E532" i="2"/>
  <c r="E155" i="2"/>
  <c r="E384" i="2"/>
  <c r="E370" i="2"/>
  <c r="E562" i="2"/>
  <c r="E98" i="2"/>
  <c r="E376" i="2"/>
  <c r="E222" i="2"/>
  <c r="E172" i="2"/>
  <c r="E556" i="2"/>
  <c r="E86" i="2"/>
  <c r="E139" i="2"/>
  <c r="E185" i="2"/>
  <c r="E534" i="2"/>
  <c r="E599" i="2"/>
  <c r="E199" i="2"/>
  <c r="E622" i="2"/>
  <c r="E630" i="2"/>
  <c r="E338" i="2"/>
  <c r="E300" i="2"/>
  <c r="E491" i="2"/>
  <c r="E620" i="2"/>
  <c r="E374" i="2"/>
  <c r="E539" i="2"/>
  <c r="E526" i="2"/>
  <c r="E95" i="2"/>
  <c r="E470" i="2"/>
  <c r="E258" i="2"/>
  <c r="E634" i="2"/>
  <c r="E115" i="2"/>
  <c r="E610" i="2"/>
  <c r="E184" i="2"/>
  <c r="E248" i="2"/>
  <c r="E306" i="2"/>
  <c r="E667" i="2"/>
  <c r="E234" i="2"/>
  <c r="E236" i="2"/>
  <c r="E181" i="2"/>
  <c r="E198" i="2"/>
  <c r="E495" i="2"/>
  <c r="E612" i="2"/>
  <c r="E164" i="2"/>
  <c r="E73" i="2"/>
  <c r="E502" i="2"/>
  <c r="E649" i="2"/>
  <c r="E388" i="2"/>
  <c r="E652" i="2"/>
  <c r="E558" i="2"/>
  <c r="E59" i="2"/>
  <c r="E397" i="2"/>
  <c r="E146" i="2"/>
  <c r="E72" i="2"/>
  <c r="E105" i="2"/>
  <c r="E668" i="2"/>
  <c r="E252" i="2"/>
  <c r="E516" i="2"/>
  <c r="E507" i="2"/>
  <c r="E156" i="2"/>
  <c r="E650" i="2"/>
  <c r="E530" i="2"/>
  <c r="E77" i="2"/>
  <c r="E464" i="2"/>
  <c r="E148" i="2"/>
  <c r="E317" i="2"/>
  <c r="E479" i="2"/>
  <c r="E446" i="2"/>
  <c r="E591" i="2"/>
  <c r="E371" i="2"/>
  <c r="E362" i="2"/>
  <c r="E336" i="2"/>
  <c r="E275" i="2"/>
  <c r="E140" i="2"/>
  <c r="E561" i="2"/>
  <c r="E672" i="2"/>
  <c r="E193" i="2"/>
  <c r="E489" i="2"/>
  <c r="E171" i="2"/>
  <c r="E643" i="2"/>
  <c r="E260" i="2"/>
  <c r="E390" i="2"/>
  <c r="E333" i="2"/>
  <c r="E379" i="2"/>
  <c r="E618" i="2"/>
  <c r="E180" i="2"/>
  <c r="E438" i="2"/>
  <c r="E586" i="2"/>
  <c r="E531" i="2"/>
  <c r="E380" i="2"/>
  <c r="E348" i="2"/>
  <c r="E431" i="2"/>
  <c r="E501" i="2"/>
  <c r="E286" i="2"/>
  <c r="E457" i="2"/>
  <c r="E466" i="2"/>
  <c r="E653" i="2"/>
  <c r="E344" i="2"/>
  <c r="E437" i="2"/>
  <c r="E559" i="2"/>
  <c r="E450" i="2"/>
  <c r="E506" i="2"/>
  <c r="E567" i="2"/>
  <c r="E130" i="2"/>
  <c r="E606" i="2"/>
  <c r="E296" i="2"/>
  <c r="E81" i="2"/>
  <c r="E570" i="2"/>
  <c r="E389" i="2"/>
  <c r="E337" i="2"/>
  <c r="E281" i="2"/>
  <c r="E585" i="2"/>
  <c r="E588" i="2"/>
  <c r="E422" i="2"/>
  <c r="E445" i="2"/>
  <c r="E200" i="2"/>
  <c r="E365" i="2"/>
  <c r="E158" i="2"/>
  <c r="E343" i="2"/>
  <c r="E332" i="2"/>
  <c r="E339" i="2"/>
  <c r="E142" i="2"/>
  <c r="E150" i="2"/>
  <c r="E238" i="2"/>
  <c r="E416" i="2"/>
  <c r="E196" i="2"/>
  <c r="E237" i="2"/>
  <c r="E670" i="2"/>
  <c r="E590" i="2"/>
  <c r="E395" i="2"/>
  <c r="E163" i="2"/>
  <c r="E122" i="2"/>
  <c r="E398" i="2"/>
  <c r="E99" i="2"/>
  <c r="E219" i="2"/>
  <c r="E656" i="2"/>
  <c r="E578" i="2"/>
  <c r="E279" i="2"/>
  <c r="E357" i="2"/>
  <c r="E195" i="2"/>
  <c r="E141" i="2"/>
  <c r="E364" i="2"/>
  <c r="E188" i="2"/>
  <c r="E182" i="2"/>
  <c r="E633" i="2"/>
  <c r="E153" i="2"/>
  <c r="E587" i="2"/>
  <c r="E80" i="2"/>
  <c r="E266" i="2"/>
  <c r="E392" i="2"/>
  <c r="E135" i="2"/>
  <c r="E216" i="2"/>
  <c r="E129" i="2"/>
  <c r="E403" i="2"/>
  <c r="E452" i="2"/>
  <c r="E207" i="2"/>
  <c r="E261" i="2"/>
  <c r="E262" i="2"/>
  <c r="E355" i="2"/>
  <c r="E547" i="2"/>
  <c r="E221" i="2"/>
  <c r="E509" i="2"/>
  <c r="E480" i="2"/>
  <c r="E627" i="2"/>
  <c r="E111" i="2"/>
  <c r="E183" i="2"/>
  <c r="E307" i="2"/>
  <c r="E114" i="2"/>
  <c r="E628" i="2"/>
  <c r="E242" i="2"/>
  <c r="E106" i="2"/>
  <c r="E240" i="2"/>
  <c r="E116" i="2"/>
  <c r="E191" i="2"/>
  <c r="E112" i="2"/>
  <c r="E277" i="2"/>
  <c r="E589" i="2"/>
  <c r="E510" i="2"/>
  <c r="E467" i="2"/>
  <c r="E265" i="2"/>
  <c r="E173" i="2"/>
  <c r="E250" i="2"/>
  <c r="E579" i="2"/>
  <c r="E259" i="2"/>
  <c r="E197" i="2"/>
  <c r="E301" i="2"/>
  <c r="E274" i="2"/>
  <c r="E263" i="2"/>
  <c r="E220" i="2"/>
  <c r="E303" i="2"/>
  <c r="E680" i="2"/>
  <c r="E529" i="2"/>
  <c r="E469" i="2"/>
  <c r="E655" i="2"/>
  <c r="E76" i="2"/>
  <c r="E363" i="2"/>
  <c r="E658" i="2"/>
  <c r="E451" i="2"/>
  <c r="E631" i="2"/>
  <c r="E157" i="2"/>
  <c r="E468" i="2"/>
  <c r="E369" i="2"/>
  <c r="E418" i="2"/>
  <c r="E513" i="2"/>
  <c r="E235" i="2"/>
  <c r="E598" i="2"/>
  <c r="E503" i="2"/>
  <c r="E321" i="2"/>
  <c r="E492" i="2"/>
  <c r="E375" i="2"/>
  <c r="E288" i="2"/>
  <c r="E560" i="2"/>
  <c r="E523" i="2"/>
  <c r="E64" i="2"/>
  <c r="E211" i="2"/>
  <c r="E368" i="2"/>
  <c r="E309" i="2"/>
  <c r="E436" i="2"/>
  <c r="E391" i="2"/>
  <c r="E218" i="2"/>
  <c r="E508" i="2"/>
  <c r="E284" i="2"/>
  <c r="E165" i="2"/>
  <c r="E210" i="2"/>
  <c r="E66" i="2"/>
  <c r="E417" i="2"/>
  <c r="E143" i="2"/>
  <c r="E315" i="2"/>
  <c r="E614" i="2"/>
  <c r="E127" i="2"/>
  <c r="E319" i="2"/>
  <c r="E61" i="2"/>
  <c r="E1413" i="2"/>
  <c r="E955" i="2"/>
  <c r="E1348" i="2"/>
  <c r="E239" i="2"/>
  <c r="E330" i="2"/>
  <c r="E1684" i="2"/>
  <c r="E1545" i="2"/>
  <c r="E1665" i="2"/>
  <c r="E305" i="2"/>
  <c r="E152" i="2"/>
  <c r="E474" i="2"/>
  <c r="E517" i="2"/>
  <c r="E1410" i="2"/>
  <c r="E795" i="2"/>
  <c r="E1305" i="2"/>
  <c r="E1425" i="2"/>
  <c r="E231" i="2"/>
  <c r="E1681" i="2"/>
  <c r="E1697" i="2"/>
  <c r="E1664" i="2"/>
  <c r="E442" i="2"/>
  <c r="E352" i="2"/>
  <c r="E449" i="2"/>
  <c r="E102" i="2"/>
  <c r="E1386" i="2"/>
  <c r="E727" i="2"/>
  <c r="E1278" i="2"/>
  <c r="E178" i="2"/>
  <c r="E1422" i="2"/>
  <c r="E334" i="2"/>
  <c r="E1686" i="2"/>
  <c r="E1598" i="2"/>
  <c r="E351" i="2"/>
  <c r="E1419" i="2"/>
  <c r="E659" i="2"/>
  <c r="E1556" i="2"/>
  <c r="E1403" i="2"/>
  <c r="E1682" i="2"/>
  <c r="E605" i="2"/>
  <c r="E1347" i="2"/>
  <c r="E1669" i="2"/>
  <c r="E91" i="2"/>
  <c r="E519" i="2"/>
  <c r="E367" i="2"/>
  <c r="E497" i="2"/>
  <c r="E486" i="2"/>
  <c r="E204" i="2"/>
  <c r="E310" i="2"/>
  <c r="E1199" i="2"/>
  <c r="E1423" i="2"/>
  <c r="E1111" i="2"/>
  <c r="E1399" i="2"/>
  <c r="E636" i="2"/>
  <c r="E482" i="2"/>
  <c r="E1688" i="2"/>
  <c r="E1530" i="2"/>
  <c r="E441" i="2"/>
  <c r="E662" i="2"/>
  <c r="E545" i="2"/>
  <c r="E435" i="2"/>
  <c r="E350" i="2"/>
  <c r="E1118" i="2"/>
  <c r="E1418" i="2"/>
  <c r="E973" i="2"/>
  <c r="E1352" i="2"/>
  <c r="E322" i="2"/>
  <c r="E372" i="2"/>
  <c r="E1685" i="2"/>
  <c r="E1662" i="2"/>
  <c r="E1589" i="2"/>
  <c r="E505" i="2"/>
  <c r="E604" i="2"/>
  <c r="E394" i="2"/>
  <c r="E404" i="2"/>
  <c r="E1411" i="2"/>
  <c r="E803" i="2"/>
  <c r="E1317" i="2"/>
  <c r="E487" i="2"/>
  <c r="E1070" i="2"/>
  <c r="E228" i="2"/>
  <c r="E1694" i="2"/>
  <c r="E132" i="2"/>
  <c r="E1359" i="2"/>
  <c r="E511" i="2"/>
  <c r="E1687" i="2"/>
  <c r="E421" i="2"/>
  <c r="E1285" i="2"/>
  <c r="E1544" i="2"/>
  <c r="E326" i="2"/>
  <c r="E90" i="2"/>
  <c r="E1540" i="2"/>
  <c r="E504" i="2"/>
  <c r="E1412" i="2"/>
  <c r="E1691" i="2"/>
  <c r="E615" i="2"/>
  <c r="E89" i="2"/>
  <c r="E1404" i="2"/>
  <c r="E1296" i="2"/>
  <c r="E230" i="2"/>
  <c r="E1696" i="2"/>
  <c r="E677" i="2"/>
  <c r="E595" i="2"/>
  <c r="E192" i="2"/>
  <c r="E1310" i="2"/>
  <c r="E1416" i="2"/>
  <c r="E623" i="2"/>
  <c r="E1614" i="2"/>
  <c r="E661" i="2"/>
  <c r="E134" i="2"/>
  <c r="E607" i="2"/>
  <c r="E1429" i="2"/>
  <c r="E472" i="2"/>
  <c r="E1417" i="2"/>
  <c r="E1663" i="2"/>
  <c r="E1187" i="2"/>
  <c r="E1529" i="2"/>
  <c r="E246" i="2"/>
  <c r="E954" i="2"/>
  <c r="E1387" i="2"/>
  <c r="E1531" i="2"/>
  <c r="E387" i="2"/>
  <c r="E448" i="2"/>
  <c r="E522" i="2"/>
  <c r="E349" i="2"/>
  <c r="E571" i="2"/>
  <c r="E1366" i="2"/>
  <c r="E1431" i="2"/>
  <c r="E1188" i="2"/>
  <c r="E1415" i="2"/>
  <c r="E226" i="2"/>
  <c r="E600" i="2"/>
  <c r="E1692" i="2"/>
  <c r="E1532" i="2"/>
  <c r="E648" i="2"/>
  <c r="E678" i="2"/>
  <c r="E133" i="2"/>
  <c r="E331" i="2"/>
  <c r="E297" i="2"/>
  <c r="E1207" i="2"/>
  <c r="E1428" i="2"/>
  <c r="E1112" i="2"/>
  <c r="E1400" i="2"/>
  <c r="E67" i="2"/>
  <c r="E483" i="2"/>
  <c r="E1689" i="2"/>
  <c r="E1538" i="2"/>
  <c r="E203" i="2"/>
  <c r="E535" i="2"/>
  <c r="E616" i="2"/>
  <c r="E426" i="2"/>
  <c r="E109" i="2"/>
  <c r="E1160" i="2"/>
  <c r="E1421" i="2"/>
  <c r="E994" i="2"/>
  <c r="E83" i="2"/>
  <c r="E550" i="2"/>
  <c r="E1360" i="2"/>
  <c r="E399" i="2"/>
  <c r="E1528" i="2"/>
  <c r="E473" i="2"/>
  <c r="E1430" i="2"/>
  <c r="E229" i="2"/>
  <c r="E1695" i="2"/>
  <c r="E518" i="2"/>
  <c r="E1432" i="2"/>
  <c r="E1670" i="2"/>
  <c r="E323" i="2"/>
  <c r="E408" i="2"/>
  <c r="E747" i="2"/>
  <c r="E1690" i="2"/>
  <c r="E1414" i="2"/>
  <c r="E1546" i="2"/>
  <c r="E555" i="2"/>
  <c r="E353" i="2"/>
  <c r="E794" i="2"/>
  <c r="E1424" i="2"/>
  <c r="E1680" i="2"/>
  <c r="E1539" i="2"/>
  <c r="E145" i="2"/>
  <c r="E681" i="2"/>
  <c r="E1381" i="2"/>
  <c r="E1241" i="2"/>
  <c r="E227" i="2"/>
  <c r="E1693" i="2"/>
  <c r="E663" i="2"/>
  <c r="E342" i="2"/>
  <c r="E1227" i="2"/>
  <c r="E1113" i="2"/>
  <c r="E1193" i="2"/>
  <c r="E637" i="2"/>
  <c r="E354" i="2"/>
  <c r="E481" i="2"/>
  <c r="E267" i="2"/>
  <c r="E287" i="2"/>
  <c r="E1683" i="2"/>
  <c r="E1405" i="2"/>
  <c r="E225" i="2"/>
  <c r="E640" i="2"/>
  <c r="E411" i="2"/>
  <c r="E719" i="2"/>
  <c r="E1575" i="2"/>
  <c r="E1635" i="2"/>
  <c r="E1518" i="2"/>
  <c r="E1631" i="2"/>
  <c r="E1604" i="2"/>
  <c r="E1595" i="2"/>
  <c r="E1522" i="2"/>
  <c r="E1611" i="2"/>
  <c r="E1616" i="2"/>
  <c r="E1536" i="2"/>
  <c r="E1553" i="2"/>
  <c r="E1451" i="2"/>
  <c r="E1527" i="2"/>
  <c r="E52" i="2"/>
  <c r="E1486" i="2"/>
  <c r="E1180" i="2"/>
  <c r="E1266" i="2"/>
  <c r="E1339" i="2"/>
  <c r="E1212" i="2"/>
  <c r="E769" i="2"/>
  <c r="E1162" i="2"/>
  <c r="E967" i="2"/>
  <c r="E1579" i="2"/>
  <c r="E1496" i="2"/>
  <c r="E1557" i="2"/>
  <c r="E1666" i="2"/>
  <c r="E1499" i="2"/>
  <c r="E1673" i="2"/>
  <c r="E1641" i="2"/>
  <c r="E705" i="2"/>
  <c r="E1585" i="2"/>
  <c r="E1647" i="2"/>
  <c r="E1625" i="2"/>
  <c r="E1512" i="2"/>
  <c r="E46" i="2"/>
  <c r="E1485" i="2"/>
  <c r="E1468" i="2"/>
  <c r="E1032" i="2"/>
  <c r="E1161" i="2"/>
  <c r="E1076" i="2"/>
  <c r="E751" i="2"/>
  <c r="E1393" i="2"/>
  <c r="E802" i="2"/>
  <c r="E1671" i="2"/>
  <c r="E1564" i="2"/>
  <c r="E1570" i="2"/>
  <c r="E1447" i="2"/>
  <c r="E1660" i="2"/>
  <c r="E1507" i="2"/>
  <c r="E1471" i="2"/>
  <c r="E798" i="2"/>
  <c r="E821" i="2"/>
  <c r="E1010" i="2"/>
  <c r="E913" i="2"/>
  <c r="E1342" i="2"/>
  <c r="E1174" i="2"/>
  <c r="E1343" i="2"/>
  <c r="E1106" i="2"/>
  <c r="E1248" i="2"/>
  <c r="E948" i="2"/>
  <c r="E891" i="2"/>
  <c r="E708" i="2"/>
  <c r="E1148" i="2"/>
  <c r="E1168" i="2"/>
  <c r="E858" i="2"/>
  <c r="E919" i="2"/>
  <c r="E1280" i="2"/>
  <c r="E1262" i="2"/>
  <c r="E1257" i="2"/>
  <c r="E1201" i="2"/>
  <c r="E852" i="2"/>
  <c r="E1061" i="2"/>
  <c r="E1290" i="2"/>
  <c r="E1264" i="2"/>
  <c r="E1073" i="2"/>
  <c r="E1178" i="2"/>
  <c r="E932" i="2"/>
  <c r="E1087" i="2"/>
  <c r="E963" i="2"/>
  <c r="E1389" i="2"/>
  <c r="E875" i="2"/>
  <c r="E1282" i="2"/>
  <c r="E1225" i="2"/>
  <c r="E819" i="2"/>
  <c r="E1063" i="2"/>
  <c r="E1580" i="2"/>
  <c r="E1653" i="2"/>
  <c r="E1523" i="2"/>
  <c r="E1643" i="2"/>
  <c r="E1509" i="2"/>
  <c r="E1482" i="2"/>
  <c r="E1019" i="2"/>
  <c r="E1059" i="2"/>
  <c r="E759" i="2"/>
  <c r="E855" i="2"/>
  <c r="E1334" i="2"/>
  <c r="E822" i="2"/>
  <c r="E699" i="2"/>
  <c r="E980" i="2"/>
  <c r="E717" i="2"/>
  <c r="E1024" i="2"/>
  <c r="E784" i="2"/>
  <c r="E1350" i="2"/>
  <c r="E1255" i="2"/>
  <c r="E1364" i="2"/>
  <c r="E735" i="2"/>
  <c r="E1202" i="2"/>
  <c r="E1281" i="2"/>
  <c r="E773" i="2"/>
  <c r="E1197" i="2"/>
  <c r="E774" i="2"/>
  <c r="E992" i="2"/>
  <c r="E1198" i="2"/>
  <c r="E749" i="2"/>
  <c r="E1004" i="2"/>
  <c r="E965" i="2"/>
  <c r="E959" i="2"/>
  <c r="E1438" i="2"/>
  <c r="E1594" i="2"/>
  <c r="E704" i="2"/>
  <c r="E1621" i="2"/>
  <c r="E51" i="2"/>
  <c r="E917" i="2"/>
  <c r="E1093" i="2"/>
  <c r="E1155" i="2"/>
  <c r="E1306" i="2"/>
  <c r="E1327" i="2"/>
  <c r="E1163" i="2"/>
  <c r="E1383" i="2"/>
  <c r="E1254" i="2"/>
  <c r="E1312" i="2"/>
  <c r="E753" i="2"/>
  <c r="E760" i="2"/>
  <c r="E1007" i="2"/>
  <c r="E925" i="2"/>
  <c r="E772" i="2"/>
  <c r="E1384" i="2"/>
  <c r="E915" i="2"/>
  <c r="E1667" i="2"/>
  <c r="E1537" i="2"/>
  <c r="E1473" i="2"/>
  <c r="E942" i="2"/>
  <c r="E1043" i="2"/>
  <c r="E1182" i="2"/>
  <c r="E1288" i="2"/>
  <c r="E1344" i="2"/>
  <c r="E1223" i="2"/>
  <c r="E1249" i="2"/>
  <c r="E1190" i="2"/>
  <c r="E1398" i="2"/>
  <c r="E804" i="2"/>
  <c r="E805" i="2"/>
  <c r="E1408" i="2"/>
  <c r="E846" i="2"/>
  <c r="E1283" i="2"/>
  <c r="E886" i="2"/>
  <c r="E724" i="2"/>
  <c r="E1217" i="2"/>
  <c r="E1402" i="2"/>
  <c r="E999" i="2"/>
  <c r="E1042" i="2"/>
  <c r="E580" i="2"/>
  <c r="E131" i="2"/>
  <c r="E440" i="2"/>
  <c r="E366" i="2"/>
  <c r="E625" i="2"/>
  <c r="E552" i="2"/>
  <c r="E521" i="2"/>
  <c r="E177" i="2"/>
  <c r="E373" i="2"/>
  <c r="E359" i="2"/>
  <c r="E118" i="2"/>
  <c r="E1674" i="2"/>
  <c r="E882" i="2"/>
  <c r="E1333" i="2"/>
  <c r="E710" i="2"/>
  <c r="E1035" i="2"/>
  <c r="E1102" i="2"/>
  <c r="E986" i="2"/>
  <c r="E1079" i="2"/>
  <c r="E786" i="2"/>
  <c r="E1069" i="2"/>
  <c r="E1304" i="2"/>
  <c r="E1603" i="2"/>
  <c r="E1677" i="2"/>
  <c r="E1477" i="2"/>
  <c r="E752" i="2"/>
  <c r="E1173" i="2"/>
  <c r="E1362" i="2"/>
  <c r="E934" i="2"/>
  <c r="E836" i="2"/>
  <c r="E793" i="2"/>
  <c r="E810" i="2"/>
  <c r="E843" i="2"/>
  <c r="E1270" i="2"/>
  <c r="E1171" i="2"/>
  <c r="E1026" i="2"/>
  <c r="E1298" i="2"/>
  <c r="E1151" i="2"/>
  <c r="E903" i="2"/>
  <c r="E1300" i="2"/>
  <c r="E767" i="2"/>
  <c r="E1265" i="2"/>
  <c r="E861" i="2"/>
  <c r="E1153" i="2"/>
  <c r="E905" i="2"/>
  <c r="E62" i="2"/>
  <c r="E601" i="2"/>
  <c r="E160" i="2"/>
  <c r="E424" i="2"/>
  <c r="E412" i="2"/>
  <c r="E256" i="2"/>
  <c r="E602" i="2"/>
  <c r="E1596" i="2"/>
  <c r="E1091" i="2"/>
  <c r="E960" i="2"/>
  <c r="E816" i="2"/>
  <c r="E1214" i="2"/>
  <c r="E1157" i="2"/>
  <c r="E1140" i="2"/>
  <c r="E1355" i="2"/>
  <c r="E780" i="2"/>
  <c r="E1380" i="2"/>
  <c r="E1521" i="2"/>
  <c r="E1095" i="2"/>
  <c r="E771" i="2"/>
  <c r="E1184" i="2"/>
  <c r="E1080" i="2"/>
  <c r="E1122" i="2"/>
  <c r="E1245" i="2"/>
  <c r="E159" i="2"/>
  <c r="E224" i="2"/>
  <c r="E433" i="2"/>
  <c r="E119" i="2"/>
  <c r="E931" i="2"/>
  <c r="E1329" i="2"/>
  <c r="E692" i="2"/>
  <c r="E496" i="2"/>
  <c r="E335" i="2"/>
  <c r="E1382" i="2"/>
  <c r="E1052" i="2"/>
  <c r="E1409" i="2"/>
  <c r="E69" i="2"/>
  <c r="E542" i="2"/>
  <c r="E1445" i="2"/>
  <c r="E961" i="2"/>
  <c r="E871" i="2"/>
  <c r="E911" i="2"/>
  <c r="E870" i="2"/>
  <c r="E781" i="2"/>
  <c r="E1147" i="2"/>
  <c r="E358" i="2"/>
  <c r="E675" i="2"/>
  <c r="E554" i="2"/>
  <c r="E120" i="2"/>
  <c r="E801" i="2"/>
  <c r="E1490" i="2"/>
  <c r="E1627" i="2"/>
  <c r="E1439" i="2"/>
  <c r="E1563" i="2"/>
  <c r="E1559" i="2"/>
  <c r="E1608" i="2"/>
  <c r="E1444" i="2"/>
  <c r="E1446" i="2"/>
  <c r="E1582" i="2"/>
  <c r="E1659" i="2"/>
  <c r="E1622" i="2"/>
  <c r="E1506" i="2"/>
  <c r="E1555" i="2"/>
  <c r="E1479" i="2"/>
  <c r="E1472" i="2"/>
  <c r="E1219" i="2"/>
  <c r="E1246" i="2"/>
  <c r="E1230" i="2"/>
  <c r="E776" i="2"/>
  <c r="E745" i="2"/>
  <c r="E1488" i="2"/>
  <c r="E1436" i="2"/>
  <c r="E1516" i="2"/>
  <c r="E1629" i="2"/>
  <c r="E1602" i="2"/>
  <c r="E1593" i="2"/>
  <c r="E1560" i="2"/>
  <c r="E1609" i="2"/>
  <c r="E685" i="2"/>
  <c r="E1534" i="2"/>
  <c r="E1551" i="2"/>
  <c r="E1449" i="2"/>
  <c r="E1525" i="2"/>
  <c r="E50" i="2"/>
  <c r="E1464" i="2"/>
  <c r="E1470" i="2"/>
  <c r="E725" i="2"/>
  <c r="E1279" i="2"/>
  <c r="E1228" i="2"/>
  <c r="E1235" i="2"/>
  <c r="E943" i="2"/>
  <c r="E1487" i="2"/>
  <c r="E1515" i="2"/>
  <c r="E1558" i="2"/>
  <c r="E1668" i="2"/>
  <c r="E684" i="2"/>
  <c r="E1550" i="2"/>
  <c r="E1524" i="2"/>
  <c r="E1481" i="2"/>
  <c r="E1088" i="2"/>
  <c r="E1023" i="2"/>
  <c r="E1012" i="2"/>
  <c r="E758" i="2"/>
  <c r="E728" i="2"/>
  <c r="E1044" i="2"/>
  <c r="E814" i="2"/>
  <c r="E815" i="2"/>
  <c r="E693" i="2"/>
  <c r="E1319" i="2"/>
  <c r="E742" i="2"/>
  <c r="E716" i="2"/>
  <c r="E1078" i="2"/>
  <c r="E1291" i="2"/>
  <c r="E761" i="2"/>
  <c r="E1289" i="2"/>
  <c r="E1396" i="2"/>
  <c r="E730" i="2"/>
  <c r="E1200" i="2"/>
  <c r="E901" i="2"/>
  <c r="E1046" i="2"/>
  <c r="E1101" i="2"/>
  <c r="E1269" i="2"/>
  <c r="E1322" i="2"/>
  <c r="E1125" i="2"/>
  <c r="E844" i="2"/>
  <c r="E897" i="2"/>
  <c r="E1110" i="2"/>
  <c r="E902" i="2"/>
  <c r="E1277" i="2"/>
  <c r="E898" i="2"/>
  <c r="E1021" i="2"/>
  <c r="E1172" i="2"/>
  <c r="E831" i="2"/>
  <c r="E904" i="2"/>
  <c r="E1493" i="2"/>
  <c r="E1656" i="2"/>
  <c r="E1642" i="2"/>
  <c r="E1634" i="2"/>
  <c r="E1554" i="2"/>
  <c r="E1483" i="2"/>
  <c r="E787" i="2"/>
  <c r="E809" i="2"/>
  <c r="E1231" i="2"/>
  <c r="E856" i="2"/>
  <c r="E1030" i="2"/>
  <c r="E1130" i="2"/>
  <c r="E1311" i="2"/>
  <c r="E734" i="2"/>
  <c r="E995" i="2"/>
  <c r="E1013" i="2"/>
  <c r="E1354" i="2"/>
  <c r="E690" i="2"/>
  <c r="E1085" i="2"/>
  <c r="E938" i="2"/>
  <c r="E869" i="2"/>
  <c r="E1144" i="2"/>
  <c r="E1165" i="2"/>
  <c r="E1191" i="2"/>
  <c r="E1295" i="2"/>
  <c r="E953" i="2"/>
  <c r="E866" i="2"/>
  <c r="E731" i="2"/>
  <c r="E880" i="2"/>
  <c r="E1385" i="2"/>
  <c r="E1489" i="2"/>
  <c r="E1630" i="2"/>
  <c r="E1672" i="2"/>
  <c r="E1581" i="2"/>
  <c r="E1450" i="2"/>
  <c r="E1484" i="2"/>
  <c r="E1353" i="2"/>
  <c r="E835" i="2"/>
  <c r="E1077" i="2"/>
  <c r="E748" i="2"/>
  <c r="E828" i="2"/>
  <c r="E1060" i="2"/>
  <c r="E694" i="2"/>
  <c r="E1394" i="2"/>
  <c r="E709" i="2"/>
  <c r="E1066" i="2"/>
  <c r="E895" i="2"/>
  <c r="E1213" i="2"/>
  <c r="E859" i="2"/>
  <c r="E989" i="2"/>
  <c r="E1209" i="2"/>
  <c r="E987" i="2"/>
  <c r="E1605" i="2"/>
  <c r="E1586" i="2"/>
  <c r="E1194" i="2"/>
  <c r="E1033" i="2"/>
  <c r="E813" i="2"/>
  <c r="E1237" i="2"/>
  <c r="E1335" i="2"/>
  <c r="E1275" i="2"/>
  <c r="E1307" i="2"/>
  <c r="E1051" i="2"/>
  <c r="E910" i="2"/>
  <c r="E971" i="2"/>
  <c r="E1196" i="2"/>
  <c r="E789" i="2"/>
  <c r="E1271" i="2"/>
  <c r="E818" i="2"/>
  <c r="E939" i="2"/>
  <c r="E750" i="2"/>
  <c r="E1206" i="2"/>
  <c r="E1302" i="2"/>
  <c r="E1392" i="2"/>
  <c r="E1128" i="2"/>
  <c r="E1186" i="2"/>
  <c r="E137" i="2"/>
  <c r="E941" i="2"/>
  <c r="E1601" i="2"/>
  <c r="E1494" i="2"/>
  <c r="E1457" i="2"/>
  <c r="E1654" i="2"/>
  <c r="E1568" i="2"/>
  <c r="E1573" i="2"/>
  <c r="E1639" i="2"/>
  <c r="E703" i="2"/>
  <c r="E1549" i="2"/>
  <c r="E1645" i="2"/>
  <c r="E1587" i="2"/>
  <c r="E1510" i="2"/>
  <c r="E1650" i="2"/>
  <c r="E1459" i="2"/>
  <c r="E1467" i="2"/>
  <c r="E1325" i="2"/>
  <c r="E889" i="2"/>
  <c r="E1071" i="2"/>
  <c r="E883" i="2"/>
  <c r="E1011" i="2"/>
  <c r="E746" i="2"/>
  <c r="E1577" i="2"/>
  <c r="E1454" i="2"/>
  <c r="E1520" i="2"/>
  <c r="E1633" i="2"/>
  <c r="E1657" i="2"/>
  <c r="E1606" i="2"/>
  <c r="E1442" i="2"/>
  <c r="E1597" i="2"/>
  <c r="E1618" i="2"/>
  <c r="E1676" i="2"/>
  <c r="E1620" i="2"/>
  <c r="E1504" i="2"/>
  <c r="E1561" i="2"/>
  <c r="E54" i="2"/>
  <c r="E1461" i="2"/>
  <c r="E1136" i="2"/>
  <c r="E1181" i="2"/>
  <c r="E1142" i="2"/>
  <c r="E1082" i="2"/>
  <c r="E757" i="2"/>
  <c r="E1006" i="2"/>
  <c r="E1491" i="2"/>
  <c r="E1440" i="2"/>
  <c r="E1565" i="2"/>
  <c r="E1636" i="2"/>
  <c r="E1583" i="2"/>
  <c r="E1623" i="2"/>
  <c r="E1679" i="2"/>
  <c r="E1465" i="2"/>
  <c r="E988" i="2"/>
  <c r="E1242" i="2"/>
  <c r="E862" i="2"/>
  <c r="E1221" i="2"/>
  <c r="E968" i="2"/>
  <c r="E1222" i="2"/>
  <c r="E1031" i="2"/>
  <c r="E1175" i="2"/>
  <c r="E697" i="2"/>
  <c r="E1208" i="2"/>
  <c r="E1238" i="2"/>
  <c r="E718" i="2"/>
  <c r="E729" i="2"/>
  <c r="E1274" i="2"/>
  <c r="E1292" i="2"/>
  <c r="E997" i="2"/>
  <c r="E770" i="2"/>
  <c r="E872" i="2"/>
  <c r="E825" i="2"/>
  <c r="E1258" i="2"/>
  <c r="E1036" i="2"/>
  <c r="E1250" i="2"/>
  <c r="E1055" i="2"/>
  <c r="E1132" i="2"/>
  <c r="E950" i="2"/>
  <c r="E845" i="2"/>
  <c r="E1204" i="2"/>
  <c r="E1407" i="2"/>
  <c r="E1056" i="2"/>
  <c r="E1020" i="2"/>
  <c r="E1062" i="2"/>
  <c r="E1259" i="2"/>
  <c r="E1090" i="2"/>
  <c r="E1005" i="2"/>
  <c r="E820" i="2"/>
  <c r="E1519" i="2"/>
  <c r="E1500" i="2"/>
  <c r="E702" i="2"/>
  <c r="E1619" i="2"/>
  <c r="E47" i="2"/>
  <c r="E848" i="2"/>
  <c r="E1229" i="2"/>
  <c r="E788" i="2"/>
  <c r="E1361" i="2"/>
  <c r="E1143" i="2"/>
  <c r="E909" i="2"/>
  <c r="E1375" i="2"/>
  <c r="E1286" i="2"/>
  <c r="E1040" i="2"/>
  <c r="E841" i="2"/>
  <c r="E1045" i="2"/>
  <c r="E1176" i="2"/>
  <c r="E720" i="2"/>
  <c r="E868" i="2"/>
  <c r="E1336" i="2"/>
  <c r="E926" i="2"/>
  <c r="E1123" i="2"/>
  <c r="E1015" i="2"/>
  <c r="E1074" i="2"/>
  <c r="E1233" i="2"/>
  <c r="E1205" i="2"/>
  <c r="E977" i="2"/>
  <c r="E691" i="2"/>
  <c r="E1331" i="2"/>
  <c r="E1371" i="2"/>
  <c r="E1152" i="2"/>
  <c r="E1437" i="2"/>
  <c r="E1655" i="2"/>
  <c r="E1443" i="2"/>
  <c r="E1535" i="2"/>
  <c r="E1511" i="2"/>
  <c r="E1475" i="2"/>
  <c r="E1267" i="2"/>
  <c r="E1247" i="2"/>
  <c r="E908" i="2"/>
  <c r="E792" i="2"/>
  <c r="E1096" i="2"/>
  <c r="E1089" i="2"/>
  <c r="E962" i="2"/>
  <c r="E1287" i="2"/>
  <c r="E712" i="2"/>
  <c r="E935" i="2"/>
  <c r="E1320" i="2"/>
  <c r="E996" i="2"/>
  <c r="E1008" i="2"/>
  <c r="E1294" i="2"/>
  <c r="E762" i="2"/>
  <c r="E1453" i="2"/>
  <c r="E1638" i="2"/>
  <c r="E1513" i="2"/>
  <c r="E1119" i="2"/>
  <c r="E1341" i="2"/>
  <c r="E829" i="2"/>
  <c r="E700" i="2"/>
  <c r="E713" i="2"/>
  <c r="E1097" i="2"/>
  <c r="E956" i="2"/>
  <c r="E1099" i="2"/>
  <c r="E1177" i="2"/>
  <c r="E1002" i="2"/>
  <c r="E1185" i="2"/>
  <c r="E860" i="2"/>
  <c r="E1041" i="2"/>
  <c r="E739" i="2"/>
  <c r="E1372" i="2"/>
  <c r="E764" i="2"/>
  <c r="E1121" i="2"/>
  <c r="E893" i="2"/>
  <c r="E1159" i="2"/>
  <c r="E923" i="2"/>
  <c r="E1022" i="2"/>
  <c r="E581" i="2"/>
  <c r="E393" i="2"/>
  <c r="E624" i="2"/>
  <c r="E312" i="2"/>
  <c r="E582" i="2"/>
  <c r="E247" i="2"/>
  <c r="E341" i="2"/>
  <c r="E57" i="2"/>
  <c r="E1599" i="2"/>
  <c r="E1542" i="2"/>
  <c r="E683" i="2"/>
  <c r="E1514" i="2"/>
  <c r="E1114" i="2"/>
  <c r="E849" i="2"/>
  <c r="E1651" i="2"/>
  <c r="E1637" i="2"/>
  <c r="E1624" i="2"/>
  <c r="E1476" i="2"/>
  <c r="E768" i="2"/>
  <c r="E1591" i="2"/>
  <c r="E1626" i="2"/>
  <c r="E1374" i="2"/>
  <c r="E975" i="2"/>
  <c r="E1167" i="2"/>
  <c r="E1014" i="2"/>
  <c r="E1164" i="2"/>
  <c r="E817" i="2"/>
  <c r="E737" i="2"/>
  <c r="E1330" i="2"/>
  <c r="E1215" i="2"/>
  <c r="E1617" i="2"/>
  <c r="E1195" i="2"/>
  <c r="E1098" i="2"/>
  <c r="E892" i="2"/>
  <c r="E1050" i="2"/>
  <c r="E1369" i="2"/>
  <c r="E1323" i="2"/>
  <c r="E1240" i="2"/>
  <c r="E1646" i="2"/>
  <c r="E906" i="2"/>
  <c r="E1328" i="2"/>
  <c r="E1067" i="2"/>
  <c r="E1321" i="2"/>
  <c r="E53" i="2"/>
  <c r="E1115" i="2"/>
  <c r="E765" i="2"/>
  <c r="E826" i="2"/>
  <c r="E839" i="2"/>
  <c r="E1373" i="2"/>
  <c r="E386" i="2"/>
  <c r="E314" i="2"/>
  <c r="E292" i="2"/>
  <c r="E484" i="2"/>
  <c r="E215" i="2"/>
  <c r="E1632" i="2"/>
  <c r="E1260" i="2"/>
  <c r="E698" i="2"/>
  <c r="E1363" i="2"/>
  <c r="E990" i="2"/>
  <c r="E1224" i="2"/>
  <c r="E867" i="2"/>
  <c r="E1391" i="2"/>
  <c r="E1455" i="2"/>
  <c r="E1615" i="2"/>
  <c r="E877" i="2"/>
  <c r="E929" i="2"/>
  <c r="E1105" i="2"/>
  <c r="E714" i="2"/>
  <c r="E1189" i="2"/>
  <c r="E778" i="2"/>
  <c r="E1109" i="2"/>
  <c r="E1308" i="2"/>
  <c r="E1379" i="2"/>
  <c r="E1337" i="2"/>
  <c r="E1016" i="2"/>
  <c r="E854" i="2"/>
  <c r="E1211" i="2"/>
  <c r="E940" i="2"/>
  <c r="E834" i="2"/>
  <c r="E840" i="2"/>
  <c r="E674" i="2"/>
  <c r="E432" i="2"/>
  <c r="E201" i="2"/>
  <c r="E639" i="2"/>
  <c r="E75" i="2"/>
  <c r="E1497" i="2"/>
  <c r="E1135" i="2"/>
  <c r="E1253" i="2"/>
  <c r="E1293" i="2"/>
  <c r="E1116" i="2"/>
  <c r="E800" i="2"/>
  <c r="E1017" i="2"/>
  <c r="E1141" i="2"/>
  <c r="E1505" i="2"/>
  <c r="E711" i="2"/>
  <c r="E976" i="2"/>
  <c r="E946" i="2"/>
  <c r="E1154" i="2"/>
  <c r="E138" i="2"/>
  <c r="E645" i="2"/>
  <c r="E361" i="2"/>
  <c r="E82" i="2"/>
  <c r="E721" i="2"/>
  <c r="E1357" i="2"/>
  <c r="E324" i="2"/>
  <c r="E425" i="2"/>
  <c r="E1433" i="2"/>
  <c r="E847" i="2"/>
  <c r="E298" i="2"/>
  <c r="E626" i="2"/>
  <c r="E1092" i="2"/>
  <c r="E885" i="2"/>
  <c r="E1234" i="2"/>
  <c r="E1309" i="2"/>
  <c r="E733" i="2"/>
  <c r="E563" i="2"/>
  <c r="E541" i="2"/>
  <c r="E126" i="2"/>
  <c r="E1541" i="2"/>
  <c r="E1376" i="2"/>
  <c r="E952" i="2"/>
  <c r="E993" i="2"/>
  <c r="E638" i="2"/>
  <c r="E608" i="2"/>
  <c r="E884" i="2"/>
  <c r="E951" i="2"/>
  <c r="E807" i="2"/>
  <c r="E572" i="2"/>
  <c r="E566" i="2"/>
  <c r="E715" i="2"/>
  <c r="E900" i="2"/>
  <c r="E1349" i="2"/>
  <c r="E838" i="2"/>
  <c r="E564" i="2"/>
  <c r="E575" i="2"/>
  <c r="E603" i="2"/>
  <c r="E1460" i="2"/>
  <c r="E1137" i="2"/>
  <c r="E743" i="2"/>
  <c r="E1640" i="2"/>
  <c r="E686" i="2"/>
  <c r="E957" i="2"/>
  <c r="E972" i="2"/>
  <c r="E722" i="2"/>
  <c r="E1303" i="2"/>
  <c r="E377" i="2"/>
  <c r="E565" i="2"/>
  <c r="E944" i="2"/>
  <c r="E933" i="2"/>
  <c r="E1084" i="2"/>
  <c r="E1127" i="2"/>
  <c r="E202" i="2"/>
  <c r="E1025" i="2"/>
  <c r="E304" i="2"/>
  <c r="E1284" i="2"/>
  <c r="E45" i="2"/>
  <c r="E1169" i="2"/>
  <c r="E110" i="2"/>
  <c r="E576" i="2"/>
  <c r="E1297" i="2"/>
  <c r="E553" i="2"/>
  <c r="E1108" i="2"/>
  <c r="E646" i="2"/>
  <c r="E1434" i="2"/>
  <c r="E1501" i="2"/>
  <c r="E1644" i="2"/>
  <c r="E48" i="2"/>
  <c r="E1406" i="2"/>
  <c r="E808" i="2"/>
  <c r="E1652" i="2"/>
  <c r="E1448" i="2"/>
  <c r="E1508" i="2"/>
  <c r="E899" i="2"/>
  <c r="E890" i="2"/>
  <c r="E1592" i="2"/>
  <c r="E49" i="2"/>
  <c r="E1236" i="2"/>
  <c r="E1129" i="2"/>
  <c r="E857" i="2"/>
  <c r="E981" i="2"/>
  <c r="E1068" i="2"/>
  <c r="E736" i="2"/>
  <c r="E1086" i="2"/>
  <c r="E1251" i="2"/>
  <c r="E1576" i="2"/>
  <c r="E1648" i="2"/>
  <c r="E1326" i="2"/>
  <c r="E1083" i="2"/>
  <c r="E1049" i="2"/>
  <c r="E1072" i="2"/>
  <c r="E1126" i="2"/>
  <c r="E754" i="2"/>
  <c r="E1495" i="2"/>
  <c r="E1562" i="2"/>
  <c r="E1232" i="2"/>
  <c r="E687" i="2"/>
  <c r="E1367" i="2"/>
  <c r="E1346" i="2"/>
  <c r="E878" i="2"/>
  <c r="E1131" i="2"/>
  <c r="E1378" i="2"/>
  <c r="E1390" i="2"/>
  <c r="E1301" i="2"/>
  <c r="E345" i="2"/>
  <c r="E613" i="2"/>
  <c r="E676" i="2"/>
  <c r="E583" i="2"/>
  <c r="E232" i="2"/>
  <c r="E360" i="2"/>
  <c r="E233" i="2"/>
  <c r="E1548" i="2"/>
  <c r="E1156" i="2"/>
  <c r="E1395" i="2"/>
  <c r="E864" i="2"/>
  <c r="E811" i="2"/>
  <c r="E873" i="2"/>
  <c r="E755" i="2"/>
  <c r="E1146" i="2"/>
  <c r="E1458" i="2"/>
  <c r="E1588" i="2"/>
  <c r="E918" i="2"/>
  <c r="E1104" i="2"/>
  <c r="E696" i="2"/>
  <c r="E823" i="2"/>
  <c r="E824" i="2"/>
  <c r="E1324" i="2"/>
  <c r="E1150" i="2"/>
  <c r="E927" i="2"/>
  <c r="E797" i="2"/>
  <c r="E978" i="2"/>
  <c r="E1356" i="2"/>
  <c r="E726" i="2"/>
  <c r="E887" i="2"/>
  <c r="E1053" i="2"/>
  <c r="E1048" i="2"/>
  <c r="E1351" i="2"/>
  <c r="E223" i="2"/>
  <c r="E144" i="2"/>
  <c r="E313" i="2"/>
  <c r="E168" i="2"/>
  <c r="E594" i="2"/>
  <c r="E1567" i="2"/>
  <c r="E907" i="2"/>
  <c r="E949" i="2"/>
  <c r="E706" i="2"/>
  <c r="E985" i="2"/>
  <c r="E1420" i="2"/>
  <c r="E1145" i="2"/>
  <c r="E833" i="2"/>
  <c r="E1220" i="2"/>
  <c r="E1388" i="2"/>
  <c r="E763" i="2"/>
  <c r="E832" i="2"/>
  <c r="E744" i="2"/>
  <c r="E166" i="2"/>
  <c r="E420" i="2"/>
  <c r="E125" i="2"/>
  <c r="E1474" i="2"/>
  <c r="E1365" i="2"/>
  <c r="E912" i="2"/>
  <c r="E167" i="2"/>
  <c r="E777" i="2"/>
  <c r="E732" i="2"/>
  <c r="E527" i="2"/>
  <c r="E434" i="2"/>
  <c r="E1252" i="2"/>
  <c r="E1263" i="2"/>
  <c r="E916" i="2"/>
  <c r="E947" i="2"/>
  <c r="E103" i="2"/>
  <c r="E455" i="2"/>
  <c r="E413" i="2"/>
  <c r="E543" i="2"/>
  <c r="E1584" i="2"/>
  <c r="E982" i="2"/>
  <c r="E723" i="2"/>
  <c r="E1037" i="2"/>
  <c r="E96" i="2"/>
  <c r="E117" i="2"/>
  <c r="E1107" i="2"/>
  <c r="E964" i="2"/>
  <c r="E888" i="2"/>
  <c r="E161" i="2"/>
  <c r="E574" i="2"/>
  <c r="E1590" i="2"/>
  <c r="E1469" i="2"/>
  <c r="E1456" i="2"/>
  <c r="E1661" i="2"/>
  <c r="E812" i="2"/>
  <c r="E1533" i="2"/>
  <c r="E791" i="2"/>
  <c r="E1377" i="2"/>
  <c r="E1256" i="2"/>
  <c r="E1315" i="2"/>
  <c r="E966" i="2"/>
  <c r="E1332" i="2"/>
  <c r="E1368" i="2"/>
  <c r="E865" i="2"/>
  <c r="E1610" i="2"/>
  <c r="E863" i="2"/>
  <c r="E682" i="2"/>
  <c r="E1158" i="2"/>
  <c r="E269" i="2"/>
  <c r="E609" i="2"/>
  <c r="E1600" i="2"/>
  <c r="E896" i="2"/>
  <c r="E806" i="2"/>
  <c r="E55" i="2"/>
  <c r="E1034" i="2"/>
  <c r="E1120" i="2"/>
  <c r="E779" i="2"/>
  <c r="E1027" i="2"/>
  <c r="E1358" i="2"/>
  <c r="E423" i="2"/>
  <c r="E647" i="2"/>
  <c r="E924" i="2"/>
  <c r="E1210" i="2"/>
  <c r="E1578" i="2"/>
  <c r="E920" i="2"/>
  <c r="E270" i="2"/>
  <c r="E512" i="2"/>
  <c r="E1314" i="2"/>
  <c r="E294" i="2"/>
  <c r="E1057" i="2"/>
  <c r="E520" i="2"/>
  <c r="E1028" i="2"/>
  <c r="E1081" i="2"/>
  <c r="E456" i="2"/>
  <c r="E1498" i="2"/>
  <c r="E1675" i="2"/>
  <c r="E1613" i="2"/>
  <c r="E1463" i="2"/>
  <c r="E1340" i="2"/>
  <c r="E1492" i="2"/>
  <c r="E1566" i="2"/>
  <c r="E1547" i="2"/>
  <c r="E1543" i="2"/>
  <c r="E1038" i="2"/>
  <c r="E790" i="2"/>
  <c r="E1503" i="2"/>
  <c r="E1466" i="2"/>
  <c r="E1094" i="2"/>
  <c r="E930" i="2"/>
  <c r="E1001" i="2"/>
  <c r="E842" i="2"/>
  <c r="E1100" i="2"/>
  <c r="E1133" i="2"/>
  <c r="E958" i="2"/>
  <c r="E1338" i="2"/>
  <c r="E1628" i="2"/>
  <c r="E1480" i="2"/>
  <c r="E1426" i="2"/>
  <c r="E689" i="2"/>
  <c r="E914" i="2"/>
  <c r="E1149" i="2"/>
  <c r="E879" i="2"/>
  <c r="E1239" i="2"/>
  <c r="E1658" i="2"/>
  <c r="E1478" i="2"/>
  <c r="E782" i="2"/>
  <c r="E1243" i="2"/>
  <c r="E1268" i="2"/>
  <c r="E1441" i="2"/>
  <c r="E894" i="2"/>
  <c r="E851" i="2"/>
  <c r="E1170" i="2"/>
  <c r="E1401" i="2"/>
  <c r="E1316" i="2"/>
  <c r="E124" i="2"/>
  <c r="E104" i="2"/>
  <c r="E176" i="2"/>
  <c r="E592" i="2"/>
  <c r="E209" i="2"/>
  <c r="E318" i="2"/>
  <c r="E407" i="2"/>
  <c r="E1452" i="2"/>
  <c r="E969" i="2"/>
  <c r="E1273" i="2"/>
  <c r="E837" i="2"/>
  <c r="E1370" i="2"/>
  <c r="E738" i="2"/>
  <c r="E766" i="2"/>
  <c r="E827" i="2"/>
  <c r="E1607" i="2"/>
  <c r="E1526" i="2"/>
  <c r="E1039" i="2"/>
  <c r="E974" i="2"/>
  <c r="E701" i="2"/>
  <c r="E1065" i="2"/>
  <c r="E1397" i="2"/>
  <c r="E1009" i="2"/>
  <c r="E799" i="2"/>
  <c r="E928" i="2"/>
  <c r="E945" i="2"/>
  <c r="E1003" i="2"/>
  <c r="E922" i="2"/>
  <c r="E876" i="2"/>
  <c r="E1216" i="2"/>
  <c r="E1018" i="2"/>
  <c r="E1218" i="2"/>
  <c r="E68" i="2"/>
  <c r="E573" i="2"/>
  <c r="E162" i="2"/>
  <c r="E325" i="2"/>
  <c r="E400" i="2"/>
  <c r="E401" i="2"/>
  <c r="E1612" i="2"/>
  <c r="E1166" i="2"/>
  <c r="E796" i="2"/>
  <c r="E937" i="2"/>
  <c r="E1203" i="2"/>
  <c r="E1179" i="2"/>
  <c r="E1244" i="2"/>
  <c r="E1064" i="2"/>
  <c r="E979" i="2"/>
  <c r="E983" i="2"/>
  <c r="E874" i="2"/>
  <c r="E756" i="2"/>
  <c r="E253" i="2"/>
  <c r="E151" i="2"/>
  <c r="E551" i="2"/>
  <c r="E485" i="2"/>
  <c r="E741" i="2"/>
  <c r="E1226" i="2"/>
  <c r="E385" i="2"/>
  <c r="E406" i="2"/>
  <c r="E1345" i="2"/>
  <c r="E881" i="2"/>
  <c r="E405" i="2"/>
  <c r="E293" i="2"/>
  <c r="E1517" i="2"/>
  <c r="E688" i="2"/>
  <c r="E984" i="2"/>
  <c r="E921" i="2"/>
  <c r="E1427" i="2"/>
  <c r="E660" i="2"/>
  <c r="E540" i="2"/>
  <c r="E56" i="2"/>
  <c r="E271" i="2"/>
  <c r="E775" i="2"/>
  <c r="E1183" i="2"/>
  <c r="E1117" i="2"/>
  <c r="E74" i="2"/>
  <c r="E63" i="2"/>
  <c r="E544" i="2"/>
  <c r="E1569" i="2"/>
  <c r="E707" i="2"/>
  <c r="E1047" i="2"/>
  <c r="E1134" i="2"/>
  <c r="E311" i="2"/>
  <c r="E593" i="2"/>
  <c r="E1502" i="2"/>
  <c r="E1678" i="2"/>
  <c r="E1054" i="2"/>
  <c r="E1571" i="2"/>
  <c r="E1462" i="2"/>
  <c r="E1435" i="2"/>
  <c r="E1075" i="2"/>
  <c r="E695" i="2"/>
  <c r="E1138" i="2"/>
  <c r="E1276" i="2"/>
  <c r="E1572" i="2"/>
  <c r="E970" i="2"/>
  <c r="E1139" i="2"/>
  <c r="E1192" i="2"/>
  <c r="E1318" i="2"/>
  <c r="E1313" i="2"/>
  <c r="E785" i="2"/>
  <c r="E1058" i="2"/>
  <c r="E528" i="2"/>
  <c r="E850" i="2"/>
  <c r="E991" i="2"/>
  <c r="E1574" i="2"/>
  <c r="E1261" i="2"/>
  <c r="E936" i="2"/>
  <c r="E853" i="2"/>
  <c r="E1299" i="2"/>
  <c r="E998" i="2"/>
  <c r="E644" i="2"/>
  <c r="E471" i="2"/>
  <c r="E1649" i="2"/>
  <c r="E830" i="2"/>
  <c r="E1272" i="2"/>
  <c r="E1124" i="2"/>
  <c r="E254" i="2"/>
  <c r="E584" i="2"/>
  <c r="E1103" i="2"/>
  <c r="E1552" i="2"/>
  <c r="E465" i="2"/>
  <c r="E783" i="2"/>
  <c r="E1029" i="2"/>
  <c r="E340" i="2"/>
  <c r="E1000" i="2"/>
  <c r="E255" i="2"/>
  <c r="E740" i="2"/>
  <c r="E268" i="2"/>
  <c r="E11" i="2"/>
  <c r="E15" i="2"/>
  <c r="E13" i="2"/>
  <c r="E14" i="2"/>
  <c r="E12" i="2"/>
  <c r="E7" i="2"/>
  <c r="E8" i="2"/>
  <c r="E9" i="2"/>
  <c r="E10" i="2"/>
  <c r="E3" i="2" l="1"/>
  <c r="C21" i="3" l="1"/>
  <c r="B40" i="1" l="1"/>
  <c r="C40" i="1" s="1"/>
  <c r="C29" i="3" l="1"/>
  <c r="A15" i="3" l="1"/>
  <c r="F16" i="3" l="1"/>
  <c r="F10" i="3"/>
  <c r="E77" i="1" l="1"/>
  <c r="E79" i="1" s="1"/>
  <c r="C27" i="3" s="1"/>
  <c r="F29" i="3" l="1"/>
  <c r="F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Hartley, Mary Lou</author>
  </authors>
  <commentList>
    <comment ref="F1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Today's date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Enter name of school or board depending on what was completed on PO form
</t>
        </r>
      </text>
    </comment>
    <comment ref="F12" authorId="1" shapeId="0" xr:uid="{00000000-0006-0000-0300-000003000000}">
      <text>
        <r>
          <rPr>
            <sz val="9"/>
            <color indexed="81"/>
            <rFont val="Tahoma"/>
            <family val="2"/>
          </rPr>
          <t xml:space="preserve">Must have a PO 
reference # if invoicing
board
</t>
        </r>
      </text>
    </comment>
    <comment ref="F14" authorId="1" shapeId="0" xr:uid="{00000000-0006-0000-0300-000004000000}">
      <text>
        <r>
          <rPr>
            <sz val="9"/>
            <color indexed="81"/>
            <rFont val="Tahoma"/>
            <family val="2"/>
          </rPr>
          <t xml:space="preserve">Enter Invoice number
</t>
        </r>
      </text>
    </comment>
  </commentList>
</comments>
</file>

<file path=xl/sharedStrings.xml><?xml version="1.0" encoding="utf-8"?>
<sst xmlns="http://schemas.openxmlformats.org/spreadsheetml/2006/main" count="6125" uniqueCount="2154">
  <si>
    <t>Loc.</t>
  </si>
  <si>
    <t>Title/Titre</t>
  </si>
  <si>
    <t>Redeeming Book Fair Rewards?</t>
  </si>
  <si>
    <t>Yes</t>
  </si>
  <si>
    <t>SCHOLASTIC USE ONLY</t>
  </si>
  <si>
    <t>Free gift?</t>
  </si>
  <si>
    <t>Completed by:</t>
  </si>
  <si>
    <t>Customer Name:</t>
  </si>
  <si>
    <t>School Name:</t>
  </si>
  <si>
    <t>Chairperson:</t>
  </si>
  <si>
    <t>QTY</t>
  </si>
  <si>
    <t>Title</t>
  </si>
  <si>
    <t>ISBN</t>
  </si>
  <si>
    <t>OPUS</t>
  </si>
  <si>
    <t>A/C #:</t>
  </si>
  <si>
    <t>Grade Level/ 
Niveau scolaire</t>
  </si>
  <si>
    <t>CANADIAN?
/CANADIEN?</t>
  </si>
  <si>
    <t>Order Quantity/
Quantité commandée</t>
  </si>
  <si>
    <t>Total (Before Discount)/
Total (avant la réduction)</t>
  </si>
  <si>
    <t xml:space="preserve"> </t>
  </si>
  <si>
    <t>Date:</t>
  </si>
  <si>
    <t>Invoice #</t>
  </si>
  <si>
    <t>Account #</t>
  </si>
  <si>
    <t>Description</t>
  </si>
  <si>
    <t>Total</t>
  </si>
  <si>
    <t xml:space="preserve">Assorted books purchased by  </t>
  </si>
  <si>
    <t>Scholastic Book Fairs Accounts Receivable</t>
  </si>
  <si>
    <t>175 Hillmount Road</t>
  </si>
  <si>
    <t>Markham,  Ontario</t>
  </si>
  <si>
    <t>L6C 1Z7</t>
  </si>
  <si>
    <t>Credit card (VISA/Mastercard/AMEX) / Carte de crédit (VISA/Mastercard/AMEX)</t>
  </si>
  <si>
    <t>Invoice School / Facturer à l'école</t>
  </si>
  <si>
    <t>Invoice School using Purchase Order / Facturer à l'école avec un bon de commande</t>
  </si>
  <si>
    <t>Invoice School Board using Purchase Order / Facturer au conseil scolaire avec un bon de commande</t>
  </si>
  <si>
    <t>Order Summary / Récapitulatif de la commande</t>
  </si>
  <si>
    <t xml:space="preserve">PRODUCT LIST &amp; ORDER FORM / </t>
  </si>
  <si>
    <t>LISTE DES PRODUITS &amp; FORMULAIRE DE COMMANDE</t>
  </si>
  <si>
    <t>INSTRUCTIONS FOR COMPLETION / INSTRUCTIONS POUR REMPLIR LE FORMULAIRE</t>
  </si>
  <si>
    <t>Return to Order form / Revenir au Formulaire de commande</t>
  </si>
  <si>
    <t>Return to Order form /
Revenir au Formulaire de commande</t>
  </si>
  <si>
    <t>Payment Method: / 
Mode de paiement:</t>
  </si>
  <si>
    <t>PICK</t>
  </si>
  <si>
    <t>GST (included in price)</t>
  </si>
  <si>
    <t>School Account Details / Détails du compte d’école</t>
  </si>
  <si>
    <t>Shipping Information / Informations d'expédition</t>
  </si>
  <si>
    <t>Delivery method: /
Mode de livraison:</t>
  </si>
  <si>
    <t>Payment and Billing  / Paiement et Facturation</t>
  </si>
  <si>
    <t>PLEASE NOTE:</t>
  </si>
  <si>
    <t>Shipping &amp; Handling /
Frais d'expédition et de manutention:</t>
  </si>
  <si>
    <t>SCHOOL ADDRESS / ADRESSE DE L'ÉCOLE</t>
  </si>
  <si>
    <t>PROVINCE</t>
  </si>
  <si>
    <t>CITY / VILLE</t>
  </si>
  <si>
    <t>POSTAL CODE / CODE POSTAL</t>
  </si>
  <si>
    <t>PHONE / NUMÉRO DE TÉLÉPHONE</t>
  </si>
  <si>
    <t>ALL ORDERS SUBJECT TO PRODUCT AVAILABILITY /
TOUTES LES COMMANDES SONT SOUS RÉSERVE DE DISPONIBILITÉ</t>
  </si>
  <si>
    <t>Date Received:</t>
  </si>
  <si>
    <t xml:space="preserve">Date Shipped: </t>
  </si>
  <si>
    <t>Final total due / Total final dû:</t>
  </si>
  <si>
    <t>Total:</t>
  </si>
  <si>
    <t>&lt;Click here and use drop-down arrow to select&gt; / &lt;Cliquez ici et utilisez la flèche de menu déroulant pour faire un choix&gt;</t>
  </si>
  <si>
    <t>1) Fill out School Account Details, Shipping Information and Payment and Billing sections  / 
1) Remplissez les parties sur le compte scolaire, les informations d’expédition, le paiement et la facturation.</t>
  </si>
  <si>
    <t>B) All Sales are FINAL / 
B) TOUTES les ventes sont FINALES.</t>
  </si>
  <si>
    <t>SCHOOL NAME / NOM DE L'ÉCOLE</t>
  </si>
  <si>
    <r>
      <rPr>
        <sz val="10"/>
        <color rgb="FFFF0000"/>
        <rFont val="Calibri"/>
        <family val="2"/>
        <scheme val="minor"/>
      </rPr>
      <t>Scholastic Book Fairs</t>
    </r>
    <r>
      <rPr>
        <sz val="10"/>
        <rFont val="Calibri"/>
        <family val="2"/>
        <scheme val="minor"/>
      </rPr>
      <t xml:space="preserve">    www.scholastic.ca/bookfairs</t>
    </r>
  </si>
  <si>
    <t>Shipping</t>
  </si>
  <si>
    <t>All Ages</t>
  </si>
  <si>
    <t>Picked by:</t>
  </si>
  <si>
    <t>Y</t>
  </si>
  <si>
    <t>/         N</t>
  </si>
  <si>
    <t>PENCIL_20</t>
  </si>
  <si>
    <t>MONCTON</t>
  </si>
  <si>
    <t>Curbside Pickup at Warehouse / Cueillette à l'auto à l'entrepôt</t>
  </si>
  <si>
    <t>Ship to School / Livraison à l’école</t>
  </si>
  <si>
    <t>Les livres sont amusants pour tous les débutants</t>
  </si>
  <si>
    <t>K-3</t>
  </si>
  <si>
    <t>Entrez dans le monde des images et des petites phrases</t>
  </si>
  <si>
    <t xml:space="preserve">Sautez dans le plaisir de lire  </t>
  </si>
  <si>
    <t>HST/GST  104745229  RT0001</t>
  </si>
  <si>
    <t/>
  </si>
  <si>
    <t>A) All orders are subject to product availability / 
A) Toutes les commandes sont sous réserve de disponibilité.</t>
  </si>
  <si>
    <t>SCHOOL PHONE / NUMÉRO DE TÉLEPHONE</t>
  </si>
  <si>
    <t>ACCT NUMBER / NUMÉRO DE COMPTE</t>
  </si>
  <si>
    <t>**Scholastic Reading Club Bonus Coupons/Rewards and other Scholastic Coupons NOT accepted** / 
**Nous n’acceptons pas les coupons-bonis des clubs de lecture Scholastic et tout autre coupon de Scholastic.**</t>
  </si>
  <si>
    <t>Scholastic Dollars Redemption / Utilisez les dollars Scholastic</t>
  </si>
  <si>
    <t>Assorted Bookmarks (25 pack)</t>
  </si>
  <si>
    <t>Assorted Pencils (20 pack)</t>
  </si>
  <si>
    <t>ENGLISH TITLES / LIVRES EN ANGLAIS</t>
  </si>
  <si>
    <t>7-UP</t>
  </si>
  <si>
    <t>PRE-2</t>
  </si>
  <si>
    <t>BKMRK_25</t>
  </si>
  <si>
    <t>Assorted Pencils - 20 pack</t>
  </si>
  <si>
    <t>Assorted Bookmarks - 25 pack</t>
  </si>
  <si>
    <r>
      <t>2) Fill in quantities in the Order Quantity column (</t>
    </r>
    <r>
      <rPr>
        <b/>
        <u/>
        <sz val="16"/>
        <color theme="1"/>
        <rFont val="Calibri"/>
        <family val="2"/>
      </rPr>
      <t>Column F</t>
    </r>
    <r>
      <rPr>
        <sz val="16"/>
        <color theme="1"/>
        <rFont val="Calibri"/>
        <family val="2"/>
      </rPr>
      <t>) / 
2) Remplissez les informations de compte et d'expédition ci-dessous.</t>
    </r>
  </si>
  <si>
    <t>6) Contact Dustin Maillet (506) 859-8113 x 4 if you have any questions or need assistance with form /
6) Contactez Dustin Maillet par téléphone au 1-506-859-8113 x 4 si vous avez des questions concernant ce formulaire.</t>
  </si>
  <si>
    <t xml:space="preserve">IF PAYING BY CHEQUE, PLEASE FORWARD CHEQUE TO:  </t>
  </si>
  <si>
    <t>Dustin Maillet 1-506-859-8113, option 4</t>
  </si>
  <si>
    <t>2-5</t>
  </si>
  <si>
    <t>6-UP</t>
  </si>
  <si>
    <t>🍁</t>
  </si>
  <si>
    <t>Reorder</t>
  </si>
  <si>
    <t>CLASSROOM SETS (30 copies each) / ENSEMBLES DE CLASSE (30 exemplaires chacun)</t>
  </si>
  <si>
    <r>
      <t xml:space="preserve">3) Order Summary will automatically tabulate your purchase. </t>
    </r>
    <r>
      <rPr>
        <b/>
        <sz val="16"/>
        <color theme="1"/>
        <rFont val="Calibri"/>
        <family val="2"/>
      </rPr>
      <t>Discount will be applied at the end</t>
    </r>
    <r>
      <rPr>
        <sz val="16"/>
        <color theme="1"/>
        <rFont val="Calibri"/>
        <family val="2"/>
      </rPr>
      <t xml:space="preserve"> / 
3) Le récapitulatif de la commande comptabilisera automatiquement votre achat. </t>
    </r>
    <r>
      <rPr>
        <b/>
        <sz val="16"/>
        <color theme="1"/>
        <rFont val="Calibri"/>
        <family val="2"/>
      </rPr>
      <t>La remise sera appliquée à la fin</t>
    </r>
    <r>
      <rPr>
        <sz val="16"/>
        <color theme="1"/>
        <rFont val="Calibri"/>
        <family val="2"/>
      </rPr>
      <t>.</t>
    </r>
  </si>
  <si>
    <t>dmaillet@scholastic.ca</t>
  </si>
  <si>
    <t>If you would like to pay this invoice by credit card please call or email:</t>
  </si>
  <si>
    <t>Gallowgate</t>
  </si>
  <si>
    <t>I Will Follow</t>
  </si>
  <si>
    <t>Pig The Rebel</t>
  </si>
  <si>
    <t>TERMS:   7  DAYS</t>
  </si>
  <si>
    <t>C) Products may NOT be re-sold / 
C) Les produits ne sont PAS destinés à la revente.</t>
  </si>
  <si>
    <t>***Price before discount/prix ​​avant remise***</t>
  </si>
  <si>
    <t>FR_BKMRK_25</t>
  </si>
  <si>
    <t>Assorted French Bookmarks - 25 pack</t>
  </si>
  <si>
    <t>HI_CANDY_5</t>
  </si>
  <si>
    <t>Triple Scented Candy Highlighter - 5 pack</t>
  </si>
  <si>
    <t>SCHOOL TOOLS BUNDLE DEALS / ENSEMBLES FOURNITURES SCOLAIRES</t>
  </si>
  <si>
    <t>ENGLISH BOOK BUNDLE DEALS / LOT DE LIVRES EN ANGLAIS</t>
  </si>
  <si>
    <t>'K-2</t>
  </si>
  <si>
    <t>'K-3</t>
  </si>
  <si>
    <t>'7-UP</t>
  </si>
  <si>
    <t>ENGLISH $5 &amp; UNDER / 5$ ET MOINS EN ANGLAIS</t>
  </si>
  <si>
    <t>BOUTIQUE &amp; SCHOOL TOOLS / SELECTION BOUTIQUE ET FOURNITURES SCOLAIRE</t>
  </si>
  <si>
    <t>~ END OF LIST/FIN DE LISTE ~</t>
  </si>
  <si>
    <t>Ship to school (Scholastic Dollars) / Livraison à domicile (les dollars Scholastic)</t>
  </si>
  <si>
    <t>FED GST</t>
  </si>
  <si>
    <t>HOST NAME / RESPONSIBLE DU FESTIVAL</t>
  </si>
  <si>
    <t>CUSTOMER NAME (if different from Host name / Si différent du responsible)</t>
  </si>
  <si>
    <t>EMAIL ADDRESS / COURRIEL</t>
  </si>
  <si>
    <t>REMOTE CUSTOMER APPRECIATION WAREHOUSE SALE / VENTE D'ENTREPÔT</t>
  </si>
  <si>
    <r>
      <t xml:space="preserve">4) Save file as </t>
    </r>
    <r>
      <rPr>
        <b/>
        <sz val="16"/>
        <color theme="1"/>
        <rFont val="Calibri"/>
        <family val="2"/>
      </rPr>
      <t>Excel spreadsheet (.xlsx)</t>
    </r>
    <r>
      <rPr>
        <sz val="16"/>
        <color theme="1"/>
        <rFont val="Calibri"/>
        <family val="2"/>
      </rPr>
      <t xml:space="preserve"> / 
4) Sauvegardez le fichier en tant que feuille de </t>
    </r>
    <r>
      <rPr>
        <b/>
        <sz val="16"/>
        <color theme="1"/>
        <rFont val="Calibri"/>
        <family val="2"/>
      </rPr>
      <t>calcul Excel</t>
    </r>
    <r>
      <rPr>
        <sz val="16"/>
        <color theme="1"/>
        <rFont val="Calibri"/>
        <family val="2"/>
      </rPr>
      <t>.</t>
    </r>
  </si>
  <si>
    <r>
      <t xml:space="preserve">5) Email file to </t>
    </r>
    <r>
      <rPr>
        <b/>
        <sz val="16"/>
        <color theme="1"/>
        <rFont val="Calibri"/>
        <family val="2"/>
      </rPr>
      <t>dmaillet@scholastic.ca</t>
    </r>
    <r>
      <rPr>
        <sz val="16"/>
        <color theme="1"/>
        <rFont val="Calibri"/>
        <family val="2"/>
      </rPr>
      <t xml:space="preserve"> as an </t>
    </r>
    <r>
      <rPr>
        <b/>
        <sz val="16"/>
        <color theme="1"/>
        <rFont val="Calibri"/>
        <family val="2"/>
      </rPr>
      <t>Excel attachment</t>
    </r>
    <r>
      <rPr>
        <sz val="16"/>
        <color theme="1"/>
        <rFont val="Calibri"/>
        <family val="2"/>
      </rPr>
      <t xml:space="preserve"> / 
5) Envoyez par courriel le </t>
    </r>
    <r>
      <rPr>
        <b/>
        <sz val="16"/>
        <color theme="1"/>
        <rFont val="Calibri"/>
        <family val="2"/>
      </rPr>
      <t>fichier Excel</t>
    </r>
    <r>
      <rPr>
        <sz val="16"/>
        <color theme="1"/>
        <rFont val="Calibri"/>
        <family val="2"/>
      </rPr>
      <t xml:space="preserve"> en pièce jointe à </t>
    </r>
    <r>
      <rPr>
        <b/>
        <sz val="16"/>
        <color theme="1"/>
        <rFont val="Calibri"/>
        <family val="2"/>
      </rPr>
      <t>dmaillet@scholastic.ca</t>
    </r>
    <r>
      <rPr>
        <sz val="16"/>
        <color theme="1"/>
        <rFont val="Calibri"/>
        <family val="2"/>
      </rPr>
      <t xml:space="preserve">.
    </t>
    </r>
    <r>
      <rPr>
        <b/>
        <i/>
        <u/>
        <sz val="20"/>
        <color rgb="FFFF0000"/>
        <rFont val="Calibri"/>
        <family val="2"/>
      </rPr>
      <t>Please DO NOT send file as PDF / NE PAS ENVOYER CE FICHIER EN FORMAT PDF</t>
    </r>
  </si>
  <si>
    <t xml:space="preserve">Scholastic Dollars Balance: </t>
  </si>
  <si>
    <t>at Customer Appreciation Warehouse Sale</t>
  </si>
  <si>
    <t xml:space="preserve">Order Total / Total de la commande:  </t>
  </si>
  <si>
    <t xml:space="preserve">Subtotal / sous-total:  </t>
  </si>
  <si>
    <t xml:space="preserve">50 % discount applied / 50% de réduction appliquée:  </t>
  </si>
  <si>
    <t>Complot d'animaux : N˚ 1 - Mon royaume obscur</t>
  </si>
  <si>
    <t>LOT DE LIVRES FRANÇAIS / FRENCH BOOK BUNDLE DEALS</t>
  </si>
  <si>
    <t>***prix ​​avant remise / Price before discount***</t>
  </si>
  <si>
    <t>5$ ET MOINS EN FRANÇAIS / FRENCH $5 &amp; UNDER</t>
  </si>
  <si>
    <t>LIVRES EN FRANÇAIS / FRENCH TITLES</t>
  </si>
  <si>
    <t xml:space="preserve">Tracking #: </t>
  </si>
  <si>
    <t>Image/image</t>
  </si>
  <si>
    <t>Assorted French Bookmarks (25 pack)</t>
  </si>
  <si>
    <t>Triple Scented Candy Highlighter  (5 pack)</t>
  </si>
  <si>
    <t>Pre-2</t>
  </si>
  <si>
    <t>Pig's Grumpy Pack</t>
  </si>
  <si>
    <t>Middle School Mayhem</t>
  </si>
  <si>
    <t>Shivers and Shadows</t>
  </si>
  <si>
    <t>So Good, It's Bad!</t>
  </si>
  <si>
    <t>The Bad Guys #1 (Color Edition)</t>
  </si>
  <si>
    <t>The Bad Guys #2: Mission Unpluckable</t>
  </si>
  <si>
    <t>The Bad Guys #3: The Furball Strikes Back</t>
  </si>
  <si>
    <t>The Bad Guys #16: The Others?!</t>
  </si>
  <si>
    <t>The Bad Guys #17: Let the Games Begin!</t>
  </si>
  <si>
    <r>
      <t xml:space="preserve">Pig The Pug: Cranky Pug </t>
    </r>
    <r>
      <rPr>
        <sz val="11"/>
        <color rgb="FFFF0000"/>
        <rFont val="Calibri"/>
        <family val="2"/>
        <scheme val="minor"/>
      </rPr>
      <t>🍁</t>
    </r>
  </si>
  <si>
    <r>
      <t xml:space="preserve">Pig The Pug </t>
    </r>
    <r>
      <rPr>
        <sz val="11"/>
        <color rgb="FFFF0000"/>
        <rFont val="Calibri"/>
        <family val="2"/>
        <scheme val="minor"/>
      </rPr>
      <t>🍁</t>
    </r>
  </si>
  <si>
    <r>
      <t xml:space="preserve">Pig The Star </t>
    </r>
    <r>
      <rPr>
        <sz val="11"/>
        <color rgb="FFFF0000"/>
        <rFont val="Calibri"/>
        <family val="2"/>
        <scheme val="minor"/>
      </rPr>
      <t>🍁</t>
    </r>
  </si>
  <si>
    <r>
      <t xml:space="preserve">Mixed Up </t>
    </r>
    <r>
      <rPr>
        <sz val="11"/>
        <color rgb="FFFF0000"/>
        <rFont val="Calibri"/>
        <family val="2"/>
        <scheme val="minor"/>
      </rPr>
      <t>🍁</t>
    </r>
  </si>
  <si>
    <r>
      <t xml:space="preserve">The Fort </t>
    </r>
    <r>
      <rPr>
        <sz val="11"/>
        <color rgb="FFFF0000"/>
        <rFont val="Calibri"/>
        <family val="2"/>
        <scheme val="minor"/>
      </rPr>
      <t>🍁</t>
    </r>
  </si>
  <si>
    <r>
      <t xml:space="preserve">Slugfest </t>
    </r>
    <r>
      <rPr>
        <sz val="11"/>
        <color rgb="FFFF0000"/>
        <rFont val="Calibri"/>
        <family val="2"/>
        <scheme val="minor"/>
      </rPr>
      <t>🍁</t>
    </r>
  </si>
  <si>
    <r>
      <t xml:space="preserve">Bendy #3: Fade to Black </t>
    </r>
    <r>
      <rPr>
        <sz val="11"/>
        <color rgb="FFFF0000"/>
        <rFont val="Calibri"/>
        <family val="2"/>
        <scheme val="minor"/>
      </rPr>
      <t>🍁</t>
    </r>
  </si>
  <si>
    <r>
      <t xml:space="preserve">Summer's End </t>
    </r>
    <r>
      <rPr>
        <sz val="11"/>
        <color rgb="FFFF0000"/>
        <rFont val="Calibri"/>
        <family val="2"/>
        <scheme val="minor"/>
      </rPr>
      <t>🍁</t>
    </r>
  </si>
  <si>
    <t>Le voleur de neige</t>
  </si>
  <si>
    <t>Le bon, la brute et l’effrayant</t>
  </si>
  <si>
    <r>
      <t xml:space="preserve">La fée scientifique </t>
    </r>
    <r>
      <rPr>
        <sz val="11"/>
        <color rgb="FFFF0000"/>
        <rFont val="Calibri"/>
        <family val="2"/>
        <scheme val="minor"/>
      </rPr>
      <t>🍁</t>
    </r>
  </si>
  <si>
    <t>Au Fil Des Saisons: La Grenouille Et La Mission de l'Été</t>
  </si>
  <si>
    <t>Qui va gagner? Le rhinocéros ou l'hippopotame?</t>
  </si>
  <si>
    <t>Je lis avec... La mauvaise graine va à la bibliothèque</t>
  </si>
  <si>
    <r>
      <t xml:space="preserve">La machine des quatre jeudis </t>
    </r>
    <r>
      <rPr>
        <sz val="11"/>
        <color rgb="FFFF0000"/>
        <rFont val="Calibri"/>
        <family val="2"/>
        <scheme val="minor"/>
      </rPr>
      <t>🍁</t>
    </r>
  </si>
  <si>
    <t>Je lis avec Pat le chat : Jour de neige</t>
  </si>
  <si>
    <t>En cavale! : N° 1 - Les griffes de la mort</t>
  </si>
  <si>
    <t>Journal de Licorne: N˚ 7 - La Magie Disparue</t>
  </si>
  <si>
    <t>Hibou Hebdo: N° 16 - Tiens Bon, Ève!</t>
  </si>
  <si>
    <t>*Pig's Grumpy Pack*  PIG THE PUG: CRANKY PUG</t>
  </si>
  <si>
    <t>*Pig's Grumpy Pack*  PIG THE STAR</t>
  </si>
  <si>
    <t>*Pig's Grumpy Pack*  PIG THE PUG</t>
  </si>
  <si>
    <t>*Pig's Grumpy Pack*  PIG THE REBEL</t>
  </si>
  <si>
    <t>*So Good, Its's Bad!*  BAD GUYS, THE #1  (COLOR ED)</t>
  </si>
  <si>
    <t>*So Good, Its's Bad!*  BAD GUYS, THE #2: MISSION UNPL</t>
  </si>
  <si>
    <t>*So Good, Its's Bad!*  BAD GUYS, THE #3: FURBALL STRI</t>
  </si>
  <si>
    <t>*So Good, Its's Bad!*  BAD GUYS #16: THE OTHERS</t>
  </si>
  <si>
    <t>*So Good, Its's Bad!*  BAD GUYS, THE #17: BAD GUYS IN</t>
  </si>
  <si>
    <t>*Middle School Mayhem*  OPERATION DO-OVER</t>
  </si>
  <si>
    <t>*Middle School Mayhem*  MIXED UP</t>
  </si>
  <si>
    <t>*Middle School Mayhem*  FORT, THE PB</t>
  </si>
  <si>
    <t>*Middle School Mayhem*  SLUGFEST</t>
  </si>
  <si>
    <t>*Shivers and Shadows*  GALLOWGATE</t>
  </si>
  <si>
    <t>*Shivers and Shadows*  BENDY YA #3: FADE TO BLACK</t>
  </si>
  <si>
    <t>*Shivers and Shadows*  SUMMER'S END</t>
  </si>
  <si>
    <t>*Shivers and Shadows*  I WILL FOLLOW</t>
  </si>
  <si>
    <t>*Entrez dans le monde...*  VOLEUR DE NEIGE, LE</t>
  </si>
  <si>
    <t>*Entrez dans le monde...*  MAUVAISE GRAINE PRESENTE BON</t>
  </si>
  <si>
    <t>*Entrez dans le monde...*  FEE SCIENTIFIQUE, LA</t>
  </si>
  <si>
    <t>*Entrez dans le monde...*  AU FIL DES SAISONS: GRENOU/ETE</t>
  </si>
  <si>
    <t>*Les livres sont amusants...*  QUI VA GAGNER? LE RHINOCEROS O</t>
  </si>
  <si>
    <t>*Les livres sont amusants...*  AVENTURES DE MINI-JEAN: MACHIN</t>
  </si>
  <si>
    <t>*Les livres sont amusants...*  JE LIS AVEC... LA MAUVAISE GRA</t>
  </si>
  <si>
    <t>*Les livres sont amusants...*  JE LIS AVEC PAT: JOUR DE NEIGE</t>
  </si>
  <si>
    <t>*Sautez dans le plaisir...*  EN CAVALE! : 1 - LES GRIFFES</t>
  </si>
  <si>
    <t>*Sautez dans le plaisir...*  JOURNAL DE LICORNE 7 LA</t>
  </si>
  <si>
    <t>*Sautez dans le plaisir...*  HIBOU HEBDO 16 TIENS BON, EVE!</t>
  </si>
  <si>
    <t>*Sautez dans le plaisir...*  COMPLOT D'ANIMAUX 1: MON ROYAU</t>
  </si>
  <si>
    <t>Nutshimit: In the Woods</t>
  </si>
  <si>
    <t>The Tray of Togetherness</t>
  </si>
  <si>
    <t>The Great Bear</t>
  </si>
  <si>
    <t>C'est par ici!</t>
  </si>
  <si>
    <t>Price/Prix (before discount)</t>
  </si>
  <si>
    <t>**30 COPY SET**  NUTSHIMIT: IN THE WOODS</t>
  </si>
  <si>
    <t>**30 COPY SET**  TRAY OF TOGETHERNESS, THE</t>
  </si>
  <si>
    <t>**30 COPY SET**  GREAT BEAR, THE</t>
  </si>
  <si>
    <t>**30 COPY SET**  C'EST PAR ICI!</t>
  </si>
  <si>
    <t>BLK</t>
  </si>
  <si>
    <t>POSTERS / AFFICHES</t>
  </si>
  <si>
    <t>Near And Deer</t>
  </si>
  <si>
    <t>'6-UP</t>
  </si>
  <si>
    <t>Find Your Porpoise</t>
  </si>
  <si>
    <t>'4-UP</t>
  </si>
  <si>
    <t>Maizy Chen's Last Chance</t>
  </si>
  <si>
    <t>'5-UP</t>
  </si>
  <si>
    <t>Deadlands, The: Hunted</t>
  </si>
  <si>
    <t>We Are Here</t>
  </si>
  <si>
    <t>You Are A Star, Malala Yousafzai</t>
  </si>
  <si>
    <t>'2-5</t>
  </si>
  <si>
    <t>What If You Had Animal Eyes!? (Reader)</t>
  </si>
  <si>
    <t>'1-3</t>
  </si>
  <si>
    <t>Running In Flip-Flops From The End Of The World</t>
  </si>
  <si>
    <t>'5-7</t>
  </si>
  <si>
    <t>Kwame's Magic Quest: Bk #2 Race To The Magic Mou</t>
  </si>
  <si>
    <t>Unicorn &amp; Yeti: Fun &amp; Games</t>
  </si>
  <si>
    <t>Party Diaries, The: Fairy-Tale Puppy Picnic</t>
  </si>
  <si>
    <t>Super Sam And The Donut Disaster (With Necklace)</t>
  </si>
  <si>
    <t>Monster Trucks And Other Mighty Machines</t>
  </si>
  <si>
    <t>Tiny T. Rex And The Grade Ta-Da!</t>
  </si>
  <si>
    <t>'PRE-1</t>
  </si>
  <si>
    <t>Everything Awesome About Dangerous Dinosaurs</t>
  </si>
  <si>
    <t>Rainbow Days: Bk #2 Gold Bowl, The (Acorn)</t>
  </si>
  <si>
    <t>Racing Ace: Bk #2 Build It! Jump It! (Acorn)</t>
  </si>
  <si>
    <t>Dragon Games: Bk #1 The Thunder Egg</t>
  </si>
  <si>
    <t>'2-4</t>
  </si>
  <si>
    <t>Hidden Girl: A True Story Of The Holocaust</t>
  </si>
  <si>
    <t>'7-8</t>
  </si>
  <si>
    <t>Ruby Code, The</t>
  </si>
  <si>
    <t>Horror Collector Vol. 1: The Faceless Kid</t>
  </si>
  <si>
    <t>Swimming With Spies</t>
  </si>
  <si>
    <t>Inflatables In Air To The Throne</t>
  </si>
  <si>
    <t>Pig In Jeans</t>
  </si>
  <si>
    <t>Best Buddies: Bk #1 A Pie For Us! (Acorn)</t>
  </si>
  <si>
    <t>How Not To Be A Vampire Slayer</t>
  </si>
  <si>
    <t>Ocean Is Kind Of A Big Deal, The</t>
  </si>
  <si>
    <t>Rocket And Groot: We Are Groot (8x8)</t>
  </si>
  <si>
    <t>Wild Wave</t>
  </si>
  <si>
    <t>Adventure Friends, The: Bk #1 Treasure Map (Acor</t>
  </si>
  <si>
    <t>Mermaid Days: Bk #3: A New Friend (Acorn)</t>
  </si>
  <si>
    <t>Rainbow Days: The Orange Wall</t>
  </si>
  <si>
    <t>Could You Ever Dive With Dolphins?</t>
  </si>
  <si>
    <t>Giraffe is Grumpy</t>
  </si>
  <si>
    <t>Our Planet: There's No Place Like Earth</t>
  </si>
  <si>
    <t>Peppa Pig: Peppa's Cruise Vacation (8x8 With Pos</t>
  </si>
  <si>
    <t>'PRE-K</t>
  </si>
  <si>
    <t>Pet Rescue Adventures: The Homesick Kitten</t>
  </si>
  <si>
    <t>Backcountry</t>
  </si>
  <si>
    <t>Zeus: Water Rescue</t>
  </si>
  <si>
    <t>Eva The Owlet: The Story of Eva and Friends</t>
  </si>
  <si>
    <t>Princess Truly's Easter Egg Hunt</t>
  </si>
  <si>
    <t>Boy And The Banyan Tree, The</t>
  </si>
  <si>
    <t>Last Firehawk, The: Bk #11 The Underland (Branch</t>
  </si>
  <si>
    <t>Unicorn Diaries: Bk #8 Welcome To Sparklegrove (</t>
  </si>
  <si>
    <t>Owl Diaries: Bk #18 The Nature Club (Branches)</t>
  </si>
  <si>
    <t>I'm Not Scared, You're Scared!</t>
  </si>
  <si>
    <t>Spider-Ham: A Pig In Time</t>
  </si>
  <si>
    <t>'3-UP</t>
  </si>
  <si>
    <t>Deep Snow</t>
  </si>
  <si>
    <t>Disney Wish: Step Into Reading, Step 2: The Magi</t>
  </si>
  <si>
    <t>Neversink School And Other Silly Poems</t>
  </si>
  <si>
    <t>Rocket And Groot: Little Groot, Big Feelings (8x</t>
  </si>
  <si>
    <t>Wish: Welcome to Rosas</t>
  </si>
  <si>
    <t>Switch, The</t>
  </si>
  <si>
    <t>Winterkill</t>
  </si>
  <si>
    <t>Nightmare King</t>
  </si>
  <si>
    <t>Pigs Can't Fly</t>
  </si>
  <si>
    <t>Roxie Loves Adventure</t>
  </si>
  <si>
    <t>Unicorn Diaries, The: Bk #9 The Glitter Bug (Bra</t>
  </si>
  <si>
    <t>Freak The Mighty</t>
  </si>
  <si>
    <t>Mixed Up</t>
  </si>
  <si>
    <t>As Long As We're Together</t>
  </si>
  <si>
    <t>Evacuation Order</t>
  </si>
  <si>
    <t>Escape From Stalingrad</t>
  </si>
  <si>
    <t>Girl Who Fought Back, The</t>
  </si>
  <si>
    <t>Over And Out</t>
  </si>
  <si>
    <t>At The Speed Of Lies</t>
  </si>
  <si>
    <t>Holes</t>
  </si>
  <si>
    <t>'4-7</t>
  </si>
  <si>
    <t>Lou</t>
  </si>
  <si>
    <t>Pete The Cat: Snow Daze</t>
  </si>
  <si>
    <t>Moonlight Riders Bk#1: Fire Horse</t>
  </si>
  <si>
    <t>Moon Girl: Wreck And Roll!</t>
  </si>
  <si>
    <t>Terry's Crew</t>
  </si>
  <si>
    <t>Bailey School Kids: Bk #3 Ghosts Don't Eat... (G</t>
  </si>
  <si>
    <t>French: Au Pays Des Contes De Fees: Aladin</t>
  </si>
  <si>
    <t>French: Cartes Eclair 123</t>
  </si>
  <si>
    <t>French: Ecole Saint-Macabre 5: Prisonniers De La</t>
  </si>
  <si>
    <t>French: Journal D'Un Carlin 2: Jours De Neige, L</t>
  </si>
  <si>
    <t>French: Mots Mysteres 39</t>
  </si>
  <si>
    <t>French: Petit Roman: Un Chien A Roulettes</t>
  </si>
  <si>
    <t>French: Bonne Nuit, Les Camions!</t>
  </si>
  <si>
    <t>French: Brady Brady Et Le Pere Noel</t>
  </si>
  <si>
    <t>'PRE-2</t>
  </si>
  <si>
    <t>French: Cher Bebe</t>
  </si>
  <si>
    <t>French: Complot D'animaux 2 Caniche De Malheur</t>
  </si>
  <si>
    <t>French: Dans Les Yeux D'Anna</t>
  </si>
  <si>
    <t>French: Dors Bien, Petit Chevalier</t>
  </si>
  <si>
    <t>French: Entendu Dire..., J'ai</t>
  </si>
  <si>
    <t>French: Fetes De Priya, Les 1: L'Anniversaire Or</t>
  </si>
  <si>
    <t>French: Herisson Et Cochon D'Inde 5: C'est Mon T</t>
  </si>
  <si>
    <t>French: Hilde Mene L'enquete 3 Alerte Au Feu</t>
  </si>
  <si>
    <t>French: Histoires De Mini-Jean: Campeurs Inatten</t>
  </si>
  <si>
    <t>French: Hockey Intergalactique 1: Premiere Etoil</t>
  </si>
  <si>
    <t>French: Je Trace, J'efface Dans L'espace</t>
  </si>
  <si>
    <t>French: Mes 50 premiers Mots Francais/Anglais: A</t>
  </si>
  <si>
    <t>French: Mes Autocollants Brillants : L'Hiver En</t>
  </si>
  <si>
    <t>French: Neurones Atomiques : Reactions Chimiques</t>
  </si>
  <si>
    <t>'4-6</t>
  </si>
  <si>
    <t>French: Neurones Atomiques Explorent L'Electrici</t>
  </si>
  <si>
    <t>French: Peppa Pig: La Journee Pizza</t>
  </si>
  <si>
    <t>French: Petits Classiques Spidey: L'armee De Pir</t>
  </si>
  <si>
    <t>French: Petits Classiques: Spidey: Electro Veut</t>
  </si>
  <si>
    <t>French: Raconte-Moi: Chantale Petitclerc</t>
  </si>
  <si>
    <t>French: Sos Sirenes 4: Cascadia Plonge A La Resc</t>
  </si>
  <si>
    <t>French: Zoelie 7: Protecteur de Fantomes, Le</t>
  </si>
  <si>
    <t>F24BOOK_1</t>
  </si>
  <si>
    <t>Bookmark (Choose Kindness)</t>
  </si>
  <si>
    <t>'ALL</t>
  </si>
  <si>
    <t>F24BOOK_2</t>
  </si>
  <si>
    <t>Bookmark (Daisy)</t>
  </si>
  <si>
    <t>F24BOOK_3</t>
  </si>
  <si>
    <t>Bookmark (Dragon)</t>
  </si>
  <si>
    <t>F24BOOK_4</t>
  </si>
  <si>
    <t>Bookmark (Game Controllers)</t>
  </si>
  <si>
    <t>F24BOOK_5</t>
  </si>
  <si>
    <t>Bookmark (Gems)</t>
  </si>
  <si>
    <t>F24BOOK_6</t>
  </si>
  <si>
    <t>Bookmark (Green Car)</t>
  </si>
  <si>
    <t>F24BOOK_16</t>
  </si>
  <si>
    <t>Bookmark (Gummy Bears)</t>
  </si>
  <si>
    <t>F24BOOK_7</t>
  </si>
  <si>
    <t>Bookmark (No Probllama)</t>
  </si>
  <si>
    <t>F24BOOK_8</t>
  </si>
  <si>
    <t>Bookmark (Pawsitively Adorable)</t>
  </si>
  <si>
    <t>F24BOOK_17</t>
  </si>
  <si>
    <t>Bookmark (Play The Game Soccer)</t>
  </si>
  <si>
    <t>F24BOOK_9</t>
  </si>
  <si>
    <t>Bookmark (Rainbow Unicorn)</t>
  </si>
  <si>
    <t>F24BOOK_10</t>
  </si>
  <si>
    <t>Bookmark (Refuse To Lose)</t>
  </si>
  <si>
    <t>F24BOOK_11</t>
  </si>
  <si>
    <t>Bookmark (Shark)</t>
  </si>
  <si>
    <t>F24BOOK_12</t>
  </si>
  <si>
    <t>Bookmark (Smiley Faces)</t>
  </si>
  <si>
    <t>F24BOOK_13</t>
  </si>
  <si>
    <t>Bookmark (Snacksalotl)</t>
  </si>
  <si>
    <t>F24BOOK_18</t>
  </si>
  <si>
    <t>Bookmark (Sports Balls)</t>
  </si>
  <si>
    <t>F24BOOK_14</t>
  </si>
  <si>
    <t>Bookmark (Strawberry Milk)</t>
  </si>
  <si>
    <t>F24BOOK_15</t>
  </si>
  <si>
    <t>Bookmark (You're Meowgical)</t>
  </si>
  <si>
    <t>Diary: Chibi Frog (Includes Lock And Keys)</t>
  </si>
  <si>
    <t>'2-UP</t>
  </si>
  <si>
    <t>Diary: Claw Machine</t>
  </si>
  <si>
    <t>Diary: Dog Daisy (Includes Lock And Key)</t>
  </si>
  <si>
    <t>Diary: Dragon (Black) (Double Dragon Medallion)</t>
  </si>
  <si>
    <t>Diary: Light Speed (Green Car)</t>
  </si>
  <si>
    <t>Diary: Miles Morales (Red) (Includes Lock)</t>
  </si>
  <si>
    <t>'1-UP</t>
  </si>
  <si>
    <t>Diary: Miles Morales (Spider-Man Graffiti)</t>
  </si>
  <si>
    <t>Diary: Monster Truck (Includes Lock And Keys)</t>
  </si>
  <si>
    <t>Diary: Mooshake (Pink And Green Cow)</t>
  </si>
  <si>
    <t>Diary: Padded Vinyl Claw Machine (Includes Lock</t>
  </si>
  <si>
    <t>Diary: Pikachu Plush (Blue And Black Background)</t>
  </si>
  <si>
    <t>SP410704</t>
  </si>
  <si>
    <t>Diary: Pop! (Includes Lock And Keys)</t>
  </si>
  <si>
    <t>Diary: Puffy Coat Panda (Includes Lock And Key)</t>
  </si>
  <si>
    <t>Diary: Soccer (Includes Lock And Keys)</t>
  </si>
  <si>
    <t>Diary: Stitch Flowers (Includes Necklace)</t>
  </si>
  <si>
    <t>Diary: Stitch Plush (Includes Lock And Key)</t>
  </si>
  <si>
    <t>Diary: Stitch Tropical (Includes Necklace)</t>
  </si>
  <si>
    <t>Diary: Strawberry (Includes Necklace)</t>
  </si>
  <si>
    <t>Diary: Woof Tie-Dye</t>
  </si>
  <si>
    <t>F25BFFSET</t>
  </si>
  <si>
    <t>Eraser Set: BFF (Includes Two Bracelet Erasers)</t>
  </si>
  <si>
    <t>SP413266_2</t>
  </si>
  <si>
    <t>Eraser Set: Vending Machine (Blue Candy)</t>
  </si>
  <si>
    <t>SP413266_1</t>
  </si>
  <si>
    <t>Eraser Set: Vending Machine (Pink Milk)</t>
  </si>
  <si>
    <t>F23ANIMALS_1</t>
  </si>
  <si>
    <t>Eraser/Gomme: Animal (Butterfly/Bee)</t>
  </si>
  <si>
    <t>F23ANIMALS_2</t>
  </si>
  <si>
    <t>Eraser/Gomme: Animal (Turtle/Frog)</t>
  </si>
  <si>
    <t>ERADESKPET_1</t>
  </si>
  <si>
    <t>Eraser/Gomme: Animal Desk Pet (Bear)</t>
  </si>
  <si>
    <t>ERADESKPET_2</t>
  </si>
  <si>
    <t>Eraser/Gomme: Animal Desk Pet (Capybara)</t>
  </si>
  <si>
    <t>ERADESKPET_3</t>
  </si>
  <si>
    <t>Eraser/Gomme: Animal Desk Pet (Cat)</t>
  </si>
  <si>
    <t>ERADESKPET_4</t>
  </si>
  <si>
    <t>Eraser/Gomme: Animal Desk Pet (Unicorn)</t>
  </si>
  <si>
    <t>S23CAR_1</t>
  </si>
  <si>
    <t>Eraser/Gomme: Car (Green)</t>
  </si>
  <si>
    <t>S23CAR_2</t>
  </si>
  <si>
    <t>Eraser/Gomme: Car (Grey)</t>
  </si>
  <si>
    <t>S23CAR_3</t>
  </si>
  <si>
    <t>Eraser/Gomme: Car (Purple)</t>
  </si>
  <si>
    <t>S23CAR_4</t>
  </si>
  <si>
    <t>Eraser/Gomme: Car (Red)</t>
  </si>
  <si>
    <t>S25CHIBI_1</t>
  </si>
  <si>
    <t>Eraser/Gomme: Chibi (Capybara)</t>
  </si>
  <si>
    <t>S25CHIBI_2</t>
  </si>
  <si>
    <t>Eraser/Gomme: Chibi (Kitten)</t>
  </si>
  <si>
    <t>SP416687_1</t>
  </si>
  <si>
    <t>Eraser/Gomme: Chibi Critter (Mint Green)</t>
  </si>
  <si>
    <t>SP416687_2</t>
  </si>
  <si>
    <t>Eraser/Gomme: Chibi Critter (Pink)</t>
  </si>
  <si>
    <t>SP416687_3</t>
  </si>
  <si>
    <t>Eraser/Gomme: Chibi Critter (Purple)</t>
  </si>
  <si>
    <t>RG413261_1</t>
  </si>
  <si>
    <t>Eraser/gomme: Dog Man</t>
  </si>
  <si>
    <t>RG413261_2</t>
  </si>
  <si>
    <t>Eraser/gomme: Dog Man Cape</t>
  </si>
  <si>
    <t>RG413261_3</t>
  </si>
  <si>
    <t>Eraser/gomme: Dog Man Cat Kid Mask</t>
  </si>
  <si>
    <t>RG413261_4</t>
  </si>
  <si>
    <t>Eraser/gomme: Dog Man Petey</t>
  </si>
  <si>
    <t>F24DONUT</t>
  </si>
  <si>
    <t>Eraser/Gomme: Donut Box (Includes Two Erasers)</t>
  </si>
  <si>
    <t>SCF01BP001_1</t>
  </si>
  <si>
    <t>Eraser/gomme: Flip Flop (Axolotl)</t>
  </si>
  <si>
    <t>SCF01BP001_2</t>
  </si>
  <si>
    <t>Eraser/gomme: Flip Flop (Frog)</t>
  </si>
  <si>
    <t>SCF01BP001_</t>
  </si>
  <si>
    <t>Eraser/gomme: Flip Flop (Panda)</t>
  </si>
  <si>
    <t>F24FRIES</t>
  </si>
  <si>
    <t>Eraser/Gomme: Fries</t>
  </si>
  <si>
    <t>F24BURGER</t>
  </si>
  <si>
    <t>Eraser/Gomme: Hamburger (Eraser/Sharpener)</t>
  </si>
  <si>
    <t>Eraser/gomme: Poke Ball Pack (Includes Two Erasers)</t>
  </si>
  <si>
    <t>S23POPSICL_1</t>
  </si>
  <si>
    <t>Eraser/Gomme: Popsicle (Red, White Blue/Yellow, Gold,</t>
  </si>
  <si>
    <t>S23POPSICL_2</t>
  </si>
  <si>
    <t>Eraser/Gomme: Popsicle (Turquoise, Green, Lime/Purple,</t>
  </si>
  <si>
    <t>S24RETRO_1</t>
  </si>
  <si>
    <t>Eraser/Gomme: Retro Gamer (Blue)</t>
  </si>
  <si>
    <t>S24RETRO_2</t>
  </si>
  <si>
    <t>Eraser/Gomme: Retro Gamer (Green)</t>
  </si>
  <si>
    <t>S24RETRO_3</t>
  </si>
  <si>
    <t>Eraser/Gomme: Retro Gamer (Grey)</t>
  </si>
  <si>
    <t>S24RETRO_4</t>
  </si>
  <si>
    <t>Eraser/Gomme: Retro Gamer (Purple)</t>
  </si>
  <si>
    <t>F23ROLLER_1</t>
  </si>
  <si>
    <t>Eraser/Gomme: Roller Skate (Pink/Green)</t>
  </si>
  <si>
    <t>F23ROLLER_2</t>
  </si>
  <si>
    <t>Eraser/Gomme: Roller Skate (Yellow/Blue)</t>
  </si>
  <si>
    <t>F23SHARKS</t>
  </si>
  <si>
    <t>Eraser/Gomme: Shark (Includes Sharpener)</t>
  </si>
  <si>
    <t>F24RETRO_1</t>
  </si>
  <si>
    <t>Eraser/Gomme: Small Vending Machine (Blue Back)</t>
  </si>
  <si>
    <t>F24RETRO_2</t>
  </si>
  <si>
    <t>Eraser/Gomme: Small Vending Machine (Pink Back)</t>
  </si>
  <si>
    <t>F24RETRO_3</t>
  </si>
  <si>
    <t>Eraser/Gomme: Small Vending Machine (Yellow Back)</t>
  </si>
  <si>
    <t>F24SODABOT_1</t>
  </si>
  <si>
    <t>Eraser/gomme: Soda Bottle (Orange)</t>
  </si>
  <si>
    <t>F24SODABOT_2</t>
  </si>
  <si>
    <t>Eraser/gomme: Soda Bottle (Purple Grape)</t>
  </si>
  <si>
    <t>F24SODABOT_3</t>
  </si>
  <si>
    <t>Eraser/gomme: Soda Bottle (Red Strawberry)</t>
  </si>
  <si>
    <t>Eraser/Gomme: Stitch And Angel Set (Includes Two Erase</t>
  </si>
  <si>
    <t>SCF01BP002</t>
  </si>
  <si>
    <t>Eraser/gomme: Toast</t>
  </si>
  <si>
    <t>S23UNICORN_1</t>
  </si>
  <si>
    <t>Eraser/Gomme: Unicorn And Rainbow</t>
  </si>
  <si>
    <t>S23UNICORN_2</t>
  </si>
  <si>
    <t>Eraser/Gomme: Unicorn And Star</t>
  </si>
  <si>
    <t>RG415472</t>
  </si>
  <si>
    <t>Fidget Surprise Snake</t>
  </si>
  <si>
    <t>F24GELPEN</t>
  </si>
  <si>
    <t>Gel Pen Pack (Scented)</t>
  </si>
  <si>
    <t>S26NOVPTR_1</t>
  </si>
  <si>
    <t>Hand Pointer: Axolotl/Boba Tea</t>
  </si>
  <si>
    <t>S26NOVPTR_2</t>
  </si>
  <si>
    <t>Hand Pointer: Bear/Hamburger</t>
  </si>
  <si>
    <t>F25HANDPTR_1</t>
  </si>
  <si>
    <t>Hand Pointer: Bubble Tea (Pink)</t>
  </si>
  <si>
    <t>F25HANDPTR_2</t>
  </si>
  <si>
    <t>Hand Pointer: Cute Animals (Blue)</t>
  </si>
  <si>
    <t>F25HANDPTR_3</t>
  </si>
  <si>
    <t>Hand Pointer: Fast Food</t>
  </si>
  <si>
    <t>F25HANDPTR_4</t>
  </si>
  <si>
    <t>Hand Pointer: Game Blocks</t>
  </si>
  <si>
    <t>F25HANDPTR_5</t>
  </si>
  <si>
    <t>Hand Pointer: Purple Cow Print</t>
  </si>
  <si>
    <t>Hello Kitty And Friends Diary Gift Set</t>
  </si>
  <si>
    <t>S25HISTACK</t>
  </si>
  <si>
    <t>Highlighter: Boba Stacked</t>
  </si>
  <si>
    <t>F25HITRIPL</t>
  </si>
  <si>
    <t>Highlighter: Bubble Tea Triple Scented</t>
  </si>
  <si>
    <t>F25HOLPTR_1</t>
  </si>
  <si>
    <t>Holiday Pointers: Penguin (Blue Snowflake)</t>
  </si>
  <si>
    <t>F25HOLPTR_2</t>
  </si>
  <si>
    <t>Holiday Pointers: Penguin (Red And White Stripe)</t>
  </si>
  <si>
    <t>F25HOLPTR_3</t>
  </si>
  <si>
    <t>Holiday Pointers: Reindeer (Green)</t>
  </si>
  <si>
    <t>F25HOLPTR_4</t>
  </si>
  <si>
    <t>Holiday Pointers: Reindeer (Red Sweater)</t>
  </si>
  <si>
    <t>Journal: Good Vibes Only (With Pencil Pouch)</t>
  </si>
  <si>
    <t>Journal: Marble Spiral S25</t>
  </si>
  <si>
    <t>Journal: Squishy Basketball</t>
  </si>
  <si>
    <t>Journal: Widget</t>
  </si>
  <si>
    <t>SP413276_1</t>
  </si>
  <si>
    <t>Kawaii Stacked Mech Pencil (Blue)</t>
  </si>
  <si>
    <t>SP413276_2</t>
  </si>
  <si>
    <t>Kawaii Stacked Mech Pencil (Pink)</t>
  </si>
  <si>
    <t>SP413276_3</t>
  </si>
  <si>
    <t>Kawaii Stacked Mech Pencil (Purple)</t>
  </si>
  <si>
    <t>Klutz Lego: Gravity Drop (Kit)</t>
  </si>
  <si>
    <t>Klutz Lego: Stained Glass Art (Kit)</t>
  </si>
  <si>
    <t>Klutz: Book Of Nail Art, The (Kit)</t>
  </si>
  <si>
    <t>S26GLITTER</t>
  </si>
  <si>
    <t>Markers: Eight Dual Tip Glitter</t>
  </si>
  <si>
    <t>SP416777_1</t>
  </si>
  <si>
    <t>Mech Pencil: Crystal (Green)</t>
  </si>
  <si>
    <t>SP416777_2</t>
  </si>
  <si>
    <t>Mech Pencil: Crystal (Pink)</t>
  </si>
  <si>
    <t>SP416777_3</t>
  </si>
  <si>
    <t>Mech Pencil: Crystal (Purple)</t>
  </si>
  <si>
    <t>SP416777_4</t>
  </si>
  <si>
    <t>Mech Pencil: Crystal (Silver)</t>
  </si>
  <si>
    <t>F23SHARK</t>
  </si>
  <si>
    <t>Mech Pencil: Shark Teeth</t>
  </si>
  <si>
    <t>SP410703_1</t>
  </si>
  <si>
    <t>Mech Pencil: Sneaker (Black Stars)</t>
  </si>
  <si>
    <t>SP410703_2</t>
  </si>
  <si>
    <t>Mech Pencil: Sneaker (Green Alien)</t>
  </si>
  <si>
    <t>SP410703_3</t>
  </si>
  <si>
    <t>Mech Pencil: Sneaker (Pink Smiley Face)</t>
  </si>
  <si>
    <t>SP416781_1</t>
  </si>
  <si>
    <t>Mini Backpack Keychains (Blue Bubble Tea)</t>
  </si>
  <si>
    <t>SP416781_2</t>
  </si>
  <si>
    <t>Mini Backpack Keychains (Capybara)</t>
  </si>
  <si>
    <t>SP416781_3</t>
  </si>
  <si>
    <t>Mini Backpack Keychains (Kittycorn)</t>
  </si>
  <si>
    <t>SP416781_4</t>
  </si>
  <si>
    <t>Mini Backpack Keychains (Panda Donut)</t>
  </si>
  <si>
    <t>SP414236_1</t>
  </si>
  <si>
    <t>Mini Backpack: Capybara</t>
  </si>
  <si>
    <t>SP414236_2</t>
  </si>
  <si>
    <t>Mini Backpack: Fox (Pink)</t>
  </si>
  <si>
    <t>SP414236_3</t>
  </si>
  <si>
    <t>Mini Backpack: Strawberry</t>
  </si>
  <si>
    <t>SP414236_4</t>
  </si>
  <si>
    <t>Mini Backpack: Tiger (Aqua)</t>
  </si>
  <si>
    <t>SP416780_1</t>
  </si>
  <si>
    <t>Mini Confetti Notepad (Blue Vending Machine)</t>
  </si>
  <si>
    <t>SP416780_2</t>
  </si>
  <si>
    <t>Mini Confetti Notepad (Green New Game)</t>
  </si>
  <si>
    <t>SP416780_3</t>
  </si>
  <si>
    <t>Mini Confetti Notepad (Pink Strawberry Gumball M</t>
  </si>
  <si>
    <t>SP416780_4</t>
  </si>
  <si>
    <t>Mini Confetti Notepad (Purple Vending Machine)</t>
  </si>
  <si>
    <t>SP413055_1</t>
  </si>
  <si>
    <t>Mini Vending Machine Keychain (Blue)</t>
  </si>
  <si>
    <t>SP413055_2</t>
  </si>
  <si>
    <t>Mini Vending Machine Keychain (Green)</t>
  </si>
  <si>
    <t>SP413055_3</t>
  </si>
  <si>
    <t>Mini Vending Machine Keychain (Pink)</t>
  </si>
  <si>
    <t>SP413055_4</t>
  </si>
  <si>
    <t>Mini Vending Machine Keychain (Purple)</t>
  </si>
  <si>
    <t>My Pokemon Adventure!</t>
  </si>
  <si>
    <t>S26PENBFLY</t>
  </si>
  <si>
    <t>Pen Set: BFF Butterfly (Includes 2 Pens)</t>
  </si>
  <si>
    <t>S23MULTICO_1</t>
  </si>
  <si>
    <t>Pen/Stylo: 6 Color Click (Game Control)</t>
  </si>
  <si>
    <t>S23MULTICO_2</t>
  </si>
  <si>
    <t>Pen/Stylo: 6 Color Click (Gummy Bear)</t>
  </si>
  <si>
    <t>S23MULTICO_3</t>
  </si>
  <si>
    <t>Pen/Stylo: 6 Color Click (Unicorn)</t>
  </si>
  <si>
    <t>S23GAMER_1</t>
  </si>
  <si>
    <t>Pen/Stylo: 8-Bit Game Control (Blue)</t>
  </si>
  <si>
    <t>S23GAMER_2</t>
  </si>
  <si>
    <t>Pen/Stylo: 8-Bit Game Control (Grey)</t>
  </si>
  <si>
    <t>S23GAMER_3</t>
  </si>
  <si>
    <t>Pen/Stylo: 8-Bit Game Control (Red)</t>
  </si>
  <si>
    <t>F24SILICON_1</t>
  </si>
  <si>
    <t>Pen/Stylo: Axolotl (Blue)</t>
  </si>
  <si>
    <t>F24SILICON_2</t>
  </si>
  <si>
    <t>Pen/Stylo: Axolotl (Purple)</t>
  </si>
  <si>
    <t>F24SILICON_3</t>
  </si>
  <si>
    <t>Pen/Stylo: Axolotl (Red)</t>
  </si>
  <si>
    <t>RG413262_1</t>
  </si>
  <si>
    <t>Pen/Stylo: Chomping Dino (Blue)</t>
  </si>
  <si>
    <t>RG413262_2</t>
  </si>
  <si>
    <t>Pen/Stylo: Chomping Dino (Green)</t>
  </si>
  <si>
    <t>RG413262_3</t>
  </si>
  <si>
    <t>Pen/Stylo: Chomping Dino (Orange)</t>
  </si>
  <si>
    <t>RG413262_4</t>
  </si>
  <si>
    <t>Pen/Stylo: Chomping Dino (Purple)</t>
  </si>
  <si>
    <t>F23NEWVALU_1</t>
  </si>
  <si>
    <t>Pen/Stylo: Cool Click (Game Controller)</t>
  </si>
  <si>
    <t>F23NEWVALU_2</t>
  </si>
  <si>
    <t>Pen/Stylo: Cool Click (Unicorn)</t>
  </si>
  <si>
    <t>F24VALUE_1</t>
  </si>
  <si>
    <t>Pen/Stylo: Cutie Ears (Green Bear)</t>
  </si>
  <si>
    <t>F24VALUE_2</t>
  </si>
  <si>
    <t>Pen/Stylo: Cutie Ears (Grey Husky)</t>
  </si>
  <si>
    <t>F24VALUE_3</t>
  </si>
  <si>
    <t>Pen/Stylo: Cutie Ears (Pink Kitty)</t>
  </si>
  <si>
    <t>SP416758_1</t>
  </si>
  <si>
    <t>Pen/Stylo: Dinosaur Projector (Green)</t>
  </si>
  <si>
    <t>SP416758_2</t>
  </si>
  <si>
    <t>Pen/Stylo: Dinosaur Projector (Orange)</t>
  </si>
  <si>
    <t>RG413263_1</t>
  </si>
  <si>
    <t>Pen/Stylo: Dog Man (Blue)</t>
  </si>
  <si>
    <t>RG413263_2</t>
  </si>
  <si>
    <t>Pen/Stylo: Dog Man Cat Kid Mask (Orange)</t>
  </si>
  <si>
    <t>RG413263_3</t>
  </si>
  <si>
    <t>Pen/Stylo: Dog Man Mask (Light Blue)</t>
  </si>
  <si>
    <t>RG413263_4</t>
  </si>
  <si>
    <t>Pen/Stylo: Dog Man Petey (Black)</t>
  </si>
  <si>
    <t>F25PENDRAG_1</t>
  </si>
  <si>
    <t>Pen/Stylo: Dragon (Black)</t>
  </si>
  <si>
    <t>F25PENDRAG_2</t>
  </si>
  <si>
    <t>Pen/Stylo: Dragon (Blue)</t>
  </si>
  <si>
    <t>F25PENDRAG_3</t>
  </si>
  <si>
    <t>Pen/Stylo: Dragon (Brown)</t>
  </si>
  <si>
    <t>F25PENDRAG_4</t>
  </si>
  <si>
    <t>Pen/Stylo: Dragon (Red)</t>
  </si>
  <si>
    <t>S26PDRAGON_1</t>
  </si>
  <si>
    <t>Pen/Stylo: Dragon (S26) (Blue/Silver)</t>
  </si>
  <si>
    <t>S26PDRAGON_2</t>
  </si>
  <si>
    <t>Pen/Stylo: Dragon (S26) (Brown/Gold)</t>
  </si>
  <si>
    <t>S26PDRAGON_3</t>
  </si>
  <si>
    <t>Pen/Stylo: Dragon (S26) (Green/Silver)</t>
  </si>
  <si>
    <t>S26PDRAGON_4</t>
  </si>
  <si>
    <t>Pen/Stylo: Dragon (S26) (Red/Gold)</t>
  </si>
  <si>
    <t>F24INVINK_1</t>
  </si>
  <si>
    <t>Pen/Stylo: Invisible Ink (Blue)</t>
  </si>
  <si>
    <t>F24INVINK_2</t>
  </si>
  <si>
    <t>Pen/Stylo: Invisible Ink (Grey)</t>
  </si>
  <si>
    <t>F24INVINK_3</t>
  </si>
  <si>
    <t>Pen/Stylo: Invisible Ink (Orange)</t>
  </si>
  <si>
    <t>F24INVINK_4</t>
  </si>
  <si>
    <t>Pen/Stylo: Invisible Ink (Red)</t>
  </si>
  <si>
    <t>SP414299_1</t>
  </si>
  <si>
    <t>Pen/Stylo: Milk Carton (Blue)</t>
  </si>
  <si>
    <t>SP414299_2</t>
  </si>
  <si>
    <t>Pen/Stylo: Milk Carton (Pink)</t>
  </si>
  <si>
    <t>SP414299_3</t>
  </si>
  <si>
    <t>Pen/Stylo: Milk Carton (Purple)</t>
  </si>
  <si>
    <t>9798225008369_1</t>
  </si>
  <si>
    <t>Pen/Stylo: Poke Ball (Red/Blue)</t>
  </si>
  <si>
    <t>9798225008369_2</t>
  </si>
  <si>
    <t>Pen/Stylo: Poke Ball (White/Red)</t>
  </si>
  <si>
    <t>9798225008369_3</t>
  </si>
  <si>
    <t>Pen/Stylo: Poke Ball (Yellow/Black)</t>
  </si>
  <si>
    <t>9781546119081_1</t>
  </si>
  <si>
    <t>Pen/Stylo: Pokemon 4-Colour (Pikachu)</t>
  </si>
  <si>
    <t>9781546119081_2</t>
  </si>
  <si>
    <t>Pen/Stylo: Pokemon 4-Colour (Pokeball)</t>
  </si>
  <si>
    <t>9781339030302_1</t>
  </si>
  <si>
    <t>Pen/Stylo: Pokemon Squishy (Pikachu)</t>
  </si>
  <si>
    <t>9781339030302_2</t>
  </si>
  <si>
    <t>Pen/Stylo: Pokemon Squishy (Pokeball)</t>
  </si>
  <si>
    <t>SCF02BP004_1</t>
  </si>
  <si>
    <t>Pen/Stylo: Pop (Claw Machine Blue)</t>
  </si>
  <si>
    <t>SCF02BP004_2</t>
  </si>
  <si>
    <t>Pen/Stylo: Pop (Game Controller Green)</t>
  </si>
  <si>
    <t>SP416773_1</t>
  </si>
  <si>
    <t>Pen/Stylo: Pop Dance (Capybara)</t>
  </si>
  <si>
    <t>SP416773_2</t>
  </si>
  <si>
    <t>Pen/Stylo: Pop Dance (Husky)</t>
  </si>
  <si>
    <t>SP416773_3</t>
  </si>
  <si>
    <t>Pen/Stylo: Pop Dance (Kittycorn)</t>
  </si>
  <si>
    <t>SP410697_1</t>
  </si>
  <si>
    <t>Pen/Stylo: Popper (Alien)</t>
  </si>
  <si>
    <t>SP410697_2</t>
  </si>
  <si>
    <t>Pen/Stylo: Popper (Frog)</t>
  </si>
  <si>
    <t>F24QUILTED_1</t>
  </si>
  <si>
    <t>Pen/Stylo: Rainbow Fur (Green)</t>
  </si>
  <si>
    <t>F24QUILTED_2</t>
  </si>
  <si>
    <t>Pen/Stylo: Rainbow Fur (Pink)</t>
  </si>
  <si>
    <t>F24QUILTED_3</t>
  </si>
  <si>
    <t>Pen/Stylo: Rainbow Fur (Purple)</t>
  </si>
  <si>
    <t>Pen/Stylo: Spider-Man Squishy</t>
  </si>
  <si>
    <t>SP410701_1</t>
  </si>
  <si>
    <t>Pen/Stylo: Squishy Bubble Tea (Blue)</t>
  </si>
  <si>
    <t>SP410701_2</t>
  </si>
  <si>
    <t>Pen/Stylo: Squishy Bubble Tea (Pink)</t>
  </si>
  <si>
    <t>SP410701_3</t>
  </si>
  <si>
    <t>Pen/Stylo: Squishy Bubble Tea (Purple)</t>
  </si>
  <si>
    <t>SP416685_1</t>
  </si>
  <si>
    <t>Pen/Stylo: Squishy Capybara (Blue With Backpacks</t>
  </si>
  <si>
    <t>SP416685_2</t>
  </si>
  <si>
    <t>Pen/Stylo: Squishy Capybara (Yellow Barrel)</t>
  </si>
  <si>
    <t>SP414301_1</t>
  </si>
  <si>
    <t>Pen/Stylo: Squishy Pop Cup (Blue)</t>
  </si>
  <si>
    <t>SP414301_2</t>
  </si>
  <si>
    <t>Pen/Stylo: Squishy Pop Cup (Green)</t>
  </si>
  <si>
    <t>SP414301_3</t>
  </si>
  <si>
    <t>Pen/Stylo: Squishy Pop Cup (Pink)</t>
  </si>
  <si>
    <t>SP414301_4</t>
  </si>
  <si>
    <t>Pen/Stylo: Squishy Pop Cup (Purple)</t>
  </si>
  <si>
    <t>SP406039_1</t>
  </si>
  <si>
    <t>Pen/Stylo: Squishy Snack (Fries)</t>
  </si>
  <si>
    <t>SP406039_2</t>
  </si>
  <si>
    <t>Pen/Stylo: Squishy Snack (Hamburger)</t>
  </si>
  <si>
    <t>SP406039_3</t>
  </si>
  <si>
    <t>Pen/Stylo: Squishy Snack (Pizza)</t>
  </si>
  <si>
    <t>SP414302_1</t>
  </si>
  <si>
    <t>Pen/Stylo: Squishy Sports (Basketball)</t>
  </si>
  <si>
    <t>SP414302_2</t>
  </si>
  <si>
    <t>Pen/Stylo: Squishy Sports (Football)</t>
  </si>
  <si>
    <t>SP414302_3</t>
  </si>
  <si>
    <t>Pen/Stylo: Squishy Sports (Soccer)</t>
  </si>
  <si>
    <t>S26AXOLOTL_1</t>
  </si>
  <si>
    <t>Pen/Stylo: Stacked Axolotl (Blue)</t>
  </si>
  <si>
    <t>S26AXOLOTL_2</t>
  </si>
  <si>
    <t>Pen/Stylo: Stacked Axolotl (Pink)</t>
  </si>
  <si>
    <t>S26AXOLOTL_3</t>
  </si>
  <si>
    <t>Pen/Stylo: Stacked Axolotl (Purple)</t>
  </si>
  <si>
    <t>F24STACKED</t>
  </si>
  <si>
    <t>Pen/Stylo: Stacked Donut</t>
  </si>
  <si>
    <t>Pen/Stylo: Stitch Bendy</t>
  </si>
  <si>
    <t>Pen/Stylo: Stitch Super Squishy</t>
  </si>
  <si>
    <t>Pen/Stylo: Super Squishy Spider-Man</t>
  </si>
  <si>
    <t>SCF03BP002_1</t>
  </si>
  <si>
    <t>Pencil/crayon: (Axolotl Pink)</t>
  </si>
  <si>
    <t>SCF03BP002_2</t>
  </si>
  <si>
    <t>Pencil/crayon: (Bubble Tea)</t>
  </si>
  <si>
    <t>SCF03BP002_3</t>
  </si>
  <si>
    <t>Pencil/crayon: (Game Controller)</t>
  </si>
  <si>
    <t>SCF03BP002_4</t>
  </si>
  <si>
    <t>Pencil/crayon: (Sneakers)</t>
  </si>
  <si>
    <t>MOON9F98_1</t>
  </si>
  <si>
    <t>Pencil/crayon: Game Controller</t>
  </si>
  <si>
    <t>MOON9F98_2</t>
  </si>
  <si>
    <t>Pencil/crayon: Green And Black</t>
  </si>
  <si>
    <t>MOON9F98_3</t>
  </si>
  <si>
    <t>Pencil/crayon: Gummy Bears</t>
  </si>
  <si>
    <t>MOON9F98_4</t>
  </si>
  <si>
    <t>Pencil/crayon: Let's Play Game Control</t>
  </si>
  <si>
    <t>MOON9F98_5</t>
  </si>
  <si>
    <t>Pencil/crayon: Pastel Rainbow</t>
  </si>
  <si>
    <t>MOON9F98_6</t>
  </si>
  <si>
    <t>Pencil/crayon: Pink And Purple</t>
  </si>
  <si>
    <t>MOON9F98_7</t>
  </si>
  <si>
    <t>Pencil/crayon: Purple Daisy</t>
  </si>
  <si>
    <t>MOON9F98_8</t>
  </si>
  <si>
    <t>Pencil/crayon: Rainbow Candy</t>
  </si>
  <si>
    <t>MOON9F98_9</t>
  </si>
  <si>
    <t>Pencil/crayon: Skateboards</t>
  </si>
  <si>
    <t>MOON9F98_10</t>
  </si>
  <si>
    <t>Pencil/crayon: Tye-Die</t>
  </si>
  <si>
    <t>MOON9F98_11</t>
  </si>
  <si>
    <t>Pencil/crayon: Unicorns</t>
  </si>
  <si>
    <t>SCF03BP001_1</t>
  </si>
  <si>
    <t>Pencil/Stylo: Gamer</t>
  </si>
  <si>
    <t>SCF03BP001_2</t>
  </si>
  <si>
    <t>Pencil/Stylo: Hockey</t>
  </si>
  <si>
    <t>SCF03BP001_3</t>
  </si>
  <si>
    <t>Pencil/Stylo: Rainbow/Arc-en-ciel</t>
  </si>
  <si>
    <t>SCF03BP001_4</t>
  </si>
  <si>
    <t>Pencil/Stylo: Sloth/Paresseux</t>
  </si>
  <si>
    <t>Pizza Stationery Set (Includes Notepad, Mechanic</t>
  </si>
  <si>
    <t>9798225032807_1</t>
  </si>
  <si>
    <t>Stationery Tin: Beverage Vending Machine (Pink)</t>
  </si>
  <si>
    <t>9798225032807_2</t>
  </si>
  <si>
    <t>Stationery Tin: Beverage Vending Machine (Purple</t>
  </si>
  <si>
    <t>Stationery: Chibi Capybara Pencil Pouch</t>
  </si>
  <si>
    <t>Stitch Super Sticker Book</t>
  </si>
  <si>
    <t>Stitch: Book Of Mischief</t>
  </si>
  <si>
    <t>9781546181422_1</t>
  </si>
  <si>
    <t>Tin Stationery Set: Vending Machine (Brown)</t>
  </si>
  <si>
    <t>9781546181422_2</t>
  </si>
  <si>
    <t>Tin Stationery Set: Vending Machine (Purple)</t>
  </si>
  <si>
    <t>F24FRBOOK_1</t>
  </si>
  <si>
    <t>French: Signets (Auto)</t>
  </si>
  <si>
    <t>F24FRBOOK_2</t>
  </si>
  <si>
    <t>French: Signets (Ballons de sport)</t>
  </si>
  <si>
    <t>F24FRBOOK_3</t>
  </si>
  <si>
    <t>French: Signets (Bonhommes sourires)</t>
  </si>
  <si>
    <t>F24FRBOOK_4</t>
  </si>
  <si>
    <t>French: Signets (Dragon)</t>
  </si>
  <si>
    <t>F24FRBOOK_5</t>
  </si>
  <si>
    <t>French: Signets (Fleurs)</t>
  </si>
  <si>
    <t>F24FRBOOK_6</t>
  </si>
  <si>
    <t>French: Signets (Lama)</t>
  </si>
  <si>
    <t>F24FRBOOK_7</t>
  </si>
  <si>
    <t>French: Signets (Licornes)</t>
  </si>
  <si>
    <t>F24FRBOOK_8</t>
  </si>
  <si>
    <t>French: Signets (Manette de jeux)</t>
  </si>
  <si>
    <t>F24FRBOOK_9</t>
  </si>
  <si>
    <t>French: Signets (Oursons en gélatine)</t>
  </si>
  <si>
    <t>F24FRBOOK_10</t>
  </si>
  <si>
    <t>French: Signets (Requins)</t>
  </si>
  <si>
    <t>F24FRBOOK_11</t>
  </si>
  <si>
    <t>French: Signets (Roches)</t>
  </si>
  <si>
    <t xml:space="preserve"> BKMRK</t>
  </si>
  <si>
    <t>S325987</t>
  </si>
  <si>
    <t>Poster/Affiche: Auston Matthews (2024)</t>
  </si>
  <si>
    <t>POSTRENDS25</t>
  </si>
  <si>
    <t>Poster/Affiche: Bear With Axolotl Hood</t>
  </si>
  <si>
    <t>POSCARS24</t>
  </si>
  <si>
    <t>Poster/Affiche: Blue Car</t>
  </si>
  <si>
    <t>POSCARS25</t>
  </si>
  <si>
    <t>Poster/Affiche: Car (Red)</t>
  </si>
  <si>
    <t>POSPOSTF23</t>
  </si>
  <si>
    <t>Poster/Affiche: Choose Kindness</t>
  </si>
  <si>
    <t>S325879B</t>
  </si>
  <si>
    <t>Poster/Affiche: Dog Man</t>
  </si>
  <si>
    <t>S317495</t>
  </si>
  <si>
    <t>Poster/Affiche: Dragon Ball Z Grid</t>
  </si>
  <si>
    <t>POSVIBES24</t>
  </si>
  <si>
    <t xml:space="preserve">Poster/Affiche: Good Vibes Only </t>
  </si>
  <si>
    <t>POSCARF23</t>
  </si>
  <si>
    <t>Poster/Affiche: Green Car</t>
  </si>
  <si>
    <t>POSDOGS24</t>
  </si>
  <si>
    <t>Poster/Affiche: Happiness In Bloom</t>
  </si>
  <si>
    <t>S323302</t>
  </si>
  <si>
    <t>Poster/Affiche: Hello Kitty</t>
  </si>
  <si>
    <t>S317420</t>
  </si>
  <si>
    <t>Poster/Affiche: Hello Kitty Retro Rainbow</t>
  </si>
  <si>
    <t>POSPOSIF24</t>
  </si>
  <si>
    <t>Poster/Affiche: It's All Good</t>
  </si>
  <si>
    <t>POSCATS24</t>
  </si>
  <si>
    <t>Poster/Affiche: Kitten Best Teas</t>
  </si>
  <si>
    <t>S322583</t>
  </si>
  <si>
    <t>Poster/Affiche: Minecraft (Orange)</t>
  </si>
  <si>
    <t>S324514</t>
  </si>
  <si>
    <t>Poster/Affiche: Minecraft 15th Anniversary</t>
  </si>
  <si>
    <t>S319977</t>
  </si>
  <si>
    <t>Poster/Affiche: Naruto Powers</t>
  </si>
  <si>
    <t>POSANIFS23</t>
  </si>
  <si>
    <t>Poster/Affiche: Panda Rainbow Face</t>
  </si>
  <si>
    <t>POSKITF24</t>
  </si>
  <si>
    <t xml:space="preserve">Poster/Affiche: Pawsitively Adorable </t>
  </si>
  <si>
    <t>POSDOGF23</t>
  </si>
  <si>
    <t>Poster/Affiche: Pawsitively Adorable (Dog)</t>
  </si>
  <si>
    <t>S314863</t>
  </si>
  <si>
    <t>Poster/Affiche: Pokemon Mega Evolutions</t>
  </si>
  <si>
    <t>S321789</t>
  </si>
  <si>
    <t>Poster/Affiche: Pokemon Picnic</t>
  </si>
  <si>
    <t>S323189</t>
  </si>
  <si>
    <t>Poster/Affiche: Pusheen Hey</t>
  </si>
  <si>
    <t>S325013</t>
  </si>
  <si>
    <t>Poster/Affiche: Pusheen Ice Cream</t>
  </si>
  <si>
    <t>S323640</t>
  </si>
  <si>
    <t>Poster/Affiche: Spider-Man Across The Spider-Verse</t>
  </si>
  <si>
    <t>S323614</t>
  </si>
  <si>
    <t>Poster/Affiche: Super Mario Bros. Movie</t>
  </si>
  <si>
    <t>POSPUPF24</t>
  </si>
  <si>
    <t>Poster/Affiche: Too Cute!</t>
  </si>
  <si>
    <t>POSCATF23</t>
  </si>
  <si>
    <t>Poster/Affiche: You're Meowgical (Cat)</t>
  </si>
  <si>
    <t>10 Magical Unicorns (Board Book)</t>
  </si>
  <si>
    <t>10 Speedy Racers</t>
  </si>
  <si>
    <t>10 Super Snacks</t>
  </si>
  <si>
    <t>12 Strays Of Christmas</t>
  </si>
  <si>
    <t>39 Clues Graphic Novel #2: One False Note</t>
  </si>
  <si>
    <t>39 Clues: Maze Of Bones Graphic Novel</t>
  </si>
  <si>
    <t>3D Sharks!</t>
  </si>
  <si>
    <t>Aaron's Hair</t>
  </si>
  <si>
    <t>Academy For Roblox Pros #1: Attack Of The Zombie</t>
  </si>
  <si>
    <t>Academy For Roblox Pros: Bk #2 Game On!</t>
  </si>
  <si>
    <t>Adopt-A-Panda (Includes Plush)</t>
  </si>
  <si>
    <t>Adventure Friends, The: Bk #3 Bright Star (Acorn</t>
  </si>
  <si>
    <t>Adventure On The Horizon (Pokemon Scholastic Rea</t>
  </si>
  <si>
    <t>Adventures Of Super Diaper Baby, The (Color Edit</t>
  </si>
  <si>
    <t>Agent Stitch Bk #3: Menace At The Mall, The</t>
  </si>
  <si>
    <t>All Access: Lionel Messi</t>
  </si>
  <si>
    <t>All Access: Olivia Rodrigo</t>
  </si>
  <si>
    <t>All Is Nat Lost</t>
  </si>
  <si>
    <t>All Our Love</t>
  </si>
  <si>
    <t>All Thirteen: The Incredible Cave Rescue...</t>
  </si>
  <si>
    <t>Almost There</t>
  </si>
  <si>
    <t>Alpaca Picnic Panic</t>
  </si>
  <si>
    <t>Amazing Hockey Stories: Auston Matthews</t>
  </si>
  <si>
    <t>Amazing Hockey Trivia For Kids</t>
  </si>
  <si>
    <t>Amazing Octopuses (Includes Necklace)</t>
  </si>
  <si>
    <t>Amulet Bk #9: Waverider</t>
  </si>
  <si>
    <t>An A-Meow-Zing Race (Gabby's Dollhouse)</t>
  </si>
  <si>
    <t>Animal Bites (Includes Necklace)</t>
  </si>
  <si>
    <t>Anime And Manga Mega Handbook</t>
  </si>
  <si>
    <t>Around The Spider-Verse</t>
  </si>
  <si>
    <t>Asking For A Friend</t>
  </si>
  <si>
    <t>At The Speed Of Gus</t>
  </si>
  <si>
    <t>Avatar The Last Airbender: Azula In The Spirit T</t>
  </si>
  <si>
    <t>Axolotl Love To Bake</t>
  </si>
  <si>
    <t>Baa Baa Black Belt</t>
  </si>
  <si>
    <t>Baby-Sitters Club #16 Kristy And The Walking Dis</t>
  </si>
  <si>
    <t>Baby-Sitters Little Sister #8 Karen's Sleepover</t>
  </si>
  <si>
    <t>Baby-Sitters Little Sister #9: Karen's Grandmoth</t>
  </si>
  <si>
    <t>'3-5</t>
  </si>
  <si>
    <t>Baby-Sitters Little Sister: Bk #7 Karen's Haircu</t>
  </si>
  <si>
    <t>Baby-Sitters Little Sister: Karen's Prize</t>
  </si>
  <si>
    <t>Bad Food: Bk #5 Night Of The Living Bread</t>
  </si>
  <si>
    <t>Bad Guys In Look Who's Talking, The</t>
  </si>
  <si>
    <t>Bad Guys In One Last Thing, The</t>
  </si>
  <si>
    <t>Bad Guys In The Others?!, The (Release Date: Nov</t>
  </si>
  <si>
    <t>Bad Guys Movie 2 Activity Book</t>
  </si>
  <si>
    <t>Bad Guys, The #1 Color Edition (HC)</t>
  </si>
  <si>
    <t>Bad Guys, The Movie 2: Junior Novelization</t>
  </si>
  <si>
    <t>Bad Guys, The: Bk #17 Let The Games Begin!</t>
  </si>
  <si>
    <t>Bad Guys, The: Bk #2 In Mission Unpluckable</t>
  </si>
  <si>
    <t>Bad Guys, The: Joke Book</t>
  </si>
  <si>
    <t>Bad Guys: Bk #19 Bad Guys In The Serpent And The</t>
  </si>
  <si>
    <t>Bad Guys: Bk #3 Furball Strikes Back, The</t>
  </si>
  <si>
    <t>Ballad Of Songbirds And Snakes, The: Movie Tie-I</t>
  </si>
  <si>
    <t>Barbie: Touch Of Magic Storybook, A (Includes Ne</t>
  </si>
  <si>
    <t>Basketball Encyclopedia, The</t>
  </si>
  <si>
    <t>Basketball Legends</t>
  </si>
  <si>
    <t>Be Your Best, Stitch (Includes Microphone)</t>
  </si>
  <si>
    <t>'K-UP</t>
  </si>
  <si>
    <t>Bear Learns To Share</t>
  </si>
  <si>
    <t>Beast Mode: Dinosaurs (Includes 2 Replica Teeth)</t>
  </si>
  <si>
    <t>Bendy And The Silver Screams</t>
  </si>
  <si>
    <t>Bendy: Bk #3 Fade To Black</t>
  </si>
  <si>
    <t>Best Emma Ever, The</t>
  </si>
  <si>
    <t>Best Friends Forever Activity Kit</t>
  </si>
  <si>
    <t>Better Than Revenge</t>
  </si>
  <si>
    <t>BFF Bead Bracelet Activity Kit</t>
  </si>
  <si>
    <t>Big Book OF Who: Women In Sports</t>
  </si>
  <si>
    <t>Big Cheese Presents: Have Yourself A Cheesy Litt</t>
  </si>
  <si>
    <t>Big Cheese, The</t>
  </si>
  <si>
    <t>Bite Into Sharks! (Includes 2 Replica Shark Teet</t>
  </si>
  <si>
    <t>Bites 4-Pack (Includes Dino, Shark, Gator, Anima</t>
  </si>
  <si>
    <t>Blippi &amp; Meekah: Best Friends</t>
  </si>
  <si>
    <t>Blitzkrieg</t>
  </si>
  <si>
    <t>Blood In The Water</t>
  </si>
  <si>
    <t>Bluey: Bus (A Bluey Chapter Book)</t>
  </si>
  <si>
    <t>Bluey: Meet Bluey's Family</t>
  </si>
  <si>
    <t>Bluey: Queens</t>
  </si>
  <si>
    <t>Bluey: Story Special</t>
  </si>
  <si>
    <t>Bluey: Tattle Tales Activity Book</t>
  </si>
  <si>
    <t>Bluey: The Doctor</t>
  </si>
  <si>
    <t>Bluey: The Pool (8x8)</t>
  </si>
  <si>
    <t>Bluey: Unicorse</t>
  </si>
  <si>
    <t>Blurmp Bk #1: Blurmp In Time, A</t>
  </si>
  <si>
    <t>Boba: The Book Of Bubble Tea (Includes Keychain)</t>
  </si>
  <si>
    <t>Bone: More Tall Tales (A Graphic Novel)</t>
  </si>
  <si>
    <t>Booked</t>
  </si>
  <si>
    <t>Boop Me! (Brd Book)</t>
  </si>
  <si>
    <t>Borrow My Heart</t>
  </si>
  <si>
    <t>Bounce!</t>
  </si>
  <si>
    <t>Brain Twisters</t>
  </si>
  <si>
    <t>Breaking The Ice</t>
  </si>
  <si>
    <t>BSC: Bk #17 Mallory And The Trouble With Twins</t>
  </si>
  <si>
    <t>BSK: Dragons Don't Cook Pizza</t>
  </si>
  <si>
    <t>BSLS Bk #11: Karen's Ghost</t>
  </si>
  <si>
    <t>Bubbly Beautiful Kitty-Corn</t>
  </si>
  <si>
    <t>Cafe Cuties (Colouring Book)</t>
  </si>
  <si>
    <t>Can You Find My Eid Presents?</t>
  </si>
  <si>
    <t>Capybara And Axolotl Best Friends Sticker Book</t>
  </si>
  <si>
    <t>Cartoonists Club, The</t>
  </si>
  <si>
    <t>Cat Kid Comic Club: Influencers (HC)</t>
  </si>
  <si>
    <t>Cat Ninja</t>
  </si>
  <si>
    <t>Cat Ninja: Heart Of The Hero, The</t>
  </si>
  <si>
    <t>Cat On The Run In Cucumber Madness!</t>
  </si>
  <si>
    <t>Cat On The Run In Hidden Layers</t>
  </si>
  <si>
    <t>Cat On The Run: Bk #1 Cat Of Death!</t>
  </si>
  <si>
    <t>CatRat's Birthday Surprise (Gabby's Dollhouse 8x</t>
  </si>
  <si>
    <t>Cats</t>
  </si>
  <si>
    <t>City Of Dragons: Bk #2 Rise Of The Shadowfire</t>
  </si>
  <si>
    <t>City Of Ghosts: Bk #3 Bridge Of Souls</t>
  </si>
  <si>
    <t>Clifford TV: Puppy Preschool (8x8)</t>
  </si>
  <si>
    <t>Colorful Chameleons (Includes Chameleon Necklace</t>
  </si>
  <si>
    <t>Comic Shift</t>
  </si>
  <si>
    <t>Cool Bean Makes A Splash, The</t>
  </si>
  <si>
    <t>Cool Cat</t>
  </si>
  <si>
    <t>Coral Keepers #2: Dive For The Black Pearl</t>
  </si>
  <si>
    <t>Coral Keepers: Bk #1 Search For The Silver Shell</t>
  </si>
  <si>
    <t>CAP6601</t>
  </si>
  <si>
    <t>Corgis Never Quit (LEGO: Cute Squad)</t>
  </si>
  <si>
    <t>Could You Ever Dine With Dinosaurs!?</t>
  </si>
  <si>
    <t>Countdown To Danger: Tunnel Of Terror</t>
  </si>
  <si>
    <t>Crabby: Bk #6 Party Time, Crabby! (Acorn)</t>
  </si>
  <si>
    <t>Crack The Code</t>
  </si>
  <si>
    <t>Cranky (Hardcover)</t>
  </si>
  <si>
    <t>Crayons Love Our Planet, The (Mini Hardcover, Re</t>
  </si>
  <si>
    <t>Crocs Rule! (Includes Replica Tooth)</t>
  </si>
  <si>
    <t>Crystal Power! (Includes Crystal Charm)</t>
  </si>
  <si>
    <t>Curlfriends: New In Town</t>
  </si>
  <si>
    <t>Cursed Treasures</t>
  </si>
  <si>
    <t>Cute Animals Reader 3-Book Pack (Includes Puppie</t>
  </si>
  <si>
    <t>Daddy's Hugs and Snuggles (HC)</t>
  </si>
  <si>
    <t>Dear Dad</t>
  </si>
  <si>
    <t>Diary of a Minecraft Wolf Bk #2: Underwater Heis</t>
  </si>
  <si>
    <t>Diary Of A Minecraft Wolf: Bk #3: Nether Ghost</t>
  </si>
  <si>
    <t>Diary of a Pug #10: Beach Pug</t>
  </si>
  <si>
    <t>Diary Of A Pug #13: Super Pug</t>
  </si>
  <si>
    <t>Diary Of A Pug: Bk #11 Sports Star (Branches)</t>
  </si>
  <si>
    <t>Diary Of A Roblox Pro #5: Zombie Invasion</t>
  </si>
  <si>
    <t>Diary Of A Roblox Pro #7: Cash Splash</t>
  </si>
  <si>
    <t>Diary Of A Roblox Pro #9: Haunted House</t>
  </si>
  <si>
    <t>Diary Of A Roblox Pro Bk #6: Mega Shark</t>
  </si>
  <si>
    <t>Diary Of A Roblox Pro: Bk #3 Obby Challenge</t>
  </si>
  <si>
    <t>Diary Of A Roblox Pro: Bk #8 Survive The Island</t>
  </si>
  <si>
    <t>Diary Of A Wimpy Kid: Bk #19: Hot Mess</t>
  </si>
  <si>
    <t>Diary Of A Wimpy Kid: No Brainer</t>
  </si>
  <si>
    <t>Diary: Dragon (Silver Embossed)</t>
  </si>
  <si>
    <t>Dinosaur Bites (Includes Necklace)</t>
  </si>
  <si>
    <t>Dinosaurs Are Awesome (Includes Tooth) (Hardcove</t>
  </si>
  <si>
    <t>Dinosaurs Lenticular Book (Includes Stickers)</t>
  </si>
  <si>
    <t>Disaster Squad #1: Wildfire Rescue</t>
  </si>
  <si>
    <t>Disaster Squad: Bk #3 Blizzard Rescue</t>
  </si>
  <si>
    <t>Disney Descendants: Rotten To The Core Trilogy,</t>
  </si>
  <si>
    <t>Disney Princess: Phonics Reading Program</t>
  </si>
  <si>
    <t>Disney STitch: Opposites</t>
  </si>
  <si>
    <t>Disney: Battle For Pumpkin King, The</t>
  </si>
  <si>
    <t>'6-8</t>
  </si>
  <si>
    <t>Disney: Meet The Descendants &amp; Meet The Zombies</t>
  </si>
  <si>
    <t>Disney: Stitch: The Dog Show (Step Into Reading,</t>
  </si>
  <si>
    <t>Disney: Tim Burton's The Nightmare Before Christ</t>
  </si>
  <si>
    <t>Dive Into Sharks (Includes 3 Replica Teeth)</t>
  </si>
  <si>
    <t>Do Not Turn The Page!</t>
  </si>
  <si>
    <t>Dodo, The:  Sally's Story</t>
  </si>
  <si>
    <t>Dodo, The: Chi Chi's Story</t>
  </si>
  <si>
    <t>Dog Man: Bk #12 Scarlet Shedder, The</t>
  </si>
  <si>
    <t>Dog Man: Bk #13 Big Jim Begins</t>
  </si>
  <si>
    <t>Don't Call Me Grumpycorn</t>
  </si>
  <si>
    <t>Don't Touch That Flower!</t>
  </si>
  <si>
    <t>Door Of No Return, The (HC)</t>
  </si>
  <si>
    <t>Dora: Wake Up, Big Red Chicken (Scholastic Level</t>
  </si>
  <si>
    <t>Dork Diaries #1 Tales From A Not-So-Fabulous Lif</t>
  </si>
  <si>
    <t>Dork Diaries: Bk #16 Tales From A Not-So-Bratty</t>
  </si>
  <si>
    <t>Dragon Ball Super Official Coloring Book</t>
  </si>
  <si>
    <t>Dragon Ball Super Vol 8</t>
  </si>
  <si>
    <t>Dragon Ball Super Volume 4</t>
  </si>
  <si>
    <t>Dragon Ball Super, Vol. 10</t>
  </si>
  <si>
    <t>Dragon Ball Super: Vol 6</t>
  </si>
  <si>
    <t>Dragon Ball Z Super Vol. 7</t>
  </si>
  <si>
    <t>Dragon Girls #17: Ash The Blaze Dragon</t>
  </si>
  <si>
    <t>Dragon Girls Bk #13: Hana The Thunder Dragon</t>
  </si>
  <si>
    <t>Dragon Girls Bk #19: Selena The Sunflower Dragon</t>
  </si>
  <si>
    <t>Dragon Girls Special Edition #1: Rani The Enchan</t>
  </si>
  <si>
    <t>Dragon Girls: Bk #10 Grace The Cove Dragon</t>
  </si>
  <si>
    <t>Dragon Girls: Bk #11 Zoe The Beach Dragon</t>
  </si>
  <si>
    <t>Dragon Girls: Bk #18 Maya The Ember Dragon</t>
  </si>
  <si>
    <t>Dragon Girls: Bk#16 Eloise The Flame Dragon</t>
  </si>
  <si>
    <t>Dragon Hill #1: Ember The Fire Dragon</t>
  </si>
  <si>
    <t>Dragon Hill Bk #2: Gus The Mushroom Dragon</t>
  </si>
  <si>
    <t>Dragon Masters #24: Dawn Of The Light Dragon</t>
  </si>
  <si>
    <t>Dragon Masters #25: Legend of the Star Dragon</t>
  </si>
  <si>
    <t>Dragon Masters #29: Magic Of The Wizard Dragon</t>
  </si>
  <si>
    <t>Dragon Masters: Bk #22 Guarding The Invisible Dr</t>
  </si>
  <si>
    <t>Dragon Masters: Bk #26 Cave Of The Crystal Drago</t>
  </si>
  <si>
    <t>Dragon Masters: Bk #27 Haunting Of The Ghost Dra</t>
  </si>
  <si>
    <t>Dragon: Bk #4 Dragon's Halloween (Acorn)</t>
  </si>
  <si>
    <t>Dragons In Eye-Popping 3D (Includes 3D Glasses)</t>
  </si>
  <si>
    <t>Dread Detention</t>
  </si>
  <si>
    <t>Dreams (Includes Necklace)</t>
  </si>
  <si>
    <t>Elephant &amp; Piggie: Listen To My Trumpet!</t>
  </si>
  <si>
    <t>Elephant And Piggie: I Am Invited To A Party!</t>
  </si>
  <si>
    <t>Epic Battles (Includes Claw Necklace)</t>
  </si>
  <si>
    <t>Epic Guide To Dragon Masters, The</t>
  </si>
  <si>
    <t>Eraser</t>
  </si>
  <si>
    <t>Escape From Alcatraz</t>
  </si>
  <si>
    <t>Escape From The USS Indianapolis</t>
  </si>
  <si>
    <t>Experiment, The</t>
  </si>
  <si>
    <t>Extreme Dinosaurs (Includes Replica Claw)</t>
  </si>
  <si>
    <t>Fact Explorer: Sharks</t>
  </si>
  <si>
    <t>Factory, The</t>
  </si>
  <si>
    <t>Faker</t>
  </si>
  <si>
    <t>Far-Fetched</t>
  </si>
  <si>
    <t>FGTEEV Blasts Off!</t>
  </si>
  <si>
    <t>FGTeeV: Campfire Tales Bk #1 Cursed Campground,</t>
  </si>
  <si>
    <t>FGTEEV: Official Guidebook, The</t>
  </si>
  <si>
    <t>Fire And Fate</t>
  </si>
  <si>
    <t>Fluffy McWhiskers Cuteness Explosion</t>
  </si>
  <si>
    <t>Fly Guy's Ninja Christmas</t>
  </si>
  <si>
    <t>Football Superstars: Gridiron Titans (Includes S</t>
  </si>
  <si>
    <t>Football's Best (Includes Eraser)</t>
  </si>
  <si>
    <t>Forever Fairies #1: Lulu Flutters (Includes Neck</t>
  </si>
  <si>
    <t>Forever Fairies: Nova Shimmers (Includes Necklac</t>
  </si>
  <si>
    <t>French: Cite Des Dragons 2: L'ascension Des Ombr</t>
  </si>
  <si>
    <t>French: Cite des Dragons, La 3 - A La Recherche</t>
  </si>
  <si>
    <t>French: Dragon De La Boulangerie, Le</t>
  </si>
  <si>
    <t>French: Filles Dragons 2 : Willa, Le Dragon Des</t>
  </si>
  <si>
    <t>French: Filles Dragons,Les 6: Quinn, Le Dragon D</t>
  </si>
  <si>
    <t>French: Je Lis Avec Pat Le Chat: Pat Contre Le D</t>
  </si>
  <si>
    <t>French: Maitres Des Dragons 15: Futur Du Dragon</t>
  </si>
  <si>
    <t>French: Maitres Des Dragons 21: Le Parfum Du Dra</t>
  </si>
  <si>
    <t>French: Maitres Des Dragons 23: La Malediction D</t>
  </si>
  <si>
    <t>French: Maitres Des Dragons 24: L'aube Du Dragon</t>
  </si>
  <si>
    <t>French: Maitres Des Dragons 25 - La Legende Du D</t>
  </si>
  <si>
    <t>Fresh Start</t>
  </si>
  <si>
    <t>Friends Find A Way</t>
  </si>
  <si>
    <t>Friendship Blanket, The</t>
  </si>
  <si>
    <t>Funny Animals (Includes Keychain)</t>
  </si>
  <si>
    <t>Future Hero #3: Escape From The Clay City</t>
  </si>
  <si>
    <t>Gabby's Dollhouse Cakey Cat Activity Book</t>
  </si>
  <si>
    <t>Gabby's Dollhouse: ABC (Brd Book)</t>
  </si>
  <si>
    <t>Gabby's Dollhouse: Mercat's Sparkle Surprise (Bo</t>
  </si>
  <si>
    <t>Gabby's Dollhouse: Picture Purr-Fect Kitty Festi</t>
  </si>
  <si>
    <t>Gabby's Dollhouse: The Movie (Scholastic Level 1</t>
  </si>
  <si>
    <t>Game Quest Bk #1: Player Vs. Player</t>
  </si>
  <si>
    <t>Game Quest Bk #3: Glitch</t>
  </si>
  <si>
    <t>Gems Rock! (Includes 8 Gems)</t>
  </si>
  <si>
    <t>Geronimo Stilton Bk #85: Legend Of Chocolate Hil</t>
  </si>
  <si>
    <t>Ghost Of The Harvest</t>
  </si>
  <si>
    <t>Ghosts Behind The Door, The</t>
  </si>
  <si>
    <t>Ghost-Spider: Broken Chords</t>
  </si>
  <si>
    <t>Goat Dinosaurs (Includes Real Corpolite)</t>
  </si>
  <si>
    <t>Godzilla: Rise Up!</t>
  </si>
  <si>
    <t>Goosebumps Graphic Novel, The: Monster Blood</t>
  </si>
  <si>
    <t>Goosebumps Graphix: Haunted Mask, The</t>
  </si>
  <si>
    <t>Grumpy Monkey Spring Fever</t>
  </si>
  <si>
    <t>Grumpy Monkey: Don't Be Scared</t>
  </si>
  <si>
    <t>Grumpy Monkey: Play All Day!</t>
  </si>
  <si>
    <t>Gymnastics Diaries Bk #1: Beam Queen</t>
  </si>
  <si>
    <t>Hammerbarn: A Bluey Storybook</t>
  </si>
  <si>
    <t>Happiest Hanukkah, The</t>
  </si>
  <si>
    <t>Harry Potter: Bake, Create, And Decorate</t>
  </si>
  <si>
    <t>Harry Potter: Guide To Defense Against The Dark</t>
  </si>
  <si>
    <t>Harry Potter: Where In The Wizarding World?</t>
  </si>
  <si>
    <t>Haunted Canada Graphic Novel Vol. 1</t>
  </si>
  <si>
    <t>Haunted Canada Graphic Novel Vol. 2</t>
  </si>
  <si>
    <t>Haunted Canada: Fourth Terrifying Collection, Th</t>
  </si>
  <si>
    <t>Head To Head: Gaming Heroes</t>
  </si>
  <si>
    <t>Hello! My Name Is...Apple</t>
  </si>
  <si>
    <t>Hello! My Name Is...Capybara</t>
  </si>
  <si>
    <t>Hello! My Name Is...Tiger Shark</t>
  </si>
  <si>
    <t>Heroes: Novel Of Pearl Harbor, A</t>
  </si>
  <si>
    <t>Hidden Birthstones (Kit)</t>
  </si>
  <si>
    <t>Hidden Geodes (Kit)</t>
  </si>
  <si>
    <t>Hockey Super Six #7: Power Play</t>
  </si>
  <si>
    <t>Hockey Super Six #8: Final Buzzer, The</t>
  </si>
  <si>
    <t>Horses (Includes Necklace)</t>
  </si>
  <si>
    <t>How To Catch A Mermaid</t>
  </si>
  <si>
    <t>Hungry Bones</t>
  </si>
  <si>
    <t>I Am Big</t>
  </si>
  <si>
    <t>I Am Cherished</t>
  </si>
  <si>
    <t>I Heart Magical Pets (Includes Charm)</t>
  </si>
  <si>
    <t>I Love Chinese New Year</t>
  </si>
  <si>
    <t>I Love My Family By Bluey And Bingo (HC)</t>
  </si>
  <si>
    <t>I SPY OCEAN ANIMALS</t>
  </si>
  <si>
    <t>I Survived A Skeleton! (Minecraft 8x8)</t>
  </si>
  <si>
    <t>I Survived The Destruction Of Pompeii, AD 79</t>
  </si>
  <si>
    <t>I Survived The Great Molasses Flood, 1919</t>
  </si>
  <si>
    <t>I Survived The Japanese Tsunami, 2011</t>
  </si>
  <si>
    <t>I Survived: Bk #7 The Great Chicago Fire, 1871 (</t>
  </si>
  <si>
    <t>I.R.L.</t>
  </si>
  <si>
    <t>Ice Cream Sundae (Board Book)</t>
  </si>
  <si>
    <t>Identikill</t>
  </si>
  <si>
    <t>I'm A Unicorn</t>
  </si>
  <si>
    <t>I'm Not Scary</t>
  </si>
  <si>
    <t>Inflatables, The: Bk #4 Splash Of The Titans</t>
  </si>
  <si>
    <t>Inside Out Scouts: Help The Kind Lion</t>
  </si>
  <si>
    <t>Is There A Boy Like Me?</t>
  </si>
  <si>
    <t>It's My Brain!</t>
  </si>
  <si>
    <t>Jawbreaker</t>
  </si>
  <si>
    <t>Journal: Dragon (Brown Spiral-Bound)</t>
  </si>
  <si>
    <t>Journal: Dragon Face Spiral (Red)</t>
  </si>
  <si>
    <t>Jude Saves The World</t>
  </si>
  <si>
    <t>Just Like Home Bk #2: Kitten Delivery</t>
  </si>
  <si>
    <t>Kaboom! Bk #1: Blast Off</t>
  </si>
  <si>
    <t>Kaiah's Garden</t>
  </si>
  <si>
    <t>Kidnapped From Ukraine #1: Under Attack</t>
  </si>
  <si>
    <t>Kidnapped From Ukraine #2: Standoff</t>
  </si>
  <si>
    <t>Kill The Beast</t>
  </si>
  <si>
    <t>Kingfisher Space Encyclopedia, The</t>
  </si>
  <si>
    <t>Klutz Pokemon: Color Your Own Fuzzy Stickers (Ki</t>
  </si>
  <si>
    <t>Klutz: Pokemon Stained Glass Art (Kit)</t>
  </si>
  <si>
    <t>Klutz: Wings Of Fire Stained Glass (Kit)</t>
  </si>
  <si>
    <t>KPop Demon Hunter Guided Journal</t>
  </si>
  <si>
    <t>Kpop Demon Hunters Guide, The</t>
  </si>
  <si>
    <t>KPop Demon Hunters: For The Fans (Hardcover)</t>
  </si>
  <si>
    <t>Kwame's Magic Quest #1: Rise Of The Green Flame</t>
  </si>
  <si>
    <t>Kwame's Magic Quest: Bk #3 Bite Of The Kaba Lago</t>
  </si>
  <si>
    <t>Language Of Seabirds, The</t>
  </si>
  <si>
    <t>Last Dragon On Mars, The</t>
  </si>
  <si>
    <t>Last Firehawk, The: Bk #12 The Shadow Returns (B</t>
  </si>
  <si>
    <t>Last Kids On Earth And The Monster Dimension (HC</t>
  </si>
  <si>
    <t>Last Resort, The</t>
  </si>
  <si>
    <t>LNC6206V1</t>
  </si>
  <si>
    <t>Lego Jurassic World: Dino Secrets (Includes Mini</t>
  </si>
  <si>
    <t>MSF5201V1</t>
  </si>
  <si>
    <t>Lego Minecraft: Steve's Netherite Adventure (Inc</t>
  </si>
  <si>
    <t>LNCC6733</t>
  </si>
  <si>
    <t>Lego Ninjago: Dragon Catcher, The (Includes Mini</t>
  </si>
  <si>
    <t>MSF6701P9</t>
  </si>
  <si>
    <t>Lego Ninjago: Greatest Battles (Includes Minifig</t>
  </si>
  <si>
    <t>LNC6729P1</t>
  </si>
  <si>
    <t>Lego Ninjago: Imperium Warrior Activity Book (In</t>
  </si>
  <si>
    <t>LSFB6701</t>
  </si>
  <si>
    <t>Lego Ninjago: Where's The Ninja (Includes Minifi</t>
  </si>
  <si>
    <t>MQBZ5201V1</t>
  </si>
  <si>
    <t>Lego: Armorsmith Adventure Activity Box</t>
  </si>
  <si>
    <t>Let's Count, Team Spidey!</t>
  </si>
  <si>
    <t>Let's Meet Taylor</t>
  </si>
  <si>
    <t>Let's Play Minecraft</t>
  </si>
  <si>
    <t>Level Up 2025</t>
  </si>
  <si>
    <t>Level Up 2026</t>
  </si>
  <si>
    <t>Liar's Society, The</t>
  </si>
  <si>
    <t>Little Dreidel Learns To Spin</t>
  </si>
  <si>
    <t>Lost Dreamer, The</t>
  </si>
  <si>
    <t>Love Puppies Bk #4: Recipe For Success</t>
  </si>
  <si>
    <t>Love Puppies Bk #5: Changing Tunes</t>
  </si>
  <si>
    <t>Love Puppies Bk #7: Splash Down</t>
  </si>
  <si>
    <t>Love Puppies: Bk #3 Dream Team</t>
  </si>
  <si>
    <t>Love Puppies: Fast And The Furriest, The</t>
  </si>
  <si>
    <t>Lunch Club, The Bk #8: Puzzle Of Doom, The</t>
  </si>
  <si>
    <t>Lunch Club, The: Bk #6 The Swamp Thingy</t>
  </si>
  <si>
    <t>Lunch Club, The: Night Of The Living Rocks</t>
  </si>
  <si>
    <t>Magic Gems Bk #2: Lost In The Crystal Caves</t>
  </si>
  <si>
    <t>Making Friends: Together Forever</t>
  </si>
  <si>
    <t>Mario Party Guide</t>
  </si>
  <si>
    <t>Mario's Big Adventure (The Super Mario Bros. Mov</t>
  </si>
  <si>
    <t>Marvel: Spidey And His Amazing Friends: Dino-Ram</t>
  </si>
  <si>
    <t>Max, A Little Axolotl</t>
  </si>
  <si>
    <t>Meet Ariel &amp; Friends (World Of Reading: Disney J</t>
  </si>
  <si>
    <t>Meet Me On Mercer Street</t>
  </si>
  <si>
    <t>Meet The Planets (Includes Colour-Changing Putty</t>
  </si>
  <si>
    <t>Mega Gamer</t>
  </si>
  <si>
    <t>Millie</t>
  </si>
  <si>
    <t>ID416096</t>
  </si>
  <si>
    <t>Minecraft Coloring Set (Includes Markers)</t>
  </si>
  <si>
    <t>ADULT</t>
  </si>
  <si>
    <t>Minecraft Encyclopedia, The</t>
  </si>
  <si>
    <t>Minecraft Movie: Welcome To The Overworld (Step</t>
  </si>
  <si>
    <t>Minecraft: Journey of the Snow Golem</t>
  </si>
  <si>
    <t>Minecraft: Manga, The Vol. 1</t>
  </si>
  <si>
    <t>Minecraft: Mobs In The Overworld!</t>
  </si>
  <si>
    <t>Minecraft: Wither Without You Vol. 1</t>
  </si>
  <si>
    <t>Mini Bluey: A Bluey Storybook</t>
  </si>
  <si>
    <t>Mint To Be</t>
  </si>
  <si>
    <t>Misewa Saga, The: Bk #3: Stone Child, The</t>
  </si>
  <si>
    <t>Miss Camper</t>
  </si>
  <si>
    <t>Mixed Feelings</t>
  </si>
  <si>
    <t>Moana's Magical Voyage (Includes UV Wand)</t>
  </si>
  <si>
    <t>Monster Jam Official Guidebook (Includes Toy Tru</t>
  </si>
  <si>
    <t>Monster Jam: Phonics Fun</t>
  </si>
  <si>
    <t>Monster Jam: Pit Party Colors</t>
  </si>
  <si>
    <t>Monster Jam: Rev Up! (Board Book)</t>
  </si>
  <si>
    <t>Monster Jam: Start Your Engines!</t>
  </si>
  <si>
    <t>Moo Hoo</t>
  </si>
  <si>
    <t>Most Perfect You</t>
  </si>
  <si>
    <t>Movie Night (Peppa Pig: Scholastic Level 1 Reade</t>
  </si>
  <si>
    <t>My Busy Truck: Snacks To Go! (Board Book)</t>
  </si>
  <si>
    <t>My Green And Scaly Dinosaur ABC Backpack</t>
  </si>
  <si>
    <t>My Magical Friends #6: Baby Phoenix Makes Friend</t>
  </si>
  <si>
    <t>My Magical Friends: Bk #8 Loch Ness Monster Surp</t>
  </si>
  <si>
    <t>My Pokemon Trainer Journey!</t>
  </si>
  <si>
    <t>Mythology Face-Off (Includes Necklace)</t>
  </si>
  <si>
    <t>Nat A Chance</t>
  </si>
  <si>
    <t>Nat Geo Kids: Marvel's Spider-Man Bugs Out!</t>
  </si>
  <si>
    <t>Nat Geo Reader: Bling!</t>
  </si>
  <si>
    <t>Nat Geo Reader: Gallop!</t>
  </si>
  <si>
    <t>Nat Geo Reader: Red Pandas</t>
  </si>
  <si>
    <t>Nat Geo Reader: Sea Otters</t>
  </si>
  <si>
    <t>Never Never</t>
  </si>
  <si>
    <t>Never Touch A Sleepy Lion!</t>
  </si>
  <si>
    <t>Never Touch An Animal ABC: S Is For Shark</t>
  </si>
  <si>
    <t>Never Touch An Axolotl!</t>
  </si>
  <si>
    <t>New Girl, The</t>
  </si>
  <si>
    <t>Nibi Nigomon/Nibi's Water Song (Dual Language Ed</t>
  </si>
  <si>
    <t>Night Before Holi, The</t>
  </si>
  <si>
    <t>Nightmare Before Christmas, The: Mirror Moon</t>
  </si>
  <si>
    <t>Nish #2: Northern Lights</t>
  </si>
  <si>
    <t>Nish #3: North Stars</t>
  </si>
  <si>
    <t>No Such Thing As Perfect</t>
  </si>
  <si>
    <t>Nothing Ever Happens</t>
  </si>
  <si>
    <t>Official Harry Potter How To Draw, The</t>
  </si>
  <si>
    <t>Old School</t>
  </si>
  <si>
    <t>One Goose, Two Moose</t>
  </si>
  <si>
    <t>One Wrong Step</t>
  </si>
  <si>
    <t>Original Squishmallows Squish &amp; Seek</t>
  </si>
  <si>
    <t>Other Side Of Perfect, The</t>
  </si>
  <si>
    <t>Our Favorite Things (Disney Jr. Ariel)</t>
  </si>
  <si>
    <t>Our Game! 5 Hockey Stories</t>
  </si>
  <si>
    <t>Out Of My Mind</t>
  </si>
  <si>
    <t>Owl Diaries #19: Eva For President</t>
  </si>
  <si>
    <t>Owl Diaries #20: Olympic Games, The</t>
  </si>
  <si>
    <t>Owl Diaries #21: Eva And The New Teacher</t>
  </si>
  <si>
    <t>P.S. I Like You</t>
  </si>
  <si>
    <t>Part Of Your World: A Twisted Graphic Novel</t>
  </si>
  <si>
    <t>Party Diaries, The: Bk #1 Awesome Orange Birthda</t>
  </si>
  <si>
    <t>Party Diaries, The: Bk #3 Top Secret Anniversary</t>
  </si>
  <si>
    <t>Party Diaries: Bk #2: Starry Henna Night (Branch</t>
  </si>
  <si>
    <t>Party Hearty Kitty-Corn</t>
  </si>
  <si>
    <t>Party In The Dollhouse: Sticker Activity Book</t>
  </si>
  <si>
    <t>Paw Patrol: Jungle Pups (8x8)</t>
  </si>
  <si>
    <t>Paw Patrol: Rubble &amp; Crew Phonics Box</t>
  </si>
  <si>
    <t>Paw Patrol: Rubble &amp; Crew: On The Job</t>
  </si>
  <si>
    <t>Peppa Pig: George's Digger (8x8)</t>
  </si>
  <si>
    <t>Peppa Pig: The Biggest Sister</t>
  </si>
  <si>
    <t>Peppa The Unicorn</t>
  </si>
  <si>
    <t>'K-1</t>
  </si>
  <si>
    <t>Peppa's Big Feelings</t>
  </si>
  <si>
    <t>Percy Jackson And The Olympians: Lightning Thief</t>
  </si>
  <si>
    <t>Percy Jackson: Chalice Of The Gods, The</t>
  </si>
  <si>
    <t>Pet Simulator Bk #2: Mystery And Mayhem</t>
  </si>
  <si>
    <t>Pet Simulator: Bk #1 Friendship Upgrade</t>
  </si>
  <si>
    <t>Pete The Cat Plays Hide-And-Seek</t>
  </si>
  <si>
    <t>Pete The Cat: Crayons Rock!</t>
  </si>
  <si>
    <t>Pete The Cat: Scuba-Cat</t>
  </si>
  <si>
    <t>Pete The Cat: Secret Agent</t>
  </si>
  <si>
    <t>Pete The Kitty And The Mermaid's Sandcastle</t>
  </si>
  <si>
    <t>'1-2</t>
  </si>
  <si>
    <t>Pete The Kitty And The Three Bears</t>
  </si>
  <si>
    <t>Pets Rule #6: Night Of The Chipmunk, The</t>
  </si>
  <si>
    <t>Pets Rule #7: Revenge Of The Raccoons</t>
  </si>
  <si>
    <t>Pets Rule: Bk #3 Kittens Are Monsters! (Branches</t>
  </si>
  <si>
    <t>Pets Rule: Bk #4 Rise Of The Goldfish, The (Bran</t>
  </si>
  <si>
    <t>Pets Rule: Invasion Of The Pugs</t>
  </si>
  <si>
    <t>Phineas And Ferb's A-Maze-Ing Creature Double Fe</t>
  </si>
  <si>
    <t>Pie Love You (Board Book)</t>
  </si>
  <si>
    <t>Pig The Pug</t>
  </si>
  <si>
    <t>Pig the Pug: Cranky Pug</t>
  </si>
  <si>
    <t>Pig The Star</t>
  </si>
  <si>
    <t>Pigeon Has To Go To School, The</t>
  </si>
  <si>
    <t>Pigeon Will Ride The Roller Coaster!, The</t>
  </si>
  <si>
    <t>Pigeon Won't Count To 10 (Board Book)</t>
  </si>
  <si>
    <t>Pizza And Taco Rock Out!</t>
  </si>
  <si>
    <t>Pizza Face</t>
  </si>
  <si>
    <t>Pizza My Heart, A (Brd Book)</t>
  </si>
  <si>
    <t>Pizza Shark</t>
  </si>
  <si>
    <t>Plants Vs. Zombies Vol. 21 Impfestation</t>
  </si>
  <si>
    <t>Play Ball! Baseball Superstars (Includes Squishy</t>
  </si>
  <si>
    <t>Play The Game #1: Hoop Con, The</t>
  </si>
  <si>
    <t>Playdate Surprise</t>
  </si>
  <si>
    <t>Playing The Cards You're Dealt</t>
  </si>
  <si>
    <t>Pluto! Not A Planet? Not A Problem!</t>
  </si>
  <si>
    <t>Pokemon Adventures Vol. 1: Ruby And Sapphire</t>
  </si>
  <si>
    <t>Pokemon Color-In 3D Stickers (Klutz Kit)</t>
  </si>
  <si>
    <t>Pokemon Comictivity Fun To The Max!  (Includes P</t>
  </si>
  <si>
    <t>Pokemon Graphix: Bk #2 Legendary Nightmare</t>
  </si>
  <si>
    <t>Pokemon Super Sticker Book</t>
  </si>
  <si>
    <t>Pokemon Type Guide</t>
  </si>
  <si>
    <t>Pokemon: A Very Merry Holiday</t>
  </si>
  <si>
    <t>Pokemon: Ash And Pikachu's Adventures</t>
  </si>
  <si>
    <t>Pokemon: Ash Takes The Cake</t>
  </si>
  <si>
    <t>Pokemon: Ash's Atlas</t>
  </si>
  <si>
    <t>Pokemon: Ash's Taste Of Victory (Includes Eraser</t>
  </si>
  <si>
    <t>Pokemon: Electric Secret, An (With Stickers)</t>
  </si>
  <si>
    <t>Pokemon: Fuecoco, I Choose You! (Includes Eraser</t>
  </si>
  <si>
    <t>Pokemon: Hero Of The Seas (Camera Book)</t>
  </si>
  <si>
    <t>Pokemon: Legendary And Mythical Guidebook</t>
  </si>
  <si>
    <t>Pokemon: Mega Evolution Handbook</t>
  </si>
  <si>
    <t>Pokemon: Search For Lapras, The</t>
  </si>
  <si>
    <t>Pokemon: Super Duper Extra Deluxe Essential Hand</t>
  </si>
  <si>
    <t>Pokemon: Team Rocket Battle Box</t>
  </si>
  <si>
    <t>Pokemon: Underwater Mission</t>
  </si>
  <si>
    <t>Pokemon: Welcome Aboard! (Scholastic Reader, Lev</t>
  </si>
  <si>
    <t>Pokemon: World Championship Bk #3 Ash Wins It Al</t>
  </si>
  <si>
    <t>Powwow Counting In Cree</t>
  </si>
  <si>
    <t>Predator Battles (Includes Tooth)</t>
  </si>
  <si>
    <t>Predator Face-Off (With Tooth &amp; Claw)</t>
  </si>
  <si>
    <t>Predator Reader Pack (Includes 5 Books)</t>
  </si>
  <si>
    <t>Press Start #16: Super Rabbit Boy Vs. The Gigabo</t>
  </si>
  <si>
    <t>Press Start Bk #17: Super Jump Between Worlds, T</t>
  </si>
  <si>
    <t>Press Start! #15: Mega Mole Girl Digs Deep!</t>
  </si>
  <si>
    <t>PrestonPlayz: Mystery Of The Super Spooky Secret</t>
  </si>
  <si>
    <t>Pretty Perfect Kitty-Corn</t>
  </si>
  <si>
    <t>Pride Puppy</t>
  </si>
  <si>
    <t>Princess Truly: Bk #7 I Am Curious! (Acorn)</t>
  </si>
  <si>
    <t>Princess Truly: Bk #8 I Can Help! (Acorn)</t>
  </si>
  <si>
    <t>Princess Truly: I Am A Leader!</t>
  </si>
  <si>
    <t>Pumpkin Spice And Everything Nice</t>
  </si>
  <si>
    <t>Puppies Vs.Kittens (Includes Charms)</t>
  </si>
  <si>
    <t>Puppy Place, The #69: Trixie</t>
  </si>
  <si>
    <t>Puppy Place, The: Bk #67 Scruffy</t>
  </si>
  <si>
    <t>Puppy Place: Bk #71 Pepper</t>
  </si>
  <si>
    <t>Pupstars (Includes Charms)</t>
  </si>
  <si>
    <t>Pusheen Coloring Book</t>
  </si>
  <si>
    <t>Racing Legends</t>
  </si>
  <si>
    <t>Rainbow Days: Bk #1 Gray Day, The (Acorn)</t>
  </si>
  <si>
    <t>Raising The Horseman</t>
  </si>
  <si>
    <t>Razzle Dazzle (Unicorn &amp; Yeti Reader)</t>
  </si>
  <si>
    <t>Rebel In Auschwitz, A</t>
  </si>
  <si>
    <t>Reel Life</t>
  </si>
  <si>
    <t>Refugee: Graphic Novel, The</t>
  </si>
  <si>
    <t>Reptiles Are Awesome (Includes Tooth)</t>
  </si>
  <si>
    <t>Resist</t>
  </si>
  <si>
    <t>Ribbit Rabbit</t>
  </si>
  <si>
    <t>Ride Or Die</t>
  </si>
  <si>
    <t>Right Back At You</t>
  </si>
  <si>
    <t>Rise Of Neptune, The</t>
  </si>
  <si>
    <t>Rocket And Groot: Bk #2: Tales Of Terror</t>
  </si>
  <si>
    <t>Rocks On The Go (Kit)</t>
  </si>
  <si>
    <t>Rubble And Crew: Get The Job Done! (Brd Book)</t>
  </si>
  <si>
    <t>SAHAF: Go-Webs-Go! (Brd Book)</t>
  </si>
  <si>
    <t>SAHAF: Watch Out For Green Goblin! (Includes Fla</t>
  </si>
  <si>
    <t>Saphie The One-Eyed Cat Vol. 1</t>
  </si>
  <si>
    <t>Sch Can Bio: Meet Clara Hughes</t>
  </si>
  <si>
    <t>'1-5</t>
  </si>
  <si>
    <t>Sch Can Bio: Meet Frederick Banting</t>
  </si>
  <si>
    <t>Sch Can Bio: Meet Jim Egan</t>
  </si>
  <si>
    <t>Scholastic Book Of World Records, 2026</t>
  </si>
  <si>
    <t>School For Wicked Witches, The</t>
  </si>
  <si>
    <t>School For Wicked Witches, The: Bk #3 Wicked On</t>
  </si>
  <si>
    <t>School Trip</t>
  </si>
  <si>
    <t>Sea Bunnies (Includes Squishy)</t>
  </si>
  <si>
    <t>Sea Legs</t>
  </si>
  <si>
    <t>Search And Rescue 2: Surviving Ground Zero</t>
  </si>
  <si>
    <t>Second To None</t>
  </si>
  <si>
    <t>Secret Builder's Guide: Minecraft Mobs</t>
  </si>
  <si>
    <t>See You Later, Alligator!</t>
  </si>
  <si>
    <t>Sharks! Up Close</t>
  </si>
  <si>
    <t>Shiny Misfits</t>
  </si>
  <si>
    <t>Shuri: A Black Panther Novel Bk #3 Symbiosis</t>
  </si>
  <si>
    <t>Sidekicks</t>
  </si>
  <si>
    <t>Simon Sort Of Says</t>
  </si>
  <si>
    <t>Sirens</t>
  </si>
  <si>
    <t>Slugfest</t>
  </si>
  <si>
    <t>Slugfest (HC)</t>
  </si>
  <si>
    <t>Smile So Big</t>
  </si>
  <si>
    <t>Smiley</t>
  </si>
  <si>
    <t>Snakes Rule! (Includes Replica Skeleton)</t>
  </si>
  <si>
    <t>Snoop</t>
  </si>
  <si>
    <t>Snow Thief, The</t>
  </si>
  <si>
    <t>So Weird! Amazing Animals (Includes Slime)</t>
  </si>
  <si>
    <t>Soccer</t>
  </si>
  <si>
    <t>Soccer Stars 2025</t>
  </si>
  <si>
    <t>Soccer Stories: Messi</t>
  </si>
  <si>
    <t>Soccer Superstars 2026</t>
  </si>
  <si>
    <t>Sonic The Hedgehog: Vol 13 Battle For The Empire</t>
  </si>
  <si>
    <t>Sonic Vol 15: Urban Warfare</t>
  </si>
  <si>
    <t>Speechless</t>
  </si>
  <si>
    <t>Speedysaurus, The</t>
  </si>
  <si>
    <t>Spider-Ham: Hollywood May-Ham (Release Date: Oct</t>
  </si>
  <si>
    <t>Spider-Man Manga: Shadow Warrior</t>
  </si>
  <si>
    <t>Spider-Man: Animals Assemble!</t>
  </si>
  <si>
    <t>Spider-Man: Stories From The Spider-Verse</t>
  </si>
  <si>
    <t>Spidey And His Amazing Friends: Dino Disaster (8</t>
  </si>
  <si>
    <t>Spidey and His Amazing Friends: Pirate Plunder B</t>
  </si>
  <si>
    <t>Spidey And...Friends: Electro's Gotta Glow (8x8)</t>
  </si>
  <si>
    <t>Spongebob Squarepants: My Bikini Bottom Sea-Cret</t>
  </si>
  <si>
    <t>Spongebob: Best Joke Book Ever! (Includes Jellyf</t>
  </si>
  <si>
    <t>Sports Heroes: Simone Biles</t>
  </si>
  <si>
    <t>Sports Superheroes #1: Stephen Curry</t>
  </si>
  <si>
    <t>Sports Zone #1: Hut! Hut! Hike!</t>
  </si>
  <si>
    <t>Sports Zone: Bk #2 Corner Kick!</t>
  </si>
  <si>
    <t>Sprout Branches Out</t>
  </si>
  <si>
    <t>Spy Ninjas Official Spy Kit</t>
  </si>
  <si>
    <t>Spy Ninjas: Bk #3: Boss Battle</t>
  </si>
  <si>
    <t>Squad, The</t>
  </si>
  <si>
    <t>Stars In Their Eyes (Graphix)</t>
  </si>
  <si>
    <t>Stay Pawsitive (Includes Charm)</t>
  </si>
  <si>
    <t>Still My Tessa</t>
  </si>
  <si>
    <t>Stitch Goes To School (Disney: Stitch Reader)</t>
  </si>
  <si>
    <t>Stitch: Phonics Fun Box Set</t>
  </si>
  <si>
    <t>Stompysaurus, The</t>
  </si>
  <si>
    <t>Storm Unleashed, A</t>
  </si>
  <si>
    <t>Story Hunter, The</t>
  </si>
  <si>
    <t>Stranded</t>
  </si>
  <si>
    <t>Stream Team, The: Battle Squad</t>
  </si>
  <si>
    <t>Summer's End</t>
  </si>
  <si>
    <t>Sunny Makes Her Case</t>
  </si>
  <si>
    <t>Sunrise On The Reaping (HC)</t>
  </si>
  <si>
    <t>Super Villains In Training Bk #1: Fantastic Free</t>
  </si>
  <si>
    <t>Supercars (Includes 2 Cars) (HC)</t>
  </si>
  <si>
    <t>Super-Cute Animals</t>
  </si>
  <si>
    <t>Super-Cute Kittens</t>
  </si>
  <si>
    <t>Superteacher Project, The</t>
  </si>
  <si>
    <t>Survival 101 Extreme Edition</t>
  </si>
  <si>
    <t>T Is For Terry: An ABC Of Courage</t>
  </si>
  <si>
    <t>T. Rex Vs. Spinosaurus</t>
  </si>
  <si>
    <t>Tarantulas And Other Spiders (Includes Replica E</t>
  </si>
  <si>
    <t>Taylor Swift Coloring And Activity Book</t>
  </si>
  <si>
    <t>Taylor Swift: Her Story</t>
  </si>
  <si>
    <t>Taylors, The</t>
  </si>
  <si>
    <t>Tech Deck: Shred Zone</t>
  </si>
  <si>
    <t>Terrible Trio, The: Bk #1 (Not So) Superheroes,</t>
  </si>
  <si>
    <t>Thea Stilton Bk #38: Search For The Secret Garde</t>
  </si>
  <si>
    <t>There Was An Old Lady Who Built A Snowman (Reade</t>
  </si>
  <si>
    <t>There Was An Old Lady Who Picked A Pumpkin (Read</t>
  </si>
  <si>
    <t>There Was An Old Lady Who Swallowed A Fly</t>
  </si>
  <si>
    <t>There Was An Old Lady Who Swallowed a Rainbow!</t>
  </si>
  <si>
    <t>There Was An Old Lady Who Swallowed: 5-Minute Ph</t>
  </si>
  <si>
    <t>They Got Game: Basketball Superstars (Includes S</t>
  </si>
  <si>
    <t>They Saved The Stallions</t>
  </si>
  <si>
    <t>This Is Me!</t>
  </si>
  <si>
    <t>Three Little Superpigs And The Great Easter Egg</t>
  </si>
  <si>
    <t>Timid</t>
  </si>
  <si>
    <t>TMNT X Naruto (Graphic Novel)</t>
  </si>
  <si>
    <t>TMNT: Save The Pearl!</t>
  </si>
  <si>
    <t>TMNT: Turtle Power Pack Vol. 1</t>
  </si>
  <si>
    <t>Today I Am: 10 Stories Of Belonging</t>
  </si>
  <si>
    <t>Together</t>
  </si>
  <si>
    <t>Travis Kelce: All Access</t>
  </si>
  <si>
    <t>Tray Of Togetherness, The</t>
  </si>
  <si>
    <t>Tricks And Treats! (Gabby's Dollhouse Board Book</t>
  </si>
  <si>
    <t>Trouble Brewing (Minecraft Reader)</t>
  </si>
  <si>
    <t>Ultimate Cars Head-To-Head</t>
  </si>
  <si>
    <t>'3-7</t>
  </si>
  <si>
    <t>Ultimate Gemstone Collection (Includes 20 Stones</t>
  </si>
  <si>
    <t>Unico Vol. 2: Hunted</t>
  </si>
  <si>
    <t>Unico: Awakening, The Vol. 1</t>
  </si>
  <si>
    <t>Unicorn Diaries, The: Bk #10 Bo And The Witch</t>
  </si>
  <si>
    <t>Unicorn Diaries: Bk #11 Secret Of The Lost Gold,</t>
  </si>
  <si>
    <t>Unofficial Guide to Mario Kart, The</t>
  </si>
  <si>
    <t>Unofficial Guide To Mario, The</t>
  </si>
  <si>
    <t>Unofficial Guide To Sonic The Hedgehog, The</t>
  </si>
  <si>
    <t>Uprising</t>
  </si>
  <si>
    <t>Vampire Bats (Includes Replica Skeleton)</t>
  </si>
  <si>
    <t>Very Hockey Christmas, A</t>
  </si>
  <si>
    <t>Very Hungry Worry Monsters Mood-O-Meter, The (BR</t>
  </si>
  <si>
    <t>War Games</t>
  </si>
  <si>
    <t>Wash Day Love</t>
  </si>
  <si>
    <t>Watch Me Throw The Ball (Elephant &amp; Piggie)</t>
  </si>
  <si>
    <t>SP410730</t>
  </si>
  <si>
    <t>Watercolor Letter Board</t>
  </si>
  <si>
    <t>We Are One</t>
  </si>
  <si>
    <t>We Belong Here (HC)</t>
  </si>
  <si>
    <t>We Do Not Welcome Our Ten-Year-Old Overlord</t>
  </si>
  <si>
    <t>We Had To Be Brave</t>
  </si>
  <si>
    <t>Weird But True! Dinosaurs</t>
  </si>
  <si>
    <t>What If You Had An Animal Home!?</t>
  </si>
  <si>
    <t>What Would You Rather Be?: A Tiger Or A Tiger Sh</t>
  </si>
  <si>
    <t>When Sally Met Harry (HC)</t>
  </si>
  <si>
    <t>When You Adopt A Pandarina (8x8)</t>
  </si>
  <si>
    <t>When You Adopt A Pugicorn and Hugicorn</t>
  </si>
  <si>
    <t>Who Took My Nuts?</t>
  </si>
  <si>
    <t>Who Would Win: Underwater Battles</t>
  </si>
  <si>
    <t>Who Would Win?: Porcupine Vs. Pangolin</t>
  </si>
  <si>
    <t>Who Would Win?: Ultimate Small Shark Rumble</t>
  </si>
  <si>
    <t>Why Won't You Sleep?</t>
  </si>
  <si>
    <t>Wild Rainbow (Includes Squishy)</t>
  </si>
  <si>
    <t>Winging It</t>
  </si>
  <si>
    <t>Wings Of Fire: Bk #8 Escaping Peril</t>
  </si>
  <si>
    <t>Wings Of Fire: Darkstalker</t>
  </si>
  <si>
    <t>Wish I Was A Baller</t>
  </si>
  <si>
    <t>Witchkiller</t>
  </si>
  <si>
    <t>'8-UP</t>
  </si>
  <si>
    <t>Witchlings</t>
  </si>
  <si>
    <t>Witchlings: Bk #2 Golden Frog Games, The</t>
  </si>
  <si>
    <t>Witchlings: Bk#3 House Of Elephants</t>
  </si>
  <si>
    <t>Women's Hockey Fanbook</t>
  </si>
  <si>
    <t>World Of Sharks (Includes Replica Teeth)</t>
  </si>
  <si>
    <t>World's Most Ridiculous Animals, The (Includes S</t>
  </si>
  <si>
    <t>WWW: Ultimate Pterosaur Rumble</t>
  </si>
  <si>
    <t>Yetis Are The Worst!</t>
  </si>
  <si>
    <t>You Are A Star, Martin Luther King Jr.</t>
  </si>
  <si>
    <t>You Are So Not Invited To My Bat Mitzvah!</t>
  </si>
  <si>
    <t>You Need Pants!</t>
  </si>
  <si>
    <t>Youtube World Records</t>
  </si>
  <si>
    <t>Zero's Journey</t>
  </si>
  <si>
    <t>Zootopia 2: Better Zoogether</t>
  </si>
  <si>
    <t>French: # Skate</t>
  </si>
  <si>
    <t>French: 10 Faits Etonnants Sur Les Capybaras</t>
  </si>
  <si>
    <t>French: 100 Blagues Et Plus No 50</t>
  </si>
  <si>
    <t>French: 100 Blagues! Et Plus... No 52</t>
  </si>
  <si>
    <t>French: 100 Personnes Qui Ont Marque L'histoire</t>
  </si>
  <si>
    <t>'4-8</t>
  </si>
  <si>
    <t>French: 24 Heures Dans La Jungle</t>
  </si>
  <si>
    <t>French: 365 Activites Pour Toute L'Annee</t>
  </si>
  <si>
    <t>French: 365: Une Annee En Chiffres</t>
  </si>
  <si>
    <t>French: A Chacun Sa Couleur</t>
  </si>
  <si>
    <t>French: A La Decouverte Des Fonds Marins</t>
  </si>
  <si>
    <t>French: A Plus La Puce</t>
  </si>
  <si>
    <t>French: A Toi De Jouer: Les Animaux Polaires</t>
  </si>
  <si>
    <t>French: A Toutes Les Mamans</t>
  </si>
  <si>
    <t>French: A Vos Crayons!</t>
  </si>
  <si>
    <t>French: Alerte: Culottes Meurtrieres</t>
  </si>
  <si>
    <t>French: Amis Qui Fetaient Noel, Les</t>
  </si>
  <si>
    <t>French: Amis Qui Voguaient A L'Aventure, Les</t>
  </si>
  <si>
    <t>French: Amulet 9 Les Navigateurs</t>
  </si>
  <si>
    <t>French: Animal Totem Betes Supremes 5: Monstre D</t>
  </si>
  <si>
    <t>French: Animaux du monde: Axolotls</t>
  </si>
  <si>
    <t>French: Animaux Sauvages Du Monde Entier</t>
  </si>
  <si>
    <t>'3-6</t>
  </si>
  <si>
    <t>French: Animorph La Bande Dessinee 4 Le Message</t>
  </si>
  <si>
    <t>French: Animorphs La Bande Dessinée 3: L'Affront</t>
  </si>
  <si>
    <t>French: Apprendre Avec Scholastic: Mon Grand Liv</t>
  </si>
  <si>
    <t>French: Apprendre Avec Scholastic: Mon Premier P</t>
  </si>
  <si>
    <t>French: Apprendre Avec Scholastic: Mon Super Cah</t>
  </si>
  <si>
    <t>French: Arlo Et Pips 3 Arlo Fait Son Nid</t>
  </si>
  <si>
    <t>French: Artiviste, L'</t>
  </si>
  <si>
    <t>French: Au Coeur Des Mots</t>
  </si>
  <si>
    <t>French: Au Fil des Saisons: La Grenouille Et La</t>
  </si>
  <si>
    <t>French: Au Pays Des Contes De Fees: Sois Patient</t>
  </si>
  <si>
    <t>French: Autocollants Usborne : Joyeux Noel</t>
  </si>
  <si>
    <t>French: Autour De La Table</t>
  </si>
  <si>
    <t>French: Avec Tout Notre Amour</t>
  </si>
  <si>
    <t>French: Aventures De Bebe Super-Couche, Les</t>
  </si>
  <si>
    <t>French: Aventures De Mini_Jean: Machine Des Quat</t>
  </si>
  <si>
    <t>French: Aventures De Mini-Jean: A La Rescousse D</t>
  </si>
  <si>
    <t>French: Aventures de Narval Et Gelato 10: Joyeus</t>
  </si>
  <si>
    <t>French: Aventures de Narval et Gelato 7: Narvali</t>
  </si>
  <si>
    <t>French: Aventures de Patate Pourrie, Les 2 Le Ro</t>
  </si>
  <si>
    <t>French: Aventures De Patate Pourrie, Les: Le Mei</t>
  </si>
  <si>
    <t>French: Aventures De Rocket Et Groot 2 - Histoir</t>
  </si>
  <si>
    <t>French: Aventures De Rocket Et Groot, Les: Au Se</t>
  </si>
  <si>
    <t>French: Baby-Sitters Petite Soeur 1: Karen Et La</t>
  </si>
  <si>
    <t>French: Baby-Sitters Petite Soeur 8: La Soiree P</t>
  </si>
  <si>
    <t>French: Baby-Sitters Petite Soeur 9: Les Grands-</t>
  </si>
  <si>
    <t>French: Banc D'Ecole Bleu Ciel</t>
  </si>
  <si>
    <t>French: Barnabo: Tout Nouveau!</t>
  </si>
  <si>
    <t>French: Bas Du Pensionnat, Les</t>
  </si>
  <si>
    <t>French: Bebe A Echanger</t>
  </si>
  <si>
    <t>French: Bebe Est Arrive</t>
  </si>
  <si>
    <t>French: Belle Comme Toi, Belle Comme Moi</t>
  </si>
  <si>
    <t>French: Belle Journee De Petit Hibou, La</t>
  </si>
  <si>
    <t>French: Benjamin, Au Rythme Du Tonnerre</t>
  </si>
  <si>
    <t>French: Bescherelle: L'Art De Conjuguer</t>
  </si>
  <si>
    <t>French: Bete A Savoir Tome 2</t>
  </si>
  <si>
    <t>French: Bienvenue, Carlicorne</t>
  </si>
  <si>
    <t>French: Billy Bison Va Chez Le Coiffeur</t>
  </si>
  <si>
    <t>French: Billy et Cie 2: Malediction Des Momies,</t>
  </si>
  <si>
    <t>French: Bindi,Mon</t>
  </si>
  <si>
    <t>French: Biographie En Images: Voici Clara Hughes</t>
  </si>
  <si>
    <t>French: Biographie En Images: Voici Frederick Ba</t>
  </si>
  <si>
    <t>French: Biographie En Images: Voici Jim Egan</t>
  </si>
  <si>
    <t>French: Biographie en images: Voici Terry Fox</t>
  </si>
  <si>
    <t>French: Biographie-BD-Hockey: Auston Matthews</t>
  </si>
  <si>
    <t>French: Biographie-BD-Hockey: Sidney Crosby</t>
  </si>
  <si>
    <t>French: Biscuit Doue, Le</t>
  </si>
  <si>
    <t>French: Bisou Secret, Le</t>
  </si>
  <si>
    <t>French: Bizarre Mais Vrai: Canada, Le</t>
  </si>
  <si>
    <t>French: Boite A Lecture, La: Aventures Entre Ami</t>
  </si>
  <si>
    <t>French: Bonjour C'est Moi Le Sirop D'erable</t>
  </si>
  <si>
    <t>French: Bonne Recolte, Les Camions</t>
  </si>
  <si>
    <t>French: Bou Et Beille 3: Disons Merci, Les Amis</t>
  </si>
  <si>
    <t>French: Bouh</t>
  </si>
  <si>
    <t>French: Bye Bye, Pere Noel</t>
  </si>
  <si>
    <t>French: Ca Presse!</t>
  </si>
  <si>
    <t>French: Cahier D'activites Autour Du Monde</t>
  </si>
  <si>
    <t>French: Capitaine Bobette 5 Et La Colere De la C</t>
  </si>
  <si>
    <t>French: Capitaine Bobette 7 Et La Bagarre Brutal</t>
  </si>
  <si>
    <t>French: Capitaine Bobette 8: Miserables Mauviett</t>
  </si>
  <si>
    <t>French: Capitaine Bobette En Couleurs 6: Capitai</t>
  </si>
  <si>
    <t>French: Capitaine Bobette En Couleurs 8 - Capita</t>
  </si>
  <si>
    <t>French: Carlos Le Carlin D'amour</t>
  </si>
  <si>
    <t>French: Carlos Le Carlin: Recueil D'histoires</t>
  </si>
  <si>
    <t>French: Carlos Le Degueu</t>
  </si>
  <si>
    <t>French: Carlos Le Grincheux</t>
  </si>
  <si>
    <t>French: Carlos Le Lutin</t>
  </si>
  <si>
    <t>French: Carlos Le Rebelle</t>
  </si>
  <si>
    <t>French: Castor Qui Travaillait Trop Fort, Le</t>
  </si>
  <si>
    <t>French: Ce N'est Pas Drole David!</t>
  </si>
  <si>
    <t>French: Ce N'est Pas Mon Nom</t>
  </si>
  <si>
    <t>French: Cendrillon Et Ella</t>
  </si>
  <si>
    <t>French: Cerveaux Actifs Junior</t>
  </si>
  <si>
    <t>French: C'est La Joie</t>
  </si>
  <si>
    <t>French: C'est Le But: 5 histoires De Hockey</t>
  </si>
  <si>
    <t>French: C'est Moi L'espion De Noel</t>
  </si>
  <si>
    <t>French: Chair De Poule: La Bande Dessinee 1 Le M</t>
  </si>
  <si>
    <t>French: Chant Vers La Maison, Le</t>
  </si>
  <si>
    <t>French: Chasseur d'Histoires, Le</t>
  </si>
  <si>
    <t>French: Chasseurs De Dinosaures</t>
  </si>
  <si>
    <t>French: Chat De La Lune, Le</t>
  </si>
  <si>
    <t>French: Chat Raplapla,Le</t>
  </si>
  <si>
    <t>French: Cher Journal: Mots Qu'Il Me Reste, Les</t>
  </si>
  <si>
    <t>French: Cherche Et Trouve A La Maison</t>
  </si>
  <si>
    <t>French: Cherche Et Trouve Les Vehicules</t>
  </si>
  <si>
    <t>French: Cherche Et Trouve: Les Dinos</t>
  </si>
  <si>
    <t>French: Chiens Ne Dansent Pas, Les</t>
  </si>
  <si>
    <t>French: Chiots D'amour 2: Avis e Recherche</t>
  </si>
  <si>
    <t>French: Chiots D'amour, Les 1 Amis Pour La Vie</t>
  </si>
  <si>
    <t>French: Chiots D'amour, Les 3 Equipe De Reve</t>
  </si>
  <si>
    <t>French: Chiots D'Amour, Les 4: Recette Gagnante</t>
  </si>
  <si>
    <t>French: Chouette Nuit De Petit Hibou, La</t>
  </si>
  <si>
    <t>French: Chroniques De L'Outre-Monde 1: Creatures</t>
  </si>
  <si>
    <t>French: Chroniques De Rema 1: Le Mystere De La B</t>
  </si>
  <si>
    <t>French: Chroniques De Rema, Les 2: Le Royaume de</t>
  </si>
  <si>
    <t>French: Chroniques De Ruelle 1 La Promesse De Pa</t>
  </si>
  <si>
    <t>French: Classe De M.Loup 2, La: Club Mystere</t>
  </si>
  <si>
    <t>French: Classe, La</t>
  </si>
  <si>
    <t>French: Club Des Baby-Sitters 1: Idee Geniale De</t>
  </si>
  <si>
    <t>French: Club Des Baby-Sitters 11 Au revoir, Stac</t>
  </si>
  <si>
    <t>French: Club Des Baby-Sitters 12, Le: Le Langage</t>
  </si>
  <si>
    <t>French: Club Des Baby-Sitters 13 La Malchance De</t>
  </si>
  <si>
    <t>French: Club Des Baby-Sitters 15 - La Revanche D</t>
  </si>
  <si>
    <t>French: Club Des Baby-Sitters, 16: Kristy Et La</t>
  </si>
  <si>
    <t>French: Coffret Du Parfait Magicien</t>
  </si>
  <si>
    <t>French: Coincee</t>
  </si>
  <si>
    <t>French: College Des Mysteres 1 Les Orphelins De</t>
  </si>
  <si>
    <t>French: College Des Mysteres 2 - Echos Des Teneb</t>
  </si>
  <si>
    <t>French: Comme On T'aime: Un Livre Sur Les Famill</t>
  </si>
  <si>
    <t>French: Comme Tu Es Brave! Un Livre Sur Le Depas</t>
  </si>
  <si>
    <t>French: Comment Capturer Un Amourosaure</t>
  </si>
  <si>
    <t>French: Comment Capturer Un Renne</t>
  </si>
  <si>
    <t>French: Comment Capturer Un Yeti</t>
  </si>
  <si>
    <t>French: Comment Fait Le Pere Noel Pour Passer Pa</t>
  </si>
  <si>
    <t>French: Comment Les Pieuvres Se Preparent Pour L</t>
  </si>
  <si>
    <t>French: Complot D'Animaux 1: Mon Royaume Obscur</t>
  </si>
  <si>
    <t>French: Comptines et Figurines: Bluey</t>
  </si>
  <si>
    <t>French: Comptines Et Figurines: Lilo Et Stitch</t>
  </si>
  <si>
    <t>French: Coucou: Le Printemps</t>
  </si>
  <si>
    <t>French: Couleurs Des Emotions, Les</t>
  </si>
  <si>
    <t>French: Couverture, La: Une Histoire D'amitie</t>
  </si>
  <si>
    <t>French: Crabe Grognon 5: En Classe Crabe Grognon</t>
  </si>
  <si>
    <t>French: Crabe Grognon 6 C'est La Fete, Crabe Gro</t>
  </si>
  <si>
    <t>French: Creatures De L'ecole</t>
  </si>
  <si>
    <t>French: Cree Des Animaux En Bandes Dessinees</t>
  </si>
  <si>
    <t>French: Crois En Toi</t>
  </si>
  <si>
    <t>French: Decouvrons Ensemble Le Monde Des Dinosau</t>
  </si>
  <si>
    <t>French: Decouvrons Ensemble Les Arbres</t>
  </si>
  <si>
    <t>French: Des Champignons Partout, Partout</t>
  </si>
  <si>
    <t>French: Des Mots Pour Mon Grand-Pere</t>
  </si>
  <si>
    <t>French: Deux Gros Ours Grincheux</t>
  </si>
  <si>
    <t>French: Devine Et Trouve: Les Couleurs</t>
  </si>
  <si>
    <t>French: Dino Bavard, Le</t>
  </si>
  <si>
    <t>French: Dino Perseverant, Le</t>
  </si>
  <si>
    <t>French: Dino-Hanoukka</t>
  </si>
  <si>
    <t>French: Dino-Noel</t>
  </si>
  <si>
    <t>French: Diwali De Binny, Le</t>
  </si>
  <si>
    <t>French: Dix Profs Delicieux</t>
  </si>
  <si>
    <t>French: Dosa En Fuite, La</t>
  </si>
  <si>
    <t>French: Dragon 5: Dragon Fete Noel</t>
  </si>
  <si>
    <t>French: Dragon De Givre, Le</t>
  </si>
  <si>
    <t>French: Dragouilles 25: Les Rouges De Seoul</t>
  </si>
  <si>
    <t>French: Drole D'Oiseau</t>
  </si>
  <si>
    <t>French: Ecole Des Poneys Enchantes #4: Reves Eti</t>
  </si>
  <si>
    <t>French: Ecole Saint-Macabre 1: Ecole Est Vivante</t>
  </si>
  <si>
    <t>French: Elephant Et Rosie: Aujourd'Hui Je Vole</t>
  </si>
  <si>
    <t>French: Elephant Et Rosie: J'adore La Bouillie</t>
  </si>
  <si>
    <t>French: Elephant Et Rosie: Joyeuse Fete Du Cocho</t>
  </si>
  <si>
    <t>French: Elephant Et Rosie: Nous Sommes Dans Un L</t>
  </si>
  <si>
    <t>French: Elephant Et Rosie: Regarde-Moi Lancer La</t>
  </si>
  <si>
    <t>French: Elephant Et Rosie: Veux-Tu Jouer Dehors?</t>
  </si>
  <si>
    <t>French: Elus Eljun, Les</t>
  </si>
  <si>
    <t>French: En Cavale 1: Les Griffes de la Mort</t>
  </si>
  <si>
    <t>French: En Cavale 2: Les Concombres En Folie</t>
  </si>
  <si>
    <t>French: En haut, C'est Par La</t>
  </si>
  <si>
    <t>French: Enfants Du Monde: La culture Et La Diver</t>
  </si>
  <si>
    <t>French: Enfants Du Monde: La Perte Et Le Deuil</t>
  </si>
  <si>
    <t>French: Enfants Du Monde: Racisme Et L'Intoleran</t>
  </si>
  <si>
    <t>French: Equipe Epique 1: Mission Morve (Quasi He</t>
  </si>
  <si>
    <t>French: Equipe Epique Quasi Heroique 3: Super Br</t>
  </si>
  <si>
    <t>French: Esais, Les - Risquer Le Tout Pour Le Tou</t>
  </si>
  <si>
    <t>French: Et La Mer Veille</t>
  </si>
  <si>
    <t>French: Et Si Les Abeilles Disparaissaient</t>
  </si>
  <si>
    <t>French: Etranges, Les</t>
  </si>
  <si>
    <t>French: Exploits D'Emma, Les</t>
  </si>
  <si>
    <t>French: Faire Des Amis 2: Clone Parfait, Le</t>
  </si>
  <si>
    <t>French: Faire Des Amis 4 C'est Parti Pour La Vie</t>
  </si>
  <si>
    <t>French: Fais Dodo, Petit Agneau</t>
  </si>
  <si>
    <t>French: Fais Un Souhait</t>
  </si>
  <si>
    <t>French: Fantomes</t>
  </si>
  <si>
    <t>French: Fascinant Atlas Du Monde</t>
  </si>
  <si>
    <t>French: Fee Des Souhaits 3: Super Populaire</t>
  </si>
  <si>
    <t>French: Fee Nommee Fred, Une</t>
  </si>
  <si>
    <t>French: Fee Scientifique, La</t>
  </si>
  <si>
    <t>French: Fees De Mon Jardin, Les</t>
  </si>
  <si>
    <t>French: Fees Des Souhaits 4: Fees A Jamais!</t>
  </si>
  <si>
    <t>French: Fees Eternelles, Les 1: Lulu Virevoltant</t>
  </si>
  <si>
    <t>French: Felix Et Cleo</t>
  </si>
  <si>
    <t>French: Felix et Cleo: Artistes En Herbe</t>
  </si>
  <si>
    <t>French: Festin De Nuit</t>
  </si>
  <si>
    <t>French: Fete Fourmi-Dable, La</t>
  </si>
  <si>
    <t>French: Fetes De Priya, Les 3 - La Soiree Surpri</t>
  </si>
  <si>
    <t>French: Fetes De Priya,Les 2 La Soiree Henne</t>
  </si>
  <si>
    <t>French: Feux De Foret</t>
  </si>
  <si>
    <t>French: Fil Invisible, Le</t>
  </si>
  <si>
    <t>French: Fille Parfaite,Une</t>
  </si>
  <si>
    <t>French: Filles Dragons 5: Aisha, Le Dragon Des M</t>
  </si>
  <si>
    <t>French: Filles Dragons Les 3: Naomi, Le Dragon D</t>
  </si>
  <si>
    <t>French: Filles Dragons,Les 4: Mei, Le Dragon Des</t>
  </si>
  <si>
    <t>French: Frisson L'Ecureuil Celebre Noel</t>
  </si>
  <si>
    <t>French: Frisson L'ecureuil: Un Recueil De Cinq H</t>
  </si>
  <si>
    <t>French: Gabby Et La Maison Magique :L'ecole Des</t>
  </si>
  <si>
    <t>French: Gabby Et La Maison Magique: La Croisiere</t>
  </si>
  <si>
    <t>French: Gabby Et La Maison Magique: La Mauvaise</t>
  </si>
  <si>
    <t>French: Gabby Et La Maison Magique: La Vegie-Mag</t>
  </si>
  <si>
    <t>French: Gabby Et La Maison Magique: Voici La Cha</t>
  </si>
  <si>
    <t>French: Gangster 10: Tout Chat Qui Monte Redesce</t>
  </si>
  <si>
    <t>French: Garcon Qui Ne Voulait Pas Mourir, Le</t>
  </si>
  <si>
    <t>French: Garfield : Gare Au Chiens</t>
  </si>
  <si>
    <t>French: Garfield: Au Royaume Des Lasagnes</t>
  </si>
  <si>
    <t>French: Garfield: Jamais Sans Odie</t>
  </si>
  <si>
    <t>French: Geronimo Stilton BD 1: Enquete Dans Les</t>
  </si>
  <si>
    <t>French: Geronimo Stilton BD 2: De La Glu Pour So</t>
  </si>
  <si>
    <t>French: Gout De L'espoir, Le</t>
  </si>
  <si>
    <t>French: Grande</t>
  </si>
  <si>
    <t>French: Grande fete De L'hiver, La</t>
  </si>
  <si>
    <t>French: Grandeur Nature</t>
  </si>
  <si>
    <t>French: Grognon,La Grue</t>
  </si>
  <si>
    <t>French: Gros Dodo</t>
  </si>
  <si>
    <t>French: Gros Grognon</t>
  </si>
  <si>
    <t>French: Gros Ours Endormi</t>
  </si>
  <si>
    <t>French: Gros Ours Grincheux</t>
  </si>
  <si>
    <t>French: Grosses Lunettes</t>
  </si>
  <si>
    <t>French: Guiby 1: Une odeur de soufre</t>
  </si>
  <si>
    <t>French: Guide Des Grands-Mamans Pour Les Petits,</t>
  </si>
  <si>
    <t>French: Harley Le Heros</t>
  </si>
  <si>
    <t>French: Harry Potter: Le Livre De Cuisine Offici</t>
  </si>
  <si>
    <t>'2-6</t>
  </si>
  <si>
    <t>French: Harry Potter: Le Livre De Patisserie Off</t>
  </si>
  <si>
    <t>French: Heure De Munsch, L</t>
  </si>
  <si>
    <t>French: Heure Du Conte Avec Benjamin, L</t>
  </si>
  <si>
    <t>French: Hibou Hebdo 15: Ami Pour Charlie, Un</t>
  </si>
  <si>
    <t>French: Hibou Hebdo 16 Tiens-Bon Eve</t>
  </si>
  <si>
    <t>French: Hibou Hebdo 18: Les Clubs Eco-Ecoles</t>
  </si>
  <si>
    <t>French: Hibou Hebdo 19 Eve, Presidente</t>
  </si>
  <si>
    <t>French: Hibou Hebdo 20 - Les Jeux Aile-Ympiques</t>
  </si>
  <si>
    <t>French: Hibou Hebo 17: Eve Et Son Groupe Rock</t>
  </si>
  <si>
    <t>French: Histoires De Mini_jean: Alerte Bleue Au</t>
  </si>
  <si>
    <t>French: Histoires de Mini-Jean: Le Tresor De La</t>
  </si>
  <si>
    <t>French: Histoires De Mini-Jean: Un Froid De Bliz</t>
  </si>
  <si>
    <t>French: Hockey Junior 4: Temps De Glace</t>
  </si>
  <si>
    <t>French: Hourra! Le hockey! Un Livre De Sports Ca</t>
  </si>
  <si>
    <t>French: Hurleurs</t>
  </si>
  <si>
    <t>French: Il Etait Une Fois: La BD 1 - La Plus Bel</t>
  </si>
  <si>
    <t>French: Il N'y A Pas De Dragon Dans Cette Histoi</t>
  </si>
  <si>
    <t>French: Il N'y A Pas De Geant Dans Cette Histoir</t>
  </si>
  <si>
    <t>French: Imagine Et dessine: Un Livre D'activites</t>
  </si>
  <si>
    <t>French: Intelligence Artificielle, L</t>
  </si>
  <si>
    <t>French: Investigators, Les 1</t>
  </si>
  <si>
    <t>French: Invisible</t>
  </si>
  <si>
    <t>French: J'ai Vu Un Cochon Voler</t>
  </si>
  <si>
    <t>French: J'aime Etre Moi</t>
  </si>
  <si>
    <t>French: J'aime Le Nouvel An Chinois</t>
  </si>
  <si>
    <t>French: Jalousie De Milo, La</t>
  </si>
  <si>
    <t>French: Jardin De Kaiah, Le</t>
  </si>
  <si>
    <t>French: Jardin Des Bas Perdus, Le</t>
  </si>
  <si>
    <t>French: Jardin Particulier De Millie Fleur, Le</t>
  </si>
  <si>
    <t>French: Je Lis Avec Pat Le Chat: Les Olympiades</t>
  </si>
  <si>
    <t>French: Je Lis Avec Pat le Chat: Pat Sous La Mer</t>
  </si>
  <si>
    <t>'K-5</t>
  </si>
  <si>
    <t>French: Je Lis Avec Pat: Jour De Neige</t>
  </si>
  <si>
    <t>French: Je Lis Avec...La Mauvaise Graine Va A La</t>
  </si>
  <si>
    <t>French: Je Lis Avec: L'Oeuf Modele Et Le Spectac</t>
  </si>
  <si>
    <t>French: Je Ne Fais Pas Si Peur</t>
  </si>
  <si>
    <t>French: Je Ne Suis Pas Un Numero</t>
  </si>
  <si>
    <t>French: Je Suis Moi: Un Livre Sur L'Authenticite</t>
  </si>
  <si>
    <t>French: Je Suis Ruby Bridges</t>
  </si>
  <si>
    <t>French: Je T'Aime Comme</t>
  </si>
  <si>
    <t>French: Je T'aime Papa</t>
  </si>
  <si>
    <t>French: Je Veux Tout Decouvrir</t>
  </si>
  <si>
    <t>French: J'en Ai Assez D'etre Un Chat</t>
  </si>
  <si>
    <t>French: Jessie Elliot A Peur De Son Ombre</t>
  </si>
  <si>
    <t>French: Jeux Et Coloriages Des Animaux Marins</t>
  </si>
  <si>
    <t>French: Jeux Et Labyrinthes En Folie</t>
  </si>
  <si>
    <t>French: J'Eveille Mes Sens</t>
  </si>
  <si>
    <t>French: Journal De Licorne 10 - Iris Et La Sorci</t>
  </si>
  <si>
    <t>French: Journal De Licorne 3: Iris La Courageuse</t>
  </si>
  <si>
    <t>French: Journal De Licorne 7: La Magie Disparue</t>
  </si>
  <si>
    <t>French: Journal De Licorne 8: Bienvenue Dans La</t>
  </si>
  <si>
    <t>French: Journal D'un Carlin 10 - Une Journee A L</t>
  </si>
  <si>
    <t>French: Journal D'un Carlin 8: Le Chiot</t>
  </si>
  <si>
    <t>French: Journal D'Un Carlin 9: Le Prince Du Defi</t>
  </si>
  <si>
    <t>French: Journal D'un Loup De Minecraft 2: Operat</t>
  </si>
  <si>
    <t>French: Journal D'un Pro De Roblox 1: L'echappee</t>
  </si>
  <si>
    <t>French: Journal D'un Pro De Roblox 2: Le Dragon</t>
  </si>
  <si>
    <t>French: Journee Gachee De Bea, La</t>
  </si>
  <si>
    <t>French: Juliette A Montreal</t>
  </si>
  <si>
    <t>French: Juliette A Venise</t>
  </si>
  <si>
    <t>French: Juliette En Australie La BD</t>
  </si>
  <si>
    <t>French: K-Boum: Decollage</t>
  </si>
  <si>
    <t>French: Klutz: Bracelets D'amitie</t>
  </si>
  <si>
    <t>French: Klutz: Lego Bolides De Course</t>
  </si>
  <si>
    <t>French: Klutz: Lego Figurines En Photo</t>
  </si>
  <si>
    <t>French: Klutz: Lego Loi De La Gravite</t>
  </si>
  <si>
    <t>French: Klutz: Lego Reactions En Chaine</t>
  </si>
  <si>
    <t>French: Klutz: Pokemon: A Vos Vitraux</t>
  </si>
  <si>
    <t>French: Le Fromage Pretentieux</t>
  </si>
  <si>
    <t>French: Le Hockey: Ses Supervedettes 2024-2025</t>
  </si>
  <si>
    <t>French: Lecon De Patin, La</t>
  </si>
  <si>
    <t>French: Legende De Polkin, La 1: La Naissance D'</t>
  </si>
  <si>
    <t>French: Licorne Et Yeti 7: Toi Et Moi, Ca Colle</t>
  </si>
  <si>
    <t>French: Licorne Et Yeti 8: Jeux A Deux</t>
  </si>
  <si>
    <t>French: Licorne Et Yeti 9 Au Clair De Lune</t>
  </si>
  <si>
    <t>French: Lien Invisible, Le</t>
  </si>
  <si>
    <t>French: Lieux Hantes: La Bande Dessinee 1 Quatre</t>
  </si>
  <si>
    <t>French: Lieux Hantes: Les Fantomes Du Quebec</t>
  </si>
  <si>
    <t>French: Lit En Delire, Le</t>
  </si>
  <si>
    <t>French: Louloudoc: Belugas, Les</t>
  </si>
  <si>
    <t>French: Louloudoc: Les Chiens</t>
  </si>
  <si>
    <t>French: Louloudoc: Les Hamsters</t>
  </si>
  <si>
    <t>French: Louloudoc: Les Lapins</t>
  </si>
  <si>
    <t>French: Loulous: Les Additions</t>
  </si>
  <si>
    <t>French: Loulous: Les Cursives</t>
  </si>
  <si>
    <t>French: Loulous: Les Soustractions</t>
  </si>
  <si>
    <t>French: Louveteaux Au Clair De Lune</t>
  </si>
  <si>
    <t>French: Lucie La Moufette Qui Pete Quand Elle Ri</t>
  </si>
  <si>
    <t>French: Luli Et Le Langage Du Thé</t>
  </si>
  <si>
    <t>French: Lumieres De La Nuit, Les</t>
  </si>
  <si>
    <t>French: Lundi</t>
  </si>
  <si>
    <t>French: Lunettes Jaunes, Les</t>
  </si>
  <si>
    <t>French: Lutin Trop Petit, Le</t>
  </si>
  <si>
    <t>French: M.I.A Ma Realite Augmente</t>
  </si>
  <si>
    <t>French: M.I.A. 2 : Apprentissage Profond</t>
  </si>
  <si>
    <t>French: Ma Classe De Maternelle</t>
  </si>
  <si>
    <t>French: Mac B Espion 2: Crime Impossible</t>
  </si>
  <si>
    <t>French: Mac B Espion 5: Melodie Du Danger, La</t>
  </si>
  <si>
    <t>French: Mac B. Espion 1 - Mission Secrete</t>
  </si>
  <si>
    <t>French: Mac B. Espion 2: Crime Impossible</t>
  </si>
  <si>
    <t>French: Maddox Et Aurore: Un Monstre Sous Le Lit</t>
  </si>
  <si>
    <t>French: Magasin De Jouets Des Freres Noel, Le</t>
  </si>
  <si>
    <t>French: Mais Ou Est Passe Notre Bonhomme De Neig</t>
  </si>
  <si>
    <t>French: Maitres Des Dragons 26: La Caverne du Dr</t>
  </si>
  <si>
    <t>French: Manoir Hillcrest</t>
  </si>
  <si>
    <t>French: Maree Noire: L'Histoire A L'origine Du J</t>
  </si>
  <si>
    <t>French: Marvel: Shang-Chi: La BD: La Quete De L'</t>
  </si>
  <si>
    <t>French: Marvel: Spider-Ham La BD 3 - Un Voyage T</t>
  </si>
  <si>
    <t>French: Mauvaise Graine Presente, La: Le Bon, La</t>
  </si>
  <si>
    <t>French: Mauvaise Graine, La</t>
  </si>
  <si>
    <t>French: Max Et Les Mini-Chevaliers</t>
  </si>
  <si>
    <t>French: Mechant Minou Contre Son Gardien</t>
  </si>
  <si>
    <t>French: Mechant Minou En Couleurs: Mechant Minou</t>
  </si>
  <si>
    <t>French: Mechant Minou: Superchat</t>
  </si>
  <si>
    <t>French: Mechants 1: Mechants, Les</t>
  </si>
  <si>
    <t>French: Mechants 11: Seigneur Des Serpents, Le</t>
  </si>
  <si>
    <t>French: Mechants 12: Etre Elu, L'</t>
  </si>
  <si>
    <t>French: Mechants 13: Poursuite Dans L'Espace-Tem</t>
  </si>
  <si>
    <t>French: Mechants 14: Gare A La Cruelle Colonie</t>
  </si>
  <si>
    <t>French: Mechants 2: Mission Im-Poule-Ssible</t>
  </si>
  <si>
    <t>French: Mechants 3: Vengeance Du Cochon Dingue,</t>
  </si>
  <si>
    <t>French: Mechants Les 16: Les Autres</t>
  </si>
  <si>
    <t>French: Mechants, Les 17: Que Les Jeux Commencen</t>
  </si>
  <si>
    <t>French: Mechants, Les 19: Le Serpent Et La Bete</t>
  </si>
  <si>
    <t>French: Mechants, Les 20: Une Derniere Chose</t>
  </si>
  <si>
    <t>French: Mechants, Les: 18: Regarde Donc Qui Parl</t>
  </si>
  <si>
    <t>French: Merci, Canada!</t>
  </si>
  <si>
    <t>French: Merveilles De La Science, Les</t>
  </si>
  <si>
    <t>French: Mes Adorables Coloriages: Capybaras</t>
  </si>
  <si>
    <t>French: Mes Adorables Coloriages: Petits Delices</t>
  </si>
  <si>
    <t>'1-4</t>
  </si>
  <si>
    <t>French: Mes Autocollants Brillants: Sous La Mer</t>
  </si>
  <si>
    <t>French: Mes Premiers Contraires</t>
  </si>
  <si>
    <t>French: Mes Super Autocollants: Les Camions</t>
  </si>
  <si>
    <t>French: Mes voisins, Mon Quartier</t>
  </si>
  <si>
    <t>French: Mini Chat Et Son BD 2: Perspectives</t>
  </si>
  <si>
    <t>French: Mini Chat Et Son Club BD</t>
  </si>
  <si>
    <t>French: Mini Chat Et Son Club BD 4: Collaboratio</t>
  </si>
  <si>
    <t>French: Mini Chat Et Son Club BD 5: Influenceurs</t>
  </si>
  <si>
    <t>French: Mini-Docs 1: Aidons Le Gentil Lion</t>
  </si>
  <si>
    <t>French: Mini-Docs 3 : Aidons le Puissant Guepard</t>
  </si>
  <si>
    <t>French: Miroir, Miroir, Qui Sera Blanche-Neige?</t>
  </si>
  <si>
    <t>French: Moi La Planete Mars: Terriens Bienvenus</t>
  </si>
  <si>
    <t>French: Moi La Terre: Mes Premiers Milliards D'A</t>
  </si>
  <si>
    <t>French: Mon Cahier De Dessins</t>
  </si>
  <si>
    <t>French: Mon Encyclopedie Junior Des Phenomenes N</t>
  </si>
  <si>
    <t>French: Mon Encyclopedie Junior Des Roches Et Mi</t>
  </si>
  <si>
    <t>French: Mon Encyclopetit Des Dinosaures</t>
  </si>
  <si>
    <t>French: Mon Encyclopetit Des Fetes Du Monde</t>
  </si>
  <si>
    <t>French: Mon Encyclopetit Du Corps Humain</t>
  </si>
  <si>
    <t>French: Mon Fascinant Ocean</t>
  </si>
  <si>
    <t>French: Mon Fascinant Univers</t>
  </si>
  <si>
    <t>French: Mon Grand Livre Des Planetes Et Des Etoi</t>
  </si>
  <si>
    <t>French: Mon Livre A Gratter : La Nuit</t>
  </si>
  <si>
    <t>French: Mon Livre Des Bebes Animaux</t>
  </si>
  <si>
    <t>French: Mon Nom Est Kikelomo</t>
  </si>
  <si>
    <t>French: Mon Papa (Extra)Ordinaire</t>
  </si>
  <si>
    <t>French: Mon Pere, L'ours Polaire</t>
  </si>
  <si>
    <t>French: Mon Petit Cherche Et Trouve : En Hiver</t>
  </si>
  <si>
    <t>French: Mon Premier Petit Livre Les Mots</t>
  </si>
  <si>
    <t>French: Mon Premier Petit Livre: L'ABC Du Canada</t>
  </si>
  <si>
    <t>French: Mon Premier Petit Livre: Les Bébés Anima</t>
  </si>
  <si>
    <t>French: Mon Super Cahier: En Route Vers La Préma</t>
  </si>
  <si>
    <t>French: Monde Selon Le Ver De Terre, Le</t>
  </si>
  <si>
    <t>French: Mondes De L'agent Jean: Planete Lobe</t>
  </si>
  <si>
    <t>French: Mondial Des Records Guinness 2026</t>
  </si>
  <si>
    <t>French: Monsieur S.</t>
  </si>
  <si>
    <t>French: Monstres Croque-Soucis, Les</t>
  </si>
  <si>
    <t>French: Motel Calivista 2: Les Trois Cles</t>
  </si>
  <si>
    <t>French: Motel Calivista 3: Place Au Reves</t>
  </si>
  <si>
    <t>French: Mots Mysteres 26</t>
  </si>
  <si>
    <t>French: Mouche Dans L'aspirateur, La</t>
  </si>
  <si>
    <t>French: Munsch A La Tonne</t>
  </si>
  <si>
    <t>French: Narval Et Gelato 8 Une Narvalhoween Terr</t>
  </si>
  <si>
    <t>French: Nat Absolument</t>
  </si>
  <si>
    <t>French: Nat D'Abord (#2)</t>
  </si>
  <si>
    <t>French: Nat Geo Kids: Mon Premier Atlas Du Monde</t>
  </si>
  <si>
    <t>French: Nat Geo: Ensemble De Lecture 2</t>
  </si>
  <si>
    <t>French: Nat Geo: Vie Sauvage: Les Pandas</t>
  </si>
  <si>
    <t>French: Nat Perd La Carte</t>
  </si>
  <si>
    <t>French: National Geographic Kids: Boite A Lectur</t>
  </si>
  <si>
    <t>French: National Geographic Kids: Les Superpouvo</t>
  </si>
  <si>
    <t>French: National Geographic Kids: Mon Grand Livr</t>
  </si>
  <si>
    <t>French: National Geographic Kids: Tout Tout Tout</t>
  </si>
  <si>
    <t>French: National Geographic Kids: Vie Sauvage :</t>
  </si>
  <si>
    <t>French: Ne Touche Jamais Un Abecedaire</t>
  </si>
  <si>
    <t>French: Ne Touche Jamais Un Axolotl</t>
  </si>
  <si>
    <t>French: Ne Touche Jamais Une Moufette</t>
  </si>
  <si>
    <t>French: Ne Tourne Pas La Page</t>
  </si>
  <si>
    <t>French: NGK: Bizarre Mais vrai Les Requins</t>
  </si>
  <si>
    <t>French: Nibi A Soif, Tres Soif (Version Bilingue</t>
  </si>
  <si>
    <t>French: Nish 1: Le Nord Et Le Sud</t>
  </si>
  <si>
    <t>French: Noel Anishinabe, Un</t>
  </si>
  <si>
    <t>French: Noisette: Mini-Docs 2 Aidons La Brave Gi</t>
  </si>
  <si>
    <t>French: Nombreux Chapeaux Du Rat Romeo</t>
  </si>
  <si>
    <t>French: Nos Boucles Au Naturel: Abecedaire</t>
  </si>
  <si>
    <t>French: Nous Sommes La</t>
  </si>
  <si>
    <t>French: Nous Sommes Metis</t>
  </si>
  <si>
    <t>French: Nouvelle Famille De Miles,La</t>
  </si>
  <si>
    <t>French: Nouvelle, La</t>
  </si>
  <si>
    <t>French: Nutshimit: La Cahier D'activites</t>
  </si>
  <si>
    <t>French: Nutshimit: Un Bain De Foret</t>
  </si>
  <si>
    <t>French: Oeuf Modele Presente: La Grande Oeuf-vas</t>
  </si>
  <si>
    <t>French: Onzes Mares</t>
  </si>
  <si>
    <t>French: Ou Sont Mes Cadeaux De L'Aid?</t>
  </si>
  <si>
    <t>French: Ours En Robe De Chambre,L</t>
  </si>
  <si>
    <t>French: Pandas Qui Ont Fait Une Promesse, Les</t>
  </si>
  <si>
    <t>French: Pas D'ecole!</t>
  </si>
  <si>
    <t>French: Pas Facile D'etre Un Lapin</t>
  </si>
  <si>
    <t>French: Pas Recherche</t>
  </si>
  <si>
    <t>French: Pas Si Bete: L'abeille A Miel</t>
  </si>
  <si>
    <t>French: Pas Si Bete: Le Renard Roux</t>
  </si>
  <si>
    <t>French: Pas Si Betes: Les Koalas</t>
  </si>
  <si>
    <t>French: Pat Le Chat: Cinq Petites Citrouilles</t>
  </si>
  <si>
    <t>French: Patate Paresseuse, La</t>
  </si>
  <si>
    <t>French: Patate Pourrie: Legume Le Plus Mignon Du</t>
  </si>
  <si>
    <t>French: Patience de M. Paresseux, La</t>
  </si>
  <si>
    <t>French: Patience, Petite Chenille</t>
  </si>
  <si>
    <t>French: Pato Et Presto 2: Pato et Presto Sauvent</t>
  </si>
  <si>
    <t>French: Pax Et Le Petit Soldat</t>
  </si>
  <si>
    <t>French: Peppa Pig: C'Est Noel, Peppa!</t>
  </si>
  <si>
    <t>French: Peppa Pig: Joyeux Anniversaire Peppa</t>
  </si>
  <si>
    <t>French: Peppa Pig: La Fete De La Saint-Valentin</t>
  </si>
  <si>
    <t>French: Peppa Pig: La Grande Aventure</t>
  </si>
  <si>
    <t>French: Peppa Pig: La Lecon De Ballet</t>
  </si>
  <si>
    <t>French: Peppa Pig: La Licorne Magique</t>
  </si>
  <si>
    <t>French: Peppa Pig: Les 100 Premiers Mots De Pep</t>
  </si>
  <si>
    <t>French: Peppa Pig: Notre Nouvelle Petite Soeur</t>
  </si>
  <si>
    <t>French: Peppa Pig: Peppa Dit Merci</t>
  </si>
  <si>
    <t>French: Peppa Pig: Peppa Fait Un Gateau</t>
  </si>
  <si>
    <t>French: Peppa Pig: Peppa La Sirene</t>
  </si>
  <si>
    <t>French: Peppa Pig: Peppa Superheroine</t>
  </si>
  <si>
    <t>French: Peppa Pig: Peppa Va Patiner</t>
  </si>
  <si>
    <t>French: Peppa Pig: Quand Je Serai Grande</t>
  </si>
  <si>
    <t>French: Peppa Pig: Recueuil De Sept Histoires</t>
  </si>
  <si>
    <t>French: Peripeties Des Soeurs Anodine 3, Les: De</t>
  </si>
  <si>
    <t>French: Petit Chat Perdu, Le</t>
  </si>
  <si>
    <t>French: Petit Roman: Isabelle A La Varicelle</t>
  </si>
  <si>
    <t>French: Petit Vampire A Peur De Dormir</t>
  </si>
  <si>
    <t>French: Petite Fille Requin, La</t>
  </si>
  <si>
    <t>French: Petite Poulette Et Le Tres Long Marathon</t>
  </si>
  <si>
    <t>French: Petites Aventures De Narval Et Gelato 1</t>
  </si>
  <si>
    <t>French: Petits Je-Sais-Tout: Est-ce Possible/Arc</t>
  </si>
  <si>
    <t>French: Petits Je-Sais-Tout: Est-ce Une Bonne Id</t>
  </si>
  <si>
    <t>French: Petits Souliers</t>
  </si>
  <si>
    <t>French: Phoenix Le Merveilleux</t>
  </si>
  <si>
    <t>French: Pire Annee De Ma Vie, La</t>
  </si>
  <si>
    <t>French: Pire Livre Du Monde, Le</t>
  </si>
  <si>
    <t>French: Plumo et Phobie 7: Tous Ensemble</t>
  </si>
  <si>
    <t>French: Plus Belle Des Hanoukkas, La</t>
  </si>
  <si>
    <t>French: Plus Grand, Le</t>
  </si>
  <si>
    <t>French: Plus Grosse Poutine Du Monde</t>
  </si>
  <si>
    <t>French: Plus Que La Couleur Peche</t>
  </si>
  <si>
    <t>French: Pois Chic Presente: Le plus Magni-Chic D</t>
  </si>
  <si>
    <t>French: Pokemon 3: Attrapez-Les... Quoi</t>
  </si>
  <si>
    <t>French: Pokemon 4: Cauchemar Legendaire</t>
  </si>
  <si>
    <t>French: Pokemon 5- Mission Sous-Marine</t>
  </si>
  <si>
    <t>French: Pokemon 6 - Prets Au Combat</t>
  </si>
  <si>
    <t>French: Pokemon: Bienvenue A Bord</t>
  </si>
  <si>
    <t>French: Pokemon: Combat Avec L'Ultra-Chimere</t>
  </si>
  <si>
    <t>French: Pokemon: La Serie Les Voyages: Bienvenue</t>
  </si>
  <si>
    <t>French: Pokemon: La Serie Les Voyages: La Nourri</t>
  </si>
  <si>
    <t>French: Pokemon: La Serie Soleil Et Lune 5 - Au</t>
  </si>
  <si>
    <t>French: Pokemon: Soleil Et Lune #2: Otaquin Le H</t>
  </si>
  <si>
    <t>French: Ponts, Les</t>
  </si>
  <si>
    <t>French: Precieux Mnoomin</t>
  </si>
  <si>
    <t>French: Predateurs de L'ombre</t>
  </si>
  <si>
    <t>French: Premier Trio 2 Passe Par La Bande</t>
  </si>
  <si>
    <t>French: Premier Trio: Cinq Minutes Pour Rudesse</t>
  </si>
  <si>
    <t>French: Princesse Dans Un Sac, La</t>
  </si>
  <si>
    <t>French: Princesse Rose Et Le Pays Des Faux-Sembl</t>
  </si>
  <si>
    <t>French: Promenade, La: Accepter Ses Emotions</t>
  </si>
  <si>
    <t>French: Pros (Pas Tant Que Ca)1: La Gaffe De Mil</t>
  </si>
  <si>
    <t>French: P'tits Curieux: Animaux En Danger</t>
  </si>
  <si>
    <t>French: P'tits Curieux: Ce Que Nous Jetons Et Co</t>
  </si>
  <si>
    <t>French: P'tits Curieux: Recifs Coralliens, Les</t>
  </si>
  <si>
    <t>French: Quand Ca Ne Tourne Pas Rond, Change De D</t>
  </si>
  <si>
    <t>French: Quand J'ai Rencontre Le Pere Noel</t>
  </si>
  <si>
    <t>French: Quand Simone S'efface 1 Double Sauvetage</t>
  </si>
  <si>
    <t>French: Quand Tu Sauras Nager</t>
  </si>
  <si>
    <t>French: Que faire Avec Du Papier Et De La Colle</t>
  </si>
  <si>
    <t>French: Que Faire Avec Une Boite En Carton</t>
  </si>
  <si>
    <t>French: Quel Genie</t>
  </si>
  <si>
    <t>French: Quelle Creativite : Un Livre Pour Les Pe</t>
  </si>
  <si>
    <t>French: Quelle Equipe Grandiose</t>
  </si>
  <si>
    <t>French: Quelques Miettes</t>
  </si>
  <si>
    <t>French: Qui Est Terry Fox?</t>
  </si>
  <si>
    <t>French: Qui Suis-Je: Un Livre Sur La Pensee Posi</t>
  </si>
  <si>
    <t>French: Qui Va Gagner: Combat Ultime Des Bestiol</t>
  </si>
  <si>
    <t>French: Qui Va Gagner: Le Coyote Ou Le Dingo</t>
  </si>
  <si>
    <t>French: Qui Va Gagner: Le Jaguar Ou La Mouffette</t>
  </si>
  <si>
    <t>French: Qui Va Gagner: Le Rhinoceros Ou L'hippop</t>
  </si>
  <si>
    <t>French: Qui Va Gagner: Le Tyrannosaure Ou Le Vel</t>
  </si>
  <si>
    <t>French: Qui Va Gagner: Lion Ou Le Tigre, Le?</t>
  </si>
  <si>
    <t>French: Qui Va Gagner: Ours Polaire Ou Le Grizzl</t>
  </si>
  <si>
    <t>French: Raisin Rancunier, Le</t>
  </si>
  <si>
    <t>French: Refugies</t>
  </si>
  <si>
    <t>French: Renard Qui Adore L'automne, Le</t>
  </si>
  <si>
    <t>French: Rends-Moi Mon Papa</t>
  </si>
  <si>
    <t>French: Repartir</t>
  </si>
  <si>
    <t>French: Retour A Bramble Falls</t>
  </si>
  <si>
    <t>French: Riviere, La</t>
  </si>
  <si>
    <t>French: Roi De La Maternelle</t>
  </si>
  <si>
    <t>French: Roue Des Verbes, En Français</t>
  </si>
  <si>
    <t>French: Saga Misewa, La 1: Les Terres Isolees</t>
  </si>
  <si>
    <t>French: Saga Misewa, La 2: Le Grand Ours</t>
  </si>
  <si>
    <t>French: Saison Des Zombies, La</t>
  </si>
  <si>
    <t>French: Salut Zig Zag</t>
  </si>
  <si>
    <t>French: Sang Le: Plus Qu'une Boisson Pour Les Va</t>
  </si>
  <si>
    <t>French: Savais-Tu: Le Hockey</t>
  </si>
  <si>
    <t>French: Savais-Tu: Les Fourmiliers</t>
  </si>
  <si>
    <t>French: Secrets De La Jungle, Les</t>
  </si>
  <si>
    <t>French: Secrets De La Montagne, Les</t>
  </si>
  <si>
    <t>French: Si J'Etais Un Crabe</t>
  </si>
  <si>
    <t>French: Si Tu Vois Un Merlebleu</t>
  </si>
  <si>
    <t>French: Sinistre Secret</t>
  </si>
  <si>
    <t>French: Soeurs</t>
  </si>
  <si>
    <t>French: Soiree Pyjama Des Dinosaures, La</t>
  </si>
  <si>
    <t>French: Sorciere Trop Petite, La</t>
  </si>
  <si>
    <t>French: Sortie Scolaire, La</t>
  </si>
  <si>
    <t>French: Souris</t>
  </si>
  <si>
    <t>French: Souris Qui Rugit, La</t>
  </si>
  <si>
    <t>French: Souris Sur La Lune, Une</t>
  </si>
  <si>
    <t>French: Super Chien 1</t>
  </si>
  <si>
    <t>French: Super Chien 12: La Bete Ecarlate</t>
  </si>
  <si>
    <t>French: Super Chien 13: Gros Jean: Le Commenceme</t>
  </si>
  <si>
    <t>French: Super Chien 14: Gros Jean: La Conviction</t>
  </si>
  <si>
    <t>French: Super Rapides</t>
  </si>
  <si>
    <t>French: Super Six Du Hockey 5 - Pris au jeu</t>
  </si>
  <si>
    <t>French: Super-Enqueteurs: Qui A Fait Disparaitre</t>
  </si>
  <si>
    <t>French: Super-Enqueteurs: Qui A Vole Le Soleil?</t>
  </si>
  <si>
    <t>French: Surprise Merveilleuse, Une</t>
  </si>
  <si>
    <t>French: Tant Qu'on A De L'amour... Et Un Oreille</t>
  </si>
  <si>
    <t>French: Tarte Modeste, La</t>
  </si>
  <si>
    <t>French: Taylor Swift: Son Histoire</t>
  </si>
  <si>
    <t>French: Ti-Bou 1: Retour A La Maison, Le</t>
  </si>
  <si>
    <t>French: Ti-Bou 4 Heure D'etre Courageux, L'</t>
  </si>
  <si>
    <t>French: Ti-Bou 5: Les Aventures De La Foret</t>
  </si>
  <si>
    <t>French: Timbres 7: Le 13E Signe</t>
  </si>
  <si>
    <t>French: Timbres,Les 8: Quel Casse-Tete</t>
  </si>
  <si>
    <t>French: Timide</t>
  </si>
  <si>
    <t>French: Titi Le Tigre: Mais Pourquoi?</t>
  </si>
  <si>
    <t>French: Top 100 Des Choses Les Plus Meurtrieres</t>
  </si>
  <si>
    <t>4-6</t>
  </si>
  <si>
    <t>French: Tous Les Livres Du Monde!</t>
  </si>
  <si>
    <t>French: Tout A Fait Normand</t>
  </si>
  <si>
    <t>French: Tout Sur Le hockey Feminin</t>
  </si>
  <si>
    <t>French: Toute Petite Fermiere, La</t>
  </si>
  <si>
    <t>French: Trace Et Decouvre: 1 2 3</t>
  </si>
  <si>
    <t>French: Trois Boucs Et Le Troll, Les</t>
  </si>
  <si>
    <t>French: Trois Petits Cochons Superheros Et Le Bo</t>
  </si>
  <si>
    <t>French: Trois Petits Cochons Superheros, Les: Jo</t>
  </si>
  <si>
    <t>French: Trousse De Roches Et Mineraux</t>
  </si>
  <si>
    <t>French: Tu M'emerveilleras</t>
  </si>
  <si>
    <t>French: Un Pas A La Fois</t>
  </si>
  <si>
    <t>French: Une Idee Pour Papi</t>
  </si>
  <si>
    <t>French: Unico 1: Le Commencement</t>
  </si>
  <si>
    <t>French: Unico 2: Pourchasse</t>
  </si>
  <si>
    <t>French: Univers Est Un Ninja 6 Le Livre Rouge</t>
  </si>
  <si>
    <t>French: Veille De Holi,La</t>
  </si>
  <si>
    <t>French: Voleur De Neige, Le</t>
  </si>
  <si>
    <t>French: Zig Zag: Zig Zag Et Les Marzziens</t>
  </si>
  <si>
    <t>Microphone Pen (5 pack)</t>
  </si>
  <si>
    <t>Microphone Pen - 4 pack</t>
  </si>
  <si>
    <t>MIC_4</t>
  </si>
  <si>
    <r>
      <t xml:space="preserve">Operation Do-Over (Hardcover) </t>
    </r>
    <r>
      <rPr>
        <sz val="11"/>
        <color rgb="FFFF0000"/>
        <rFont val="Calibri"/>
        <family val="2"/>
        <scheme val="minor"/>
      </rPr>
      <t>🍁</t>
    </r>
  </si>
  <si>
    <t>ORDERS MUST BE SUBMITTED BY FRIDAY APRIL 24, 2026 / 
LES COMMANDES DOIVENT ÊTRE PASSÉES AVANT LE VENDREDI 24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</si>
</sst>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_-[$$-1009]* #,##0.00_-;\-[$$-1009]* #,##0.00_-;_-[$$-1009]* &quot;-&quot;??_-;_-@_-"/>
    <numFmt numFmtId="167" formatCode="[&lt;=9999999]###\-####;###\-###\-####"/>
    <numFmt numFmtId="168" formatCode="[$-409]d\-mmm\-yyyy;@"/>
    <numFmt numFmtId="169" formatCode="[$-409]dd\-mmm\-yy;@"/>
    <numFmt numFmtId="170" formatCode="_ * #,##0.00_)\ [$$-C0C]_ ;_ * \(#,##0.00\)\ [$$-C0C]_ ;_ * &quot;-&quot;??_)\ [$$-C0C]_ ;_ @_ "/>
  </numFmts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</font>
    <font>
      <b/>
      <sz val="18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i/>
      <sz val="12"/>
      <color theme="1"/>
      <name val="Calibri"/>
      <family val="2"/>
    </font>
    <font>
      <b/>
      <u/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5"/>
      <color theme="1"/>
      <name val="Calibri"/>
      <family val="2"/>
    </font>
    <font>
      <b/>
      <sz val="11"/>
      <name val="Calibri"/>
      <family val="2"/>
    </font>
    <font>
      <u/>
      <sz val="11"/>
      <color rgb="FFFF0000"/>
      <name val="Calibri"/>
      <family val="2"/>
    </font>
    <font>
      <b/>
      <u/>
      <sz val="16"/>
      <color theme="0"/>
      <name val="Calibri"/>
      <family val="2"/>
    </font>
    <font>
      <b/>
      <u/>
      <sz val="20"/>
      <color theme="0"/>
      <name val="Calibri"/>
      <family val="2"/>
    </font>
    <font>
      <u/>
      <sz val="16"/>
      <color theme="0"/>
      <name val="Calibri"/>
      <family val="2"/>
      <scheme val="minor"/>
    </font>
    <font>
      <i/>
      <u/>
      <sz val="14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b/>
      <u/>
      <sz val="12"/>
      <color theme="1"/>
      <name val="Calibri"/>
      <family val="2"/>
    </font>
    <font>
      <b/>
      <sz val="18"/>
      <color theme="0"/>
      <name val="Calibri"/>
      <family val="2"/>
    </font>
    <font>
      <sz val="1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8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color theme="0"/>
      <name val="Calibri"/>
      <family val="2"/>
    </font>
    <font>
      <sz val="12"/>
      <name val="Arial"/>
      <family val="2"/>
    </font>
    <font>
      <u/>
      <sz val="11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u/>
      <sz val="14"/>
      <color theme="10"/>
      <name val="Calibri"/>
      <family val="2"/>
      <scheme val="minor"/>
    </font>
    <font>
      <b/>
      <sz val="20"/>
      <color theme="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Arial"/>
      <family val="2"/>
    </font>
    <font>
      <i/>
      <sz val="11"/>
      <name val="Calibri"/>
      <family val="2"/>
    </font>
    <font>
      <sz val="28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u/>
      <sz val="16"/>
      <color theme="1"/>
      <name val="Calibri"/>
      <family val="2"/>
    </font>
    <font>
      <b/>
      <i/>
      <sz val="10"/>
      <name val="Calibri"/>
      <family val="2"/>
    </font>
    <font>
      <b/>
      <u/>
      <sz val="18"/>
      <color theme="0"/>
      <name val="Calibri"/>
      <family val="2"/>
    </font>
    <font>
      <b/>
      <sz val="15"/>
      <color theme="4" tint="-0.249977111117893"/>
      <name val="Calibri"/>
      <family val="2"/>
    </font>
    <font>
      <sz val="10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i/>
      <sz val="16"/>
      <color theme="0"/>
      <name val="Calibri"/>
      <family val="2"/>
    </font>
    <font>
      <b/>
      <i/>
      <sz val="12"/>
      <color theme="1"/>
      <name val="Calibri"/>
      <family val="2"/>
    </font>
    <font>
      <b/>
      <i/>
      <u/>
      <sz val="20"/>
      <color rgb="FFFF0000"/>
      <name val="Calibri"/>
      <family val="2"/>
    </font>
    <font>
      <b/>
      <sz val="14"/>
      <color rgb="FF212121"/>
      <name val="Calibri"/>
      <family val="2"/>
    </font>
    <font>
      <b/>
      <sz val="28"/>
      <color rgb="FFFF0000"/>
      <name val="Calibri"/>
      <family val="2"/>
    </font>
    <font>
      <b/>
      <sz val="36"/>
      <color rgb="FFFF0000"/>
      <name val="Calibri"/>
      <family val="2"/>
    </font>
    <font>
      <sz val="28"/>
      <color theme="0" tint="-0.1499984740745262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2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</cellStyleXfs>
  <cellXfs count="484"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49" fontId="21" fillId="0" borderId="0" xfId="1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44" fontId="21" fillId="0" borderId="0" xfId="0" applyNumberFormat="1" applyFont="1" applyAlignment="1" applyProtection="1">
      <alignment horizontal="center"/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1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Protection="1">
      <protection hidden="1"/>
    </xf>
    <xf numFmtId="1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left"/>
      <protection hidden="1"/>
    </xf>
    <xf numFmtId="49" fontId="21" fillId="0" borderId="0" xfId="1" applyNumberFormat="1" applyFont="1" applyAlignment="1" applyProtection="1">
      <alignment horizontal="center"/>
      <protection hidden="1"/>
    </xf>
    <xf numFmtId="0" fontId="39" fillId="0" borderId="0" xfId="124" applyFont="1"/>
    <xf numFmtId="0" fontId="40" fillId="0" borderId="0" xfId="124" applyFont="1"/>
    <xf numFmtId="0" fontId="38" fillId="0" borderId="0" xfId="124"/>
    <xf numFmtId="0" fontId="38" fillId="0" borderId="33" xfId="124" applyBorder="1"/>
    <xf numFmtId="0" fontId="38" fillId="0" borderId="34" xfId="124" applyBorder="1"/>
    <xf numFmtId="0" fontId="38" fillId="0" borderId="35" xfId="124" applyBorder="1"/>
    <xf numFmtId="0" fontId="38" fillId="0" borderId="36" xfId="124" applyBorder="1"/>
    <xf numFmtId="0" fontId="41" fillId="0" borderId="0" xfId="124" applyFont="1"/>
    <xf numFmtId="0" fontId="41" fillId="0" borderId="0" xfId="124" applyFont="1" applyAlignment="1">
      <alignment horizontal="left"/>
    </xf>
    <xf numFmtId="0" fontId="43" fillId="0" borderId="29" xfId="124" applyFont="1" applyBorder="1" applyAlignment="1">
      <alignment horizontal="center"/>
    </xf>
    <xf numFmtId="0" fontId="42" fillId="0" borderId="0" xfId="124" applyFont="1"/>
    <xf numFmtId="0" fontId="41" fillId="0" borderId="31" xfId="124" applyFont="1" applyBorder="1"/>
    <xf numFmtId="0" fontId="43" fillId="0" borderId="16" xfId="124" applyFont="1" applyBorder="1"/>
    <xf numFmtId="0" fontId="44" fillId="0" borderId="12" xfId="124" applyFont="1" applyBorder="1" applyAlignment="1">
      <alignment horizontal="left"/>
    </xf>
    <xf numFmtId="0" fontId="43" fillId="0" borderId="12" xfId="124" applyFont="1" applyBorder="1" applyAlignment="1">
      <alignment horizontal="left"/>
    </xf>
    <xf numFmtId="0" fontId="43" fillId="0" borderId="12" xfId="124" applyFont="1" applyBorder="1" applyAlignment="1">
      <alignment horizontal="center"/>
    </xf>
    <xf numFmtId="0" fontId="43" fillId="0" borderId="14" xfId="124" applyFont="1" applyBorder="1" applyAlignment="1">
      <alignment horizontal="center"/>
    </xf>
    <xf numFmtId="0" fontId="43" fillId="0" borderId="30" xfId="124" applyFont="1" applyBorder="1"/>
    <xf numFmtId="0" fontId="43" fillId="0" borderId="0" xfId="124" applyFont="1" applyAlignment="1">
      <alignment horizontal="left"/>
    </xf>
    <xf numFmtId="0" fontId="43" fillId="0" borderId="0" xfId="124" applyFont="1" applyAlignment="1">
      <alignment horizontal="center"/>
    </xf>
    <xf numFmtId="0" fontId="41" fillId="0" borderId="0" xfId="124" applyFont="1" applyAlignment="1">
      <alignment horizontal="center"/>
    </xf>
    <xf numFmtId="2" fontId="41" fillId="0" borderId="29" xfId="124" applyNumberFormat="1" applyFont="1" applyBorder="1"/>
    <xf numFmtId="0" fontId="41" fillId="0" borderId="31" xfId="124" applyFont="1" applyBorder="1" applyAlignment="1">
      <alignment horizontal="center"/>
    </xf>
    <xf numFmtId="0" fontId="38" fillId="0" borderId="41" xfId="124" applyBorder="1"/>
    <xf numFmtId="0" fontId="38" fillId="0" borderId="42" xfId="124" applyBorder="1" applyAlignment="1">
      <alignment horizontal="center"/>
    </xf>
    <xf numFmtId="2" fontId="38" fillId="0" borderId="43" xfId="124" applyNumberFormat="1" applyBorder="1" applyAlignment="1">
      <alignment horizontal="center"/>
    </xf>
    <xf numFmtId="0" fontId="38" fillId="0" borderId="44" xfId="124" applyBorder="1"/>
    <xf numFmtId="2" fontId="38" fillId="0" borderId="46" xfId="124" applyNumberFormat="1" applyBorder="1"/>
    <xf numFmtId="2" fontId="38" fillId="0" borderId="0" xfId="124" applyNumberFormat="1"/>
    <xf numFmtId="0" fontId="46" fillId="0" borderId="0" xfId="124" applyFont="1"/>
    <xf numFmtId="0" fontId="40" fillId="0" borderId="0" xfId="124" applyFont="1" applyAlignment="1">
      <alignment horizontal="left"/>
    </xf>
    <xf numFmtId="0" fontId="39" fillId="0" borderId="0" xfId="124" applyFont="1" applyAlignment="1">
      <alignment horizontal="left"/>
    </xf>
    <xf numFmtId="0" fontId="38" fillId="0" borderId="0" xfId="124" applyAlignment="1">
      <alignment horizontal="left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3" xfId="0" applyBorder="1" applyProtection="1">
      <protection hidden="1"/>
    </xf>
    <xf numFmtId="0" fontId="56" fillId="0" borderId="0" xfId="123" applyFont="1" applyFill="1" applyAlignment="1">
      <alignment horizontal="center" vertical="top" wrapText="1"/>
    </xf>
    <xf numFmtId="0" fontId="0" fillId="0" borderId="23" xfId="0" applyBorder="1" applyAlignment="1" applyProtection="1">
      <alignment horizont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0" fontId="58" fillId="0" borderId="0" xfId="0" applyFont="1"/>
    <xf numFmtId="166" fontId="21" fillId="0" borderId="10" xfId="1" applyNumberFormat="1" applyFont="1" applyFill="1" applyBorder="1" applyAlignment="1" applyProtection="1">
      <alignment horizontal="right"/>
      <protection hidden="1"/>
    </xf>
    <xf numFmtId="0" fontId="31" fillId="0" borderId="10" xfId="0" applyFont="1" applyBorder="1" applyProtection="1">
      <protection hidden="1"/>
    </xf>
    <xf numFmtId="166" fontId="31" fillId="0" borderId="10" xfId="0" applyNumberFormat="1" applyFont="1" applyBorder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44" fontId="21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1" fontId="21" fillId="0" borderId="10" xfId="0" applyNumberFormat="1" applyFont="1" applyBorder="1" applyAlignment="1" applyProtection="1">
      <alignment horizontal="center"/>
      <protection locked="0" hidden="1"/>
    </xf>
    <xf numFmtId="0" fontId="38" fillId="0" borderId="14" xfId="124" applyBorder="1"/>
    <xf numFmtId="0" fontId="62" fillId="0" borderId="0" xfId="0" applyFont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64" fillId="0" borderId="0" xfId="0" applyFont="1" applyProtection="1">
      <protection locked="0"/>
    </xf>
    <xf numFmtId="1" fontId="67" fillId="0" borderId="0" xfId="0" applyNumberFormat="1" applyFont="1" applyAlignment="1" applyProtection="1">
      <alignment horizontal="left"/>
      <protection hidden="1"/>
    </xf>
    <xf numFmtId="0" fontId="67" fillId="0" borderId="0" xfId="0" applyFont="1" applyAlignment="1" applyProtection="1">
      <alignment horizontal="left" vertical="center"/>
      <protection hidden="1"/>
    </xf>
    <xf numFmtId="49" fontId="67" fillId="0" borderId="0" xfId="1" applyNumberFormat="1" applyFont="1" applyFill="1" applyBorder="1" applyAlignment="1" applyProtection="1">
      <protection hidden="1"/>
    </xf>
    <xf numFmtId="167" fontId="67" fillId="0" borderId="0" xfId="0" applyNumberFormat="1" applyFont="1" applyProtection="1">
      <protection hidden="1"/>
    </xf>
    <xf numFmtId="0" fontId="67" fillId="0" borderId="0" xfId="0" applyFont="1" applyProtection="1">
      <protection locked="0"/>
    </xf>
    <xf numFmtId="1" fontId="21" fillId="0" borderId="0" xfId="0" applyNumberFormat="1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 vertical="center"/>
      <protection hidden="1"/>
    </xf>
    <xf numFmtId="49" fontId="21" fillId="0" borderId="0" xfId="1" applyNumberFormat="1" applyFont="1" applyFill="1" applyBorder="1" applyAlignment="1" applyProtection="1">
      <alignment horizontal="right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44" fontId="21" fillId="0" borderId="0" xfId="0" applyNumberFormat="1" applyFont="1" applyProtection="1">
      <protection hidden="1"/>
    </xf>
    <xf numFmtId="1" fontId="70" fillId="0" borderId="0" xfId="0" applyNumberFormat="1" applyFont="1" applyAlignment="1" applyProtection="1">
      <alignment horizontal="left" vertical="center" wrapText="1"/>
      <protection hidden="1"/>
    </xf>
    <xf numFmtId="0" fontId="70" fillId="0" borderId="0" xfId="0" applyFont="1" applyProtection="1">
      <protection locked="0"/>
    </xf>
    <xf numFmtId="49" fontId="21" fillId="0" borderId="0" xfId="0" applyNumberFormat="1" applyFont="1" applyProtection="1">
      <protection hidden="1"/>
    </xf>
    <xf numFmtId="166" fontId="73" fillId="0" borderId="48" xfId="0" applyNumberFormat="1" applyFont="1" applyBorder="1" applyAlignment="1" applyProtection="1">
      <alignment horizontal="right" vertical="center"/>
      <protection hidden="1"/>
    </xf>
    <xf numFmtId="166" fontId="71" fillId="0" borderId="48" xfId="0" applyNumberFormat="1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vertical="center"/>
      <protection locked="0"/>
    </xf>
    <xf numFmtId="0" fontId="74" fillId="0" borderId="0" xfId="0" applyFont="1" applyAlignment="1" applyProtection="1">
      <alignment horizontal="center"/>
      <protection hidden="1"/>
    </xf>
    <xf numFmtId="0" fontId="74" fillId="0" borderId="0" xfId="0" applyFont="1" applyAlignment="1" applyProtection="1">
      <alignment horizontal="left"/>
      <protection hidden="1"/>
    </xf>
    <xf numFmtId="0" fontId="42" fillId="0" borderId="11" xfId="124" applyFont="1" applyBorder="1" applyAlignment="1">
      <alignment horizontal="center"/>
    </xf>
    <xf numFmtId="17" fontId="42" fillId="0" borderId="0" xfId="124" applyNumberFormat="1" applyFont="1" applyAlignment="1">
      <alignment horizontal="left"/>
    </xf>
    <xf numFmtId="0" fontId="42" fillId="0" borderId="0" xfId="124" applyFont="1" applyAlignment="1">
      <alignment horizontal="left"/>
    </xf>
    <xf numFmtId="0" fontId="42" fillId="0" borderId="0" xfId="124" applyFont="1" applyAlignment="1">
      <alignment horizontal="center"/>
    </xf>
    <xf numFmtId="8" fontId="44" fillId="0" borderId="29" xfId="126" applyNumberFormat="1" applyFont="1" applyBorder="1"/>
    <xf numFmtId="17" fontId="42" fillId="0" borderId="0" xfId="124" applyNumberFormat="1" applyFont="1"/>
    <xf numFmtId="2" fontId="44" fillId="0" borderId="29" xfId="124" applyNumberFormat="1" applyFont="1" applyBorder="1"/>
    <xf numFmtId="44" fontId="44" fillId="0" borderId="29" xfId="126" applyFont="1" applyBorder="1"/>
    <xf numFmtId="7" fontId="42" fillId="0" borderId="0" xfId="124" applyNumberFormat="1" applyFont="1" applyAlignment="1">
      <alignment horizontal="center"/>
    </xf>
    <xf numFmtId="2" fontId="42" fillId="0" borderId="29" xfId="124" applyNumberFormat="1" applyFont="1" applyBorder="1"/>
    <xf numFmtId="0" fontId="76" fillId="0" borderId="31" xfId="127" applyFont="1" applyBorder="1" applyAlignment="1" applyProtection="1"/>
    <xf numFmtId="0" fontId="42" fillId="0" borderId="29" xfId="124" applyFont="1" applyBorder="1" applyAlignment="1">
      <alignment horizontal="left"/>
    </xf>
    <xf numFmtId="0" fontId="44" fillId="0" borderId="20" xfId="124" applyFont="1" applyBorder="1" applyAlignment="1">
      <alignment horizontal="left"/>
    </xf>
    <xf numFmtId="0" fontId="44" fillId="0" borderId="29" xfId="124" applyFont="1" applyBorder="1" applyAlignment="1">
      <alignment horizontal="center"/>
    </xf>
    <xf numFmtId="0" fontId="42" fillId="0" borderId="29" xfId="124" applyFont="1" applyBorder="1" applyAlignment="1">
      <alignment horizontal="center"/>
    </xf>
    <xf numFmtId="0" fontId="59" fillId="0" borderId="0" xfId="124" applyFont="1" applyAlignment="1">
      <alignment horizontal="left"/>
    </xf>
    <xf numFmtId="0" fontId="39" fillId="0" borderId="0" xfId="124" applyFont="1" applyAlignment="1">
      <alignment vertical="center"/>
    </xf>
    <xf numFmtId="0" fontId="75" fillId="0" borderId="0" xfId="124" applyFont="1" applyAlignment="1">
      <alignment horizontal="left"/>
    </xf>
    <xf numFmtId="49" fontId="21" fillId="0" borderId="27" xfId="1" applyNumberFormat="1" applyFont="1" applyBorder="1" applyAlignment="1" applyProtection="1">
      <alignment horizontal="center" vertical="top"/>
    </xf>
    <xf numFmtId="0" fontId="38" fillId="0" borderId="31" xfId="124" applyBorder="1"/>
    <xf numFmtId="0" fontId="41" fillId="0" borderId="17" xfId="124" applyFont="1" applyBorder="1"/>
    <xf numFmtId="1" fontId="21" fillId="0" borderId="0" xfId="0" applyNumberFormat="1" applyFont="1" applyAlignment="1">
      <alignment horizontal="right"/>
    </xf>
    <xf numFmtId="0" fontId="75" fillId="0" borderId="0" xfId="124" applyFont="1"/>
    <xf numFmtId="0" fontId="23" fillId="0" borderId="10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44" fontId="21" fillId="0" borderId="10" xfId="1" applyFont="1" applyFill="1" applyBorder="1" applyProtection="1">
      <protection hidden="1"/>
    </xf>
    <xf numFmtId="44" fontId="31" fillId="0" borderId="10" xfId="1" applyFont="1" applyFill="1" applyBorder="1" applyProtection="1">
      <protection hidden="1"/>
    </xf>
    <xf numFmtId="0" fontId="33" fillId="0" borderId="0" xfId="0" applyFont="1" applyAlignment="1" applyProtection="1">
      <alignment horizontal="center"/>
      <protection hidden="1"/>
    </xf>
    <xf numFmtId="168" fontId="85" fillId="0" borderId="29" xfId="124" applyNumberFormat="1" applyFont="1" applyBorder="1" applyAlignment="1">
      <alignment horizontal="center"/>
    </xf>
    <xf numFmtId="1" fontId="86" fillId="36" borderId="11" xfId="0" applyNumberFormat="1" applyFont="1" applyFill="1" applyBorder="1" applyAlignment="1" applyProtection="1">
      <alignment horizontal="center" vertical="center" wrapText="1"/>
      <protection locked="0"/>
    </xf>
    <xf numFmtId="164" fontId="44" fillId="0" borderId="29" xfId="126" applyNumberFormat="1" applyFont="1" applyBorder="1" applyProtection="1">
      <protection hidden="1"/>
    </xf>
    <xf numFmtId="164" fontId="42" fillId="34" borderId="29" xfId="125" applyNumberFormat="1" applyFont="1" applyFill="1" applyBorder="1" applyProtection="1">
      <protection hidden="1"/>
    </xf>
    <xf numFmtId="0" fontId="42" fillId="0" borderId="11" xfId="124" applyFont="1" applyBorder="1" applyProtection="1">
      <protection hidden="1"/>
    </xf>
    <xf numFmtId="164" fontId="44" fillId="0" borderId="23" xfId="126" applyNumberFormat="1" applyFont="1" applyBorder="1" applyProtection="1">
      <protection hidden="1"/>
    </xf>
    <xf numFmtId="0" fontId="44" fillId="0" borderId="20" xfId="124" applyFont="1" applyBorder="1" applyAlignment="1" applyProtection="1">
      <alignment horizontal="left"/>
      <protection hidden="1"/>
    </xf>
    <xf numFmtId="0" fontId="42" fillId="0" borderId="20" xfId="124" applyFont="1" applyBorder="1" applyAlignment="1" applyProtection="1">
      <alignment horizontal="left"/>
      <protection hidden="1"/>
    </xf>
    <xf numFmtId="0" fontId="42" fillId="0" borderId="31" xfId="124" applyFont="1" applyBorder="1" applyAlignment="1" applyProtection="1">
      <alignment horizontal="left"/>
      <protection hidden="1"/>
    </xf>
    <xf numFmtId="166" fontId="34" fillId="0" borderId="0" xfId="0" applyNumberFormat="1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top"/>
      <protection hidden="1"/>
    </xf>
    <xf numFmtId="1" fontId="37" fillId="0" borderId="2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14" fontId="21" fillId="0" borderId="14" xfId="0" quotePrefix="1" applyNumberFormat="1" applyFont="1" applyBorder="1" applyAlignment="1" applyProtection="1">
      <alignment horizontal="center"/>
      <protection hidden="1"/>
    </xf>
    <xf numFmtId="0" fontId="21" fillId="0" borderId="10" xfId="0" applyFont="1" applyBorder="1" applyAlignment="1" applyProtection="1">
      <alignment horizontal="right"/>
      <protection hidden="1"/>
    </xf>
    <xf numFmtId="0" fontId="19" fillId="0" borderId="14" xfId="123" applyBorder="1" applyAlignment="1" applyProtection="1">
      <alignment horizontal="center"/>
      <protection hidden="1"/>
    </xf>
    <xf numFmtId="14" fontId="27" fillId="0" borderId="12" xfId="0" quotePrefix="1" applyNumberFormat="1" applyFont="1" applyBorder="1" applyAlignment="1" applyProtection="1">
      <alignment horizontal="center"/>
      <protection hidden="1"/>
    </xf>
    <xf numFmtId="0" fontId="28" fillId="0" borderId="12" xfId="0" applyFont="1" applyBorder="1" applyAlignment="1" applyProtection="1">
      <alignment horizontal="center"/>
      <protection hidden="1"/>
    </xf>
    <xf numFmtId="165" fontId="31" fillId="0" borderId="12" xfId="0" applyNumberFormat="1" applyFont="1" applyBorder="1" applyProtection="1">
      <protection hidden="1"/>
    </xf>
    <xf numFmtId="1" fontId="27" fillId="0" borderId="12" xfId="0" applyNumberFormat="1" applyFont="1" applyBorder="1" applyAlignment="1" applyProtection="1">
      <alignment horizontal="center"/>
      <protection hidden="1"/>
    </xf>
    <xf numFmtId="44" fontId="21" fillId="0" borderId="14" xfId="1" applyFont="1" applyFill="1" applyBorder="1" applyProtection="1">
      <protection hidden="1"/>
    </xf>
    <xf numFmtId="1" fontId="21" fillId="0" borderId="10" xfId="0" applyNumberFormat="1" applyFont="1" applyBorder="1" applyAlignment="1" applyProtection="1">
      <alignment horizontal="right"/>
      <protection hidden="1"/>
    </xf>
    <xf numFmtId="0" fontId="36" fillId="0" borderId="23" xfId="0" applyFont="1" applyBorder="1" applyAlignment="1" applyProtection="1">
      <alignment horizontal="left" vertical="center"/>
      <protection hidden="1"/>
    </xf>
    <xf numFmtId="0" fontId="37" fillId="0" borderId="23" xfId="0" applyFont="1" applyBorder="1" applyAlignment="1" applyProtection="1">
      <alignment horizontal="left" vertical="center"/>
      <protection hidden="1"/>
    </xf>
    <xf numFmtId="164" fontId="37" fillId="0" borderId="23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0" fontId="60" fillId="0" borderId="0" xfId="0" applyFont="1" applyAlignment="1" applyProtection="1">
      <alignment horizontal="center"/>
      <protection hidden="1"/>
    </xf>
    <xf numFmtId="1" fontId="25" fillId="0" borderId="10" xfId="0" applyNumberFormat="1" applyFont="1" applyBorder="1" applyAlignment="1" applyProtection="1">
      <alignment horizontal="center" wrapText="1"/>
      <protection hidden="1"/>
    </xf>
    <xf numFmtId="0" fontId="0" fillId="0" borderId="10" xfId="0" applyBorder="1" applyAlignment="1" applyProtection="1">
      <alignment horizontal="right"/>
      <protection hidden="1"/>
    </xf>
    <xf numFmtId="0" fontId="30" fillId="0" borderId="10" xfId="0" applyFont="1" applyBorder="1" applyProtection="1">
      <protection hidden="1"/>
    </xf>
    <xf numFmtId="0" fontId="0" fillId="0" borderId="0" xfId="0" applyAlignment="1">
      <alignment horizontal="right"/>
    </xf>
    <xf numFmtId="1" fontId="31" fillId="0" borderId="10" xfId="0" applyNumberFormat="1" applyFont="1" applyBorder="1" applyAlignment="1" applyProtection="1">
      <alignment horizontal="right"/>
      <protection hidden="1"/>
    </xf>
    <xf numFmtId="0" fontId="21" fillId="0" borderId="14" xfId="0" quotePrefix="1" applyFont="1" applyBorder="1" applyAlignment="1" applyProtection="1">
      <alignment horizontal="center"/>
      <protection hidden="1"/>
    </xf>
    <xf numFmtId="0" fontId="44" fillId="0" borderId="0" xfId="124" applyFont="1"/>
    <xf numFmtId="0" fontId="43" fillId="0" borderId="37" xfId="124" applyFont="1" applyBorder="1" applyAlignment="1">
      <alignment horizontal="center"/>
    </xf>
    <xf numFmtId="0" fontId="43" fillId="0" borderId="38" xfId="124" applyFont="1" applyBorder="1" applyAlignment="1">
      <alignment horizontal="center"/>
    </xf>
    <xf numFmtId="0" fontId="41" fillId="0" borderId="39" xfId="124" applyFont="1" applyBorder="1"/>
    <xf numFmtId="0" fontId="42" fillId="0" borderId="40" xfId="124" applyFont="1" applyBorder="1"/>
    <xf numFmtId="4" fontId="44" fillId="0" borderId="39" xfId="124" applyNumberFormat="1" applyFont="1" applyBorder="1" applyAlignment="1">
      <alignment horizontal="right"/>
    </xf>
    <xf numFmtId="2" fontId="44" fillId="0" borderId="39" xfId="124" applyNumberFormat="1" applyFont="1" applyBorder="1" applyAlignment="1">
      <alignment horizontal="right"/>
    </xf>
    <xf numFmtId="0" fontId="42" fillId="0" borderId="39" xfId="124" applyFont="1" applyBorder="1"/>
    <xf numFmtId="0" fontId="38" fillId="0" borderId="45" xfId="124" applyBorder="1"/>
    <xf numFmtId="7" fontId="42" fillId="0" borderId="11" xfId="124" applyNumberFormat="1" applyFont="1" applyBorder="1"/>
    <xf numFmtId="0" fontId="0" fillId="0" borderId="10" xfId="0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horizontal="center"/>
    </xf>
    <xf numFmtId="0" fontId="23" fillId="0" borderId="14" xfId="0" applyFont="1" applyBorder="1" applyAlignment="1" applyProtection="1">
      <alignment horizontal="center"/>
      <protection hidden="1"/>
    </xf>
    <xf numFmtId="0" fontId="23" fillId="0" borderId="14" xfId="0" quotePrefix="1" applyFont="1" applyBorder="1" applyAlignment="1" applyProtection="1">
      <alignment horizontal="center"/>
      <protection hidden="1"/>
    </xf>
    <xf numFmtId="1" fontId="37" fillId="0" borderId="10" xfId="0" applyNumberFormat="1" applyFont="1" applyBorder="1"/>
    <xf numFmtId="0" fontId="37" fillId="0" borderId="10" xfId="0" applyFont="1" applyBorder="1"/>
    <xf numFmtId="1" fontId="0" fillId="0" borderId="10" xfId="0" applyNumberFormat="1" applyBorder="1"/>
    <xf numFmtId="1" fontId="0" fillId="0" borderId="10" xfId="0" applyNumberFormat="1" applyBorder="1" applyAlignment="1">
      <alignment horizontal="center"/>
    </xf>
    <xf numFmtId="0" fontId="74" fillId="0" borderId="0" xfId="0" applyFont="1" applyProtection="1">
      <protection hidden="1"/>
    </xf>
    <xf numFmtId="1" fontId="21" fillId="0" borderId="18" xfId="0" applyNumberFormat="1" applyFont="1" applyBorder="1" applyAlignment="1" applyProtection="1">
      <alignment horizontal="center"/>
      <protection locked="0" hidden="1"/>
    </xf>
    <xf numFmtId="44" fontId="21" fillId="0" borderId="18" xfId="1" applyFont="1" applyFill="1" applyBorder="1" applyProtection="1">
      <protection hidden="1"/>
    </xf>
    <xf numFmtId="0" fontId="37" fillId="0" borderId="10" xfId="0" applyFont="1" applyBorder="1" applyAlignment="1">
      <alignment horizontal="center"/>
    </xf>
    <xf numFmtId="166" fontId="0" fillId="0" borderId="10" xfId="0" applyNumberFormat="1" applyBorder="1"/>
    <xf numFmtId="1" fontId="37" fillId="0" borderId="10" xfId="0" applyNumberFormat="1" applyFont="1" applyBorder="1" applyAlignment="1">
      <alignment horizontal="right"/>
    </xf>
    <xf numFmtId="0" fontId="36" fillId="0" borderId="23" xfId="0" applyFont="1" applyBorder="1" applyAlignment="1" applyProtection="1">
      <alignment horizontal="center" vertical="center"/>
      <protection hidden="1"/>
    </xf>
    <xf numFmtId="0" fontId="37" fillId="0" borderId="24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1" fontId="27" fillId="0" borderId="10" xfId="0" applyNumberFormat="1" applyFont="1" applyBorder="1" applyAlignment="1" applyProtection="1">
      <alignment horizontal="center"/>
      <protection hidden="1"/>
    </xf>
    <xf numFmtId="1" fontId="0" fillId="0" borderId="10" xfId="0" applyNumberForma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right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25" fillId="0" borderId="60" xfId="0" applyNumberFormat="1" applyFont="1" applyBorder="1" applyAlignment="1" applyProtection="1">
      <alignment horizontal="center" wrapText="1"/>
      <protection locked="0"/>
    </xf>
    <xf numFmtId="0" fontId="25" fillId="0" borderId="60" xfId="0" applyFont="1" applyBorder="1" applyAlignment="1" applyProtection="1">
      <alignment wrapText="1"/>
      <protection locked="0"/>
    </xf>
    <xf numFmtId="49" fontId="25" fillId="0" borderId="60" xfId="1" applyNumberFormat="1" applyFont="1" applyFill="1" applyBorder="1" applyAlignment="1" applyProtection="1">
      <alignment horizontal="center" wrapText="1"/>
      <protection locked="0"/>
    </xf>
    <xf numFmtId="0" fontId="51" fillId="0" borderId="60" xfId="0" applyFont="1" applyBorder="1" applyAlignment="1" applyProtection="1">
      <alignment horizontal="center" wrapText="1"/>
      <protection locked="0"/>
    </xf>
    <xf numFmtId="44" fontId="25" fillId="0" borderId="60" xfId="0" applyNumberFormat="1" applyFont="1" applyBorder="1" applyAlignment="1" applyProtection="1">
      <alignment wrapText="1"/>
      <protection locked="0"/>
    </xf>
    <xf numFmtId="1" fontId="25" fillId="0" borderId="60" xfId="0" applyNumberFormat="1" applyFont="1" applyBorder="1" applyAlignment="1" applyProtection="1">
      <alignment wrapText="1"/>
      <protection locked="0"/>
    </xf>
    <xf numFmtId="44" fontId="25" fillId="0" borderId="60" xfId="1" applyFont="1" applyFill="1" applyBorder="1" applyAlignment="1" applyProtection="1">
      <alignment horizontal="center" wrapText="1"/>
      <protection locked="0"/>
    </xf>
    <xf numFmtId="0" fontId="27" fillId="0" borderId="16" xfId="0" applyFont="1" applyBorder="1" applyAlignment="1" applyProtection="1">
      <alignment horizontal="right"/>
      <protection hidden="1"/>
    </xf>
    <xf numFmtId="0" fontId="30" fillId="0" borderId="12" xfId="0" applyFont="1" applyBorder="1" applyProtection="1">
      <protection hidden="1"/>
    </xf>
    <xf numFmtId="0" fontId="0" fillId="0" borderId="61" xfId="0" applyBorder="1" applyAlignment="1" applyProtection="1">
      <alignment horizontal="center" wrapText="1"/>
      <protection hidden="1"/>
    </xf>
    <xf numFmtId="0" fontId="0" fillId="0" borderId="61" xfId="0" applyBorder="1" applyAlignment="1" applyProtection="1">
      <alignment horizontal="center" vertical="center" wrapText="1"/>
      <protection hidden="1"/>
    </xf>
    <xf numFmtId="0" fontId="16" fillId="0" borderId="10" xfId="0" applyFont="1" applyBorder="1"/>
    <xf numFmtId="0" fontId="88" fillId="0" borderId="10" xfId="0" applyFont="1" applyBorder="1"/>
    <xf numFmtId="0" fontId="51" fillId="0" borderId="10" xfId="0" applyFont="1" applyBorder="1" applyProtection="1">
      <protection hidden="1"/>
    </xf>
    <xf numFmtId="1" fontId="27" fillId="0" borderId="11" xfId="0" applyNumberFormat="1" applyFont="1" applyBorder="1" applyAlignment="1" applyProtection="1">
      <alignment horizontal="right" vertical="center"/>
      <protection hidden="1"/>
    </xf>
    <xf numFmtId="169" fontId="27" fillId="0" borderId="11" xfId="0" applyNumberFormat="1" applyFont="1" applyBorder="1" applyAlignment="1" applyProtection="1">
      <alignment horizontal="right" vertical="center"/>
      <protection hidden="1"/>
    </xf>
    <xf numFmtId="49" fontId="27" fillId="0" borderId="11" xfId="1" applyNumberFormat="1" applyFont="1" applyBorder="1" applyAlignment="1" applyProtection="1">
      <alignment horizontal="right" vertical="center"/>
      <protection hidden="1"/>
    </xf>
    <xf numFmtId="0" fontId="28" fillId="0" borderId="11" xfId="0" applyFont="1" applyBorder="1" applyAlignment="1" applyProtection="1">
      <alignment horizontal="right" vertical="center"/>
      <protection hidden="1"/>
    </xf>
    <xf numFmtId="44" fontId="27" fillId="0" borderId="11" xfId="0" applyNumberFormat="1" applyFont="1" applyBorder="1" applyAlignment="1" applyProtection="1">
      <alignment horizontal="right" vertical="center"/>
      <protection hidden="1"/>
    </xf>
    <xf numFmtId="0" fontId="16" fillId="0" borderId="10" xfId="0" applyFont="1" applyBorder="1" applyAlignment="1" applyProtection="1">
      <alignment horizontal="left"/>
      <protection hidden="1"/>
    </xf>
    <xf numFmtId="1" fontId="37" fillId="0" borderId="0" xfId="0" applyNumberFormat="1" applyFont="1"/>
    <xf numFmtId="0" fontId="90" fillId="0" borderId="10" xfId="0" applyFont="1" applyBorder="1" applyProtection="1">
      <protection hidden="1"/>
    </xf>
    <xf numFmtId="0" fontId="37" fillId="0" borderId="0" xfId="0" applyFont="1"/>
    <xf numFmtId="0" fontId="37" fillId="0" borderId="12" xfId="0" applyFont="1" applyBorder="1" applyAlignment="1">
      <alignment horizontal="center"/>
    </xf>
    <xf numFmtId="0" fontId="0" fillId="0" borderId="12" xfId="0" applyBorder="1"/>
    <xf numFmtId="166" fontId="31" fillId="0" borderId="12" xfId="0" applyNumberFormat="1" applyFont="1" applyBorder="1" applyProtection="1">
      <protection hidden="1"/>
    </xf>
    <xf numFmtId="1" fontId="21" fillId="0" borderId="12" xfId="0" applyNumberFormat="1" applyFont="1" applyBorder="1" applyAlignment="1" applyProtection="1">
      <alignment horizontal="center"/>
      <protection locked="0" hidden="1"/>
    </xf>
    <xf numFmtId="166" fontId="0" fillId="0" borderId="29" xfId="0" applyNumberFormat="1" applyBorder="1"/>
    <xf numFmtId="1" fontId="31" fillId="0" borderId="0" xfId="0" applyNumberFormat="1" applyFont="1" applyAlignment="1" applyProtection="1">
      <alignment horizontal="right"/>
      <protection hidden="1"/>
    </xf>
    <xf numFmtId="0" fontId="31" fillId="0" borderId="0" xfId="0" applyFont="1" applyProtection="1">
      <protection hidden="1"/>
    </xf>
    <xf numFmtId="0" fontId="21" fillId="0" borderId="12" xfId="0" quotePrefix="1" applyFont="1" applyBorder="1" applyAlignment="1" applyProtection="1">
      <alignment horizontal="center"/>
      <protection hidden="1"/>
    </xf>
    <xf numFmtId="0" fontId="23" fillId="0" borderId="12" xfId="0" quotePrefix="1" applyFont="1" applyBorder="1" applyAlignment="1" applyProtection="1">
      <alignment horizontal="center"/>
      <protection hidden="1"/>
    </xf>
    <xf numFmtId="166" fontId="21" fillId="0" borderId="12" xfId="1" applyNumberFormat="1" applyFont="1" applyFill="1" applyBorder="1" applyAlignment="1" applyProtection="1">
      <alignment horizontal="right"/>
      <protection hidden="1"/>
    </xf>
    <xf numFmtId="44" fontId="31" fillId="0" borderId="29" xfId="1" applyFont="1" applyFill="1" applyBorder="1" applyProtection="1">
      <protection hidden="1"/>
    </xf>
    <xf numFmtId="166" fontId="31" fillId="0" borderId="32" xfId="0" applyNumberFormat="1" applyFont="1" applyBorder="1" applyProtection="1">
      <protection hidden="1"/>
    </xf>
    <xf numFmtId="1" fontId="21" fillId="0" borderId="32" xfId="0" applyNumberFormat="1" applyFont="1" applyBorder="1" applyAlignment="1" applyProtection="1">
      <alignment horizontal="center"/>
      <protection locked="0" hidden="1"/>
    </xf>
    <xf numFmtId="44" fontId="21" fillId="0" borderId="32" xfId="1" applyFont="1" applyFill="1" applyBorder="1" applyProtection="1">
      <protection hidden="1"/>
    </xf>
    <xf numFmtId="1" fontId="93" fillId="0" borderId="30" xfId="0" applyNumberFormat="1" applyFont="1" applyBorder="1"/>
    <xf numFmtId="0" fontId="93" fillId="0" borderId="27" xfId="0" applyFont="1" applyBorder="1"/>
    <xf numFmtId="14" fontId="21" fillId="0" borderId="0" xfId="0" quotePrefix="1" applyNumberFormat="1" applyFont="1" applyAlignment="1" applyProtection="1">
      <alignment horizontal="center"/>
      <protection hidden="1"/>
    </xf>
    <xf numFmtId="14" fontId="21" fillId="0" borderId="29" xfId="0" quotePrefix="1" applyNumberFormat="1" applyFont="1" applyBorder="1" applyAlignment="1" applyProtection="1">
      <alignment horizontal="center"/>
      <protection hidden="1"/>
    </xf>
    <xf numFmtId="1" fontId="0" fillId="0" borderId="10" xfId="0" applyNumberFormat="1" applyBorder="1" applyAlignment="1" applyProtection="1">
      <alignment horizontal="left"/>
      <protection hidden="1"/>
    </xf>
    <xf numFmtId="0" fontId="25" fillId="0" borderId="10" xfId="0" applyFont="1" applyBorder="1" applyAlignment="1" applyProtection="1">
      <alignment wrapText="1"/>
      <protection hidden="1"/>
    </xf>
    <xf numFmtId="0" fontId="25" fillId="0" borderId="10" xfId="0" applyFont="1" applyBorder="1" applyAlignment="1" applyProtection="1">
      <alignment horizontal="center" wrapText="1"/>
      <protection hidden="1"/>
    </xf>
    <xf numFmtId="44" fontId="25" fillId="0" borderId="10" xfId="0" applyNumberFormat="1" applyFont="1" applyBorder="1" applyAlignment="1" applyProtection="1">
      <alignment horizontal="center" wrapText="1"/>
      <protection hidden="1"/>
    </xf>
    <xf numFmtId="0" fontId="21" fillId="0" borderId="0" xfId="0" quotePrefix="1" applyFont="1" applyAlignment="1" applyProtection="1">
      <alignment horizontal="center"/>
      <protection hidden="1"/>
    </xf>
    <xf numFmtId="166" fontId="21" fillId="0" borderId="0" xfId="1" applyNumberFormat="1" applyFont="1" applyFill="1" applyBorder="1" applyAlignment="1" applyProtection="1">
      <alignment horizontal="right"/>
      <protection hidden="1"/>
    </xf>
    <xf numFmtId="1" fontId="21" fillId="0" borderId="0" xfId="0" applyNumberFormat="1" applyFont="1" applyAlignment="1" applyProtection="1">
      <alignment horizontal="center"/>
      <protection locked="0" hidden="1"/>
    </xf>
    <xf numFmtId="44" fontId="31" fillId="0" borderId="0" xfId="1" applyFont="1" applyFill="1" applyBorder="1" applyProtection="1">
      <protection hidden="1"/>
    </xf>
    <xf numFmtId="1" fontId="21" fillId="0" borderId="18" xfId="0" applyNumberFormat="1" applyFont="1" applyBorder="1" applyAlignment="1" applyProtection="1">
      <alignment horizontal="right"/>
      <protection hidden="1"/>
    </xf>
    <xf numFmtId="0" fontId="31" fillId="0" borderId="18" xfId="0" applyFont="1" applyBorder="1" applyProtection="1">
      <protection hidden="1"/>
    </xf>
    <xf numFmtId="0" fontId="21" fillId="0" borderId="20" xfId="0" quotePrefix="1" applyFont="1" applyBorder="1" applyAlignment="1" applyProtection="1">
      <alignment horizontal="center"/>
      <protection hidden="1"/>
    </xf>
    <xf numFmtId="0" fontId="23" fillId="0" borderId="18" xfId="0" applyFont="1" applyBorder="1" applyAlignment="1" applyProtection="1">
      <alignment horizontal="center"/>
      <protection hidden="1"/>
    </xf>
    <xf numFmtId="166" fontId="21" fillId="0" borderId="18" xfId="1" applyNumberFormat="1" applyFont="1" applyFill="1" applyBorder="1" applyAlignment="1" applyProtection="1">
      <alignment horizontal="right"/>
      <protection hidden="1"/>
    </xf>
    <xf numFmtId="44" fontId="31" fillId="0" borderId="18" xfId="1" applyFont="1" applyFill="1" applyBorder="1" applyProtection="1">
      <protection hidden="1"/>
    </xf>
    <xf numFmtId="0" fontId="94" fillId="0" borderId="0" xfId="123" applyFont="1"/>
    <xf numFmtId="0" fontId="92" fillId="0" borderId="0" xfId="0" applyFont="1" applyAlignment="1" applyProtection="1">
      <alignment horizontal="center" vertical="center"/>
      <protection hidden="1"/>
    </xf>
    <xf numFmtId="1" fontId="25" fillId="0" borderId="60" xfId="0" applyNumberFormat="1" applyFont="1" applyBorder="1" applyAlignment="1" applyProtection="1">
      <alignment horizontal="center"/>
      <protection hidden="1"/>
    </xf>
    <xf numFmtId="1" fontId="26" fillId="0" borderId="60" xfId="0" applyNumberFormat="1" applyFont="1" applyBorder="1" applyAlignment="1" applyProtection="1">
      <alignment horizontal="center"/>
      <protection hidden="1"/>
    </xf>
    <xf numFmtId="49" fontId="25" fillId="0" borderId="60" xfId="1" applyNumberFormat="1" applyFont="1" applyFill="1" applyBorder="1" applyAlignment="1" applyProtection="1">
      <alignment horizontal="center" wrapText="1"/>
      <protection hidden="1"/>
    </xf>
    <xf numFmtId="0" fontId="51" fillId="0" borderId="60" xfId="0" applyFont="1" applyBorder="1" applyAlignment="1" applyProtection="1">
      <alignment horizontal="center" wrapText="1"/>
      <protection hidden="1"/>
    </xf>
    <xf numFmtId="44" fontId="25" fillId="0" borderId="60" xfId="0" applyNumberFormat="1" applyFont="1" applyBorder="1" applyAlignment="1" applyProtection="1">
      <alignment wrapText="1"/>
      <protection hidden="1"/>
    </xf>
    <xf numFmtId="1" fontId="25" fillId="0" borderId="60" xfId="0" applyNumberFormat="1" applyFont="1" applyBorder="1" applyAlignment="1" applyProtection="1">
      <alignment wrapText="1"/>
      <protection hidden="1"/>
    </xf>
    <xf numFmtId="44" fontId="25" fillId="0" borderId="60" xfId="1" applyFont="1" applyFill="1" applyBorder="1" applyAlignment="1" applyProtection="1">
      <alignment horizontal="center" wrapText="1"/>
      <protection hidden="1"/>
    </xf>
    <xf numFmtId="1" fontId="31" fillId="0" borderId="18" xfId="0" applyNumberFormat="1" applyFont="1" applyBorder="1" applyAlignment="1" applyProtection="1">
      <alignment horizontal="right"/>
      <protection hidden="1"/>
    </xf>
    <xf numFmtId="0" fontId="23" fillId="0" borderId="20" xfId="0" applyFont="1" applyBorder="1" applyAlignment="1" applyProtection="1">
      <alignment horizontal="center"/>
      <protection hidden="1"/>
    </xf>
    <xf numFmtId="1" fontId="25" fillId="0" borderId="66" xfId="0" applyNumberFormat="1" applyFont="1" applyBorder="1" applyAlignment="1" applyProtection="1">
      <alignment horizontal="center"/>
      <protection hidden="1"/>
    </xf>
    <xf numFmtId="1" fontId="26" fillId="0" borderId="67" xfId="0" applyNumberFormat="1" applyFon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23" fillId="0" borderId="0" xfId="0" quotePrefix="1" applyFont="1" applyAlignment="1" applyProtection="1">
      <alignment horizontal="center"/>
      <protection hidden="1"/>
    </xf>
    <xf numFmtId="44" fontId="72" fillId="37" borderId="0" xfId="0" applyNumberFormat="1" applyFont="1" applyFill="1" applyAlignment="1" applyProtection="1">
      <alignment horizontal="right" vertical="center"/>
      <protection hidden="1"/>
    </xf>
    <xf numFmtId="166" fontId="24" fillId="37" borderId="0" xfId="0" applyNumberFormat="1" applyFont="1" applyFill="1" applyAlignment="1" applyProtection="1">
      <alignment horizontal="right" vertical="center"/>
      <protection hidden="1"/>
    </xf>
    <xf numFmtId="1" fontId="24" fillId="44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71" fillId="0" borderId="0" xfId="0" applyFont="1" applyAlignment="1" applyProtection="1">
      <alignment horizontal="left" vertical="center"/>
      <protection locked="0"/>
    </xf>
    <xf numFmtId="1" fontId="21" fillId="0" borderId="31" xfId="0" applyNumberFormat="1" applyFont="1" applyBorder="1" applyAlignment="1">
      <alignment horizontal="left" vertical="top"/>
    </xf>
    <xf numFmtId="1" fontId="27" fillId="0" borderId="0" xfId="0" applyNumberFormat="1" applyFont="1" applyAlignment="1" applyProtection="1">
      <alignment horizontal="left" vertical="top"/>
      <protection locked="0"/>
    </xf>
    <xf numFmtId="0" fontId="71" fillId="0" borderId="0" xfId="0" applyFont="1" applyAlignment="1" applyProtection="1">
      <alignment vertical="center"/>
      <protection locked="0"/>
    </xf>
    <xf numFmtId="1" fontId="27" fillId="0" borderId="0" xfId="0" applyNumberFormat="1" applyFont="1" applyAlignment="1">
      <alignment vertical="top"/>
    </xf>
    <xf numFmtId="1" fontId="21" fillId="0" borderId="30" xfId="0" applyNumberFormat="1" applyFont="1" applyBorder="1" applyAlignment="1">
      <alignment horizontal="left" vertical="top"/>
    </xf>
    <xf numFmtId="1" fontId="27" fillId="46" borderId="49" xfId="0" applyNumberFormat="1" applyFont="1" applyFill="1" applyBorder="1" applyAlignment="1" applyProtection="1">
      <alignment horizontal="right" vertical="center"/>
      <protection hidden="1"/>
    </xf>
    <xf numFmtId="168" fontId="61" fillId="46" borderId="10" xfId="0" applyNumberFormat="1" applyFont="1" applyFill="1" applyBorder="1" applyAlignment="1" applyProtection="1">
      <alignment horizontal="left" vertical="center"/>
      <protection hidden="1"/>
    </xf>
    <xf numFmtId="44" fontId="27" fillId="46" borderId="54" xfId="0" applyNumberFormat="1" applyFont="1" applyFill="1" applyBorder="1" applyAlignment="1" applyProtection="1">
      <alignment horizontal="right" vertical="center"/>
      <protection hidden="1"/>
    </xf>
    <xf numFmtId="166" fontId="24" fillId="47" borderId="55" xfId="0" applyNumberFormat="1" applyFont="1" applyFill="1" applyBorder="1" applyAlignment="1" applyProtection="1">
      <alignment horizontal="right" vertical="center"/>
      <protection hidden="1"/>
    </xf>
    <xf numFmtId="0" fontId="26" fillId="0" borderId="31" xfId="0" applyFont="1" applyBorder="1" applyProtection="1">
      <protection locked="0"/>
    </xf>
    <xf numFmtId="0" fontId="21" fillId="0" borderId="0" xfId="0" applyFont="1" applyAlignment="1">
      <alignment horizontal="left"/>
    </xf>
    <xf numFmtId="0" fontId="79" fillId="48" borderId="18" xfId="0" applyFont="1" applyFill="1" applyBorder="1" applyAlignment="1" applyProtection="1">
      <alignment horizontal="center"/>
      <protection locked="0"/>
    </xf>
    <xf numFmtId="1" fontId="98" fillId="0" borderId="10" xfId="0" applyNumberFormat="1" applyFont="1" applyBorder="1" applyAlignment="1">
      <alignment horizontal="center" vertical="center" wrapText="1"/>
    </xf>
    <xf numFmtId="1" fontId="25" fillId="0" borderId="60" xfId="0" applyNumberFormat="1" applyFont="1" applyBorder="1" applyAlignment="1" applyProtection="1">
      <alignment horizontal="center" wrapText="1"/>
      <protection hidden="1"/>
    </xf>
    <xf numFmtId="0" fontId="25" fillId="0" borderId="60" xfId="0" applyFont="1" applyBorder="1" applyAlignment="1" applyProtection="1">
      <alignment wrapText="1"/>
      <protection hidden="1"/>
    </xf>
    <xf numFmtId="0" fontId="19" fillId="0" borderId="0" xfId="123" applyFill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49" fontId="21" fillId="0" borderId="0" xfId="1" applyNumberFormat="1" applyFont="1" applyBorder="1" applyAlignment="1" applyProtection="1">
      <alignment horizontal="center"/>
      <protection hidden="1"/>
    </xf>
    <xf numFmtId="167" fontId="65" fillId="0" borderId="0" xfId="0" applyNumberFormat="1" applyFont="1" applyProtection="1">
      <protection hidden="1"/>
    </xf>
    <xf numFmtId="0" fontId="21" fillId="0" borderId="29" xfId="0" applyFont="1" applyBorder="1" applyProtection="1">
      <protection hidden="1"/>
    </xf>
    <xf numFmtId="167" fontId="71" fillId="0" borderId="0" xfId="0" applyNumberFormat="1" applyFont="1" applyAlignment="1" applyProtection="1">
      <alignment horizontal="center" vertical="center"/>
      <protection hidden="1"/>
    </xf>
    <xf numFmtId="167" fontId="71" fillId="0" borderId="29" xfId="0" applyNumberFormat="1" applyFont="1" applyBorder="1" applyAlignment="1" applyProtection="1">
      <alignment horizontal="center" vertical="center"/>
      <protection hidden="1"/>
    </xf>
    <xf numFmtId="0" fontId="21" fillId="0" borderId="19" xfId="0" applyFont="1" applyBorder="1" applyProtection="1">
      <protection hidden="1"/>
    </xf>
    <xf numFmtId="1" fontId="71" fillId="0" borderId="29" xfId="0" applyNumberFormat="1" applyFont="1" applyBorder="1" applyAlignment="1" applyProtection="1">
      <alignment horizontal="left" vertical="center"/>
      <protection hidden="1"/>
    </xf>
    <xf numFmtId="0" fontId="71" fillId="0" borderId="29" xfId="0" applyFont="1" applyBorder="1" applyAlignment="1" applyProtection="1">
      <alignment vertical="center"/>
      <protection hidden="1"/>
    </xf>
    <xf numFmtId="0" fontId="71" fillId="0" borderId="27" xfId="0" applyFont="1" applyBorder="1" applyAlignment="1" applyProtection="1">
      <alignment vertical="center"/>
      <protection hidden="1"/>
    </xf>
    <xf numFmtId="0" fontId="71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left" vertical="top"/>
      <protection hidden="1"/>
    </xf>
    <xf numFmtId="0" fontId="71" fillId="0" borderId="0" xfId="0" applyFont="1" applyAlignment="1" applyProtection="1">
      <alignment vertical="center"/>
      <protection hidden="1"/>
    </xf>
    <xf numFmtId="0" fontId="21" fillId="0" borderId="58" xfId="0" applyFont="1" applyBorder="1" applyProtection="1">
      <protection hidden="1"/>
    </xf>
    <xf numFmtId="0" fontId="27" fillId="0" borderId="0" xfId="0" applyFont="1" applyAlignment="1" applyProtection="1">
      <alignment horizontal="left" wrapText="1"/>
      <protection hidden="1"/>
    </xf>
    <xf numFmtId="0" fontId="52" fillId="0" borderId="0" xfId="123" applyFont="1" applyAlignment="1" applyProtection="1">
      <alignment horizontal="left"/>
      <protection hidden="1"/>
    </xf>
    <xf numFmtId="0" fontId="23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84" fillId="0" borderId="0" xfId="0" applyFont="1" applyProtection="1">
      <protection hidden="1"/>
    </xf>
    <xf numFmtId="44" fontId="74" fillId="0" borderId="0" xfId="0" applyNumberFormat="1" applyFont="1" applyAlignment="1" applyProtection="1">
      <alignment horizontal="center"/>
      <protection hidden="1"/>
    </xf>
    <xf numFmtId="1" fontId="74" fillId="0" borderId="0" xfId="0" applyNumberFormat="1" applyFont="1" applyAlignment="1" applyProtection="1">
      <alignment horizontal="center"/>
      <protection hidden="1"/>
    </xf>
    <xf numFmtId="170" fontId="31" fillId="0" borderId="10" xfId="0" applyNumberFormat="1" applyFont="1" applyBorder="1" applyProtection="1">
      <protection hidden="1"/>
    </xf>
    <xf numFmtId="170" fontId="21" fillId="0" borderId="10" xfId="1" applyNumberFormat="1" applyFont="1" applyFill="1" applyBorder="1" applyProtection="1">
      <protection hidden="1"/>
    </xf>
    <xf numFmtId="170" fontId="21" fillId="0" borderId="18" xfId="1" applyNumberFormat="1" applyFont="1" applyFill="1" applyBorder="1" applyProtection="1">
      <protection hidden="1"/>
    </xf>
    <xf numFmtId="170" fontId="21" fillId="0" borderId="10" xfId="1" applyNumberFormat="1" applyFont="1" applyFill="1" applyBorder="1" applyAlignment="1" applyProtection="1">
      <alignment horizontal="right"/>
      <protection hidden="1"/>
    </xf>
    <xf numFmtId="170" fontId="31" fillId="0" borderId="10" xfId="1" applyNumberFormat="1" applyFont="1" applyFill="1" applyBorder="1" applyProtection="1">
      <protection hidden="1"/>
    </xf>
    <xf numFmtId="170" fontId="21" fillId="0" borderId="18" xfId="1" applyNumberFormat="1" applyFont="1" applyFill="1" applyBorder="1" applyAlignment="1" applyProtection="1">
      <alignment horizontal="right"/>
      <protection hidden="1"/>
    </xf>
    <xf numFmtId="170" fontId="31" fillId="0" borderId="18" xfId="1" applyNumberFormat="1" applyFont="1" applyFill="1" applyBorder="1" applyProtection="1">
      <protection hidden="1"/>
    </xf>
    <xf numFmtId="44" fontId="61" fillId="46" borderId="30" xfId="1" applyFont="1" applyFill="1" applyBorder="1" applyAlignment="1" applyProtection="1">
      <alignment horizontal="center" vertical="center"/>
      <protection hidden="1"/>
    </xf>
    <xf numFmtId="44" fontId="61" fillId="46" borderId="27" xfId="1" applyFont="1" applyFill="1" applyBorder="1" applyAlignment="1" applyProtection="1">
      <alignment horizontal="center" vertical="center"/>
      <protection hidden="1"/>
    </xf>
    <xf numFmtId="44" fontId="61" fillId="46" borderId="77" xfId="1" applyFont="1" applyFill="1" applyBorder="1" applyAlignment="1" applyProtection="1">
      <alignment horizontal="center" vertical="center"/>
      <protection hidden="1"/>
    </xf>
    <xf numFmtId="1" fontId="27" fillId="46" borderId="78" xfId="0" applyNumberFormat="1" applyFont="1" applyFill="1" applyBorder="1" applyAlignment="1" applyProtection="1">
      <alignment horizontal="right" vertical="center"/>
      <protection hidden="1"/>
    </xf>
    <xf numFmtId="169" fontId="27" fillId="46" borderId="10" xfId="0" applyNumberFormat="1" applyFont="1" applyFill="1" applyBorder="1" applyAlignment="1" applyProtection="1">
      <alignment horizontal="right" vertical="center"/>
      <protection hidden="1"/>
    </xf>
    <xf numFmtId="49" fontId="27" fillId="46" borderId="10" xfId="1" applyNumberFormat="1" applyFont="1" applyFill="1" applyBorder="1" applyAlignment="1" applyProtection="1">
      <alignment horizontal="right" vertical="center"/>
      <protection hidden="1"/>
    </xf>
    <xf numFmtId="0" fontId="28" fillId="46" borderId="10" xfId="0" applyFont="1" applyFill="1" applyBorder="1" applyAlignment="1" applyProtection="1">
      <alignment horizontal="right" vertical="center"/>
      <protection hidden="1"/>
    </xf>
    <xf numFmtId="1" fontId="0" fillId="0" borderId="10" xfId="0" applyNumberForma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10" xfId="0" applyBorder="1" applyProtection="1">
      <protection hidden="1"/>
    </xf>
    <xf numFmtId="14" fontId="32" fillId="41" borderId="12" xfId="0" quotePrefix="1" applyNumberFormat="1" applyFont="1" applyFill="1" applyBorder="1" applyAlignment="1" applyProtection="1">
      <alignment horizontal="center" vertical="center"/>
      <protection hidden="1"/>
    </xf>
    <xf numFmtId="14" fontId="32" fillId="41" borderId="14" xfId="0" quotePrefix="1" applyNumberFormat="1" applyFont="1" applyFill="1" applyBorder="1" applyAlignment="1" applyProtection="1">
      <alignment horizontal="center" vertical="center"/>
      <protection hidden="1"/>
    </xf>
    <xf numFmtId="14" fontId="21" fillId="38" borderId="30" xfId="0" quotePrefix="1" applyNumberFormat="1" applyFont="1" applyFill="1" applyBorder="1" applyAlignment="1" applyProtection="1">
      <alignment horizontal="center"/>
      <protection hidden="1"/>
    </xf>
    <xf numFmtId="14" fontId="21" fillId="38" borderId="27" xfId="0" quotePrefix="1" applyNumberFormat="1" applyFont="1" applyFill="1" applyBorder="1" applyAlignment="1" applyProtection="1">
      <alignment horizontal="center"/>
      <protection hidden="1"/>
    </xf>
    <xf numFmtId="14" fontId="21" fillId="38" borderId="19" xfId="0" quotePrefix="1" applyNumberFormat="1" applyFont="1" applyFill="1" applyBorder="1" applyAlignment="1" applyProtection="1">
      <alignment horizontal="center"/>
      <protection hidden="1"/>
    </xf>
    <xf numFmtId="14" fontId="21" fillId="38" borderId="31" xfId="0" quotePrefix="1" applyNumberFormat="1" applyFont="1" applyFill="1" applyBorder="1" applyAlignment="1" applyProtection="1">
      <alignment horizontal="center"/>
      <protection hidden="1"/>
    </xf>
    <xf numFmtId="14" fontId="21" fillId="38" borderId="0" xfId="0" quotePrefix="1" applyNumberFormat="1" applyFont="1" applyFill="1" applyAlignment="1" applyProtection="1">
      <alignment horizontal="center"/>
      <protection hidden="1"/>
    </xf>
    <xf numFmtId="14" fontId="21" fillId="38" borderId="29" xfId="0" quotePrefix="1" applyNumberFormat="1" applyFont="1" applyFill="1" applyBorder="1" applyAlignment="1" applyProtection="1">
      <alignment horizontal="center"/>
      <protection hidden="1"/>
    </xf>
    <xf numFmtId="14" fontId="21" fillId="38" borderId="17" xfId="0" quotePrefix="1" applyNumberFormat="1" applyFont="1" applyFill="1" applyBorder="1" applyAlignment="1" applyProtection="1">
      <alignment horizontal="center"/>
      <protection hidden="1"/>
    </xf>
    <xf numFmtId="14" fontId="21" fillId="38" borderId="11" xfId="0" quotePrefix="1" applyNumberFormat="1" applyFont="1" applyFill="1" applyBorder="1" applyAlignment="1" applyProtection="1">
      <alignment horizontal="center"/>
      <protection hidden="1"/>
    </xf>
    <xf numFmtId="14" fontId="21" fillId="38" borderId="20" xfId="0" quotePrefix="1" applyNumberFormat="1" applyFont="1" applyFill="1" applyBorder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27" fillId="0" borderId="12" xfId="0" applyFont="1" applyBorder="1" applyAlignment="1" applyProtection="1">
      <alignment horizontal="center"/>
      <protection hidden="1"/>
    </xf>
    <xf numFmtId="0" fontId="27" fillId="0" borderId="14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wrapText="1"/>
      <protection hidden="1"/>
    </xf>
    <xf numFmtId="1" fontId="32" fillId="33" borderId="56" xfId="0" applyNumberFormat="1" applyFont="1" applyFill="1" applyBorder="1" applyAlignment="1" applyProtection="1">
      <alignment horizontal="center"/>
      <protection hidden="1"/>
    </xf>
    <xf numFmtId="1" fontId="32" fillId="33" borderId="28" xfId="0" applyNumberFormat="1" applyFont="1" applyFill="1" applyBorder="1" applyAlignment="1" applyProtection="1">
      <alignment horizontal="center"/>
      <protection hidden="1"/>
    </xf>
    <xf numFmtId="1" fontId="32" fillId="33" borderId="57" xfId="0" applyNumberFormat="1" applyFont="1" applyFill="1" applyBorder="1" applyAlignment="1" applyProtection="1">
      <alignment horizontal="center"/>
      <protection hidden="1"/>
    </xf>
    <xf numFmtId="0" fontId="34" fillId="36" borderId="12" xfId="0" applyFont="1" applyFill="1" applyBorder="1" applyAlignment="1" applyProtection="1">
      <alignment horizontal="center" vertical="center" wrapText="1"/>
      <protection locked="0"/>
    </xf>
    <xf numFmtId="1" fontId="33" fillId="33" borderId="17" xfId="0" applyNumberFormat="1" applyFont="1" applyFill="1" applyBorder="1" applyAlignment="1" applyProtection="1">
      <alignment horizontal="left" wrapText="1"/>
      <protection hidden="1"/>
    </xf>
    <xf numFmtId="1" fontId="32" fillId="33" borderId="11" xfId="0" applyNumberFormat="1" applyFont="1" applyFill="1" applyBorder="1" applyAlignment="1" applyProtection="1">
      <alignment horizontal="left"/>
      <protection hidden="1"/>
    </xf>
    <xf numFmtId="1" fontId="32" fillId="33" borderId="20" xfId="0" applyNumberFormat="1" applyFont="1" applyFill="1" applyBorder="1" applyAlignment="1" applyProtection="1">
      <alignment horizontal="left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71" fillId="0" borderId="70" xfId="0" applyFont="1" applyBorder="1" applyAlignment="1" applyProtection="1">
      <alignment horizontal="right" vertical="center" wrapText="1"/>
      <protection hidden="1"/>
    </xf>
    <xf numFmtId="0" fontId="71" fillId="0" borderId="12" xfId="0" applyFont="1" applyBorder="1" applyAlignment="1" applyProtection="1">
      <alignment horizontal="right" vertical="center" wrapText="1"/>
      <protection hidden="1"/>
    </xf>
    <xf numFmtId="0" fontId="71" fillId="0" borderId="14" xfId="0" applyFont="1" applyBorder="1" applyAlignment="1" applyProtection="1">
      <alignment horizontal="right" vertical="center" wrapText="1"/>
      <protection hidden="1"/>
    </xf>
    <xf numFmtId="0" fontId="80" fillId="48" borderId="17" xfId="123" applyFont="1" applyFill="1" applyBorder="1" applyAlignment="1" applyProtection="1">
      <alignment horizontal="left"/>
      <protection locked="0"/>
    </xf>
    <xf numFmtId="0" fontId="80" fillId="48" borderId="11" xfId="123" applyFont="1" applyFill="1" applyBorder="1" applyAlignment="1" applyProtection="1">
      <alignment horizontal="left"/>
      <protection locked="0"/>
    </xf>
    <xf numFmtId="44" fontId="27" fillId="46" borderId="68" xfId="0" applyNumberFormat="1" applyFont="1" applyFill="1" applyBorder="1" applyAlignment="1" applyProtection="1">
      <alignment horizontal="center" vertical="center"/>
      <protection hidden="1"/>
    </xf>
    <xf numFmtId="44" fontId="27" fillId="46" borderId="69" xfId="0" applyNumberFormat="1" applyFont="1" applyFill="1" applyBorder="1" applyAlignment="1" applyProtection="1">
      <alignment horizontal="center" vertical="center"/>
      <protection hidden="1"/>
    </xf>
    <xf numFmtId="0" fontId="21" fillId="0" borderId="16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0" fontId="24" fillId="0" borderId="27" xfId="0" applyFont="1" applyBorder="1" applyAlignment="1" applyProtection="1">
      <alignment horizontal="center" vertical="center"/>
      <protection hidden="1"/>
    </xf>
    <xf numFmtId="0" fontId="24" fillId="0" borderId="19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29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11" xfId="0" applyFont="1" applyBorder="1" applyAlignment="1" applyProtection="1">
      <alignment horizontal="center"/>
      <protection hidden="1"/>
    </xf>
    <xf numFmtId="167" fontId="71" fillId="0" borderId="29" xfId="0" applyNumberFormat="1" applyFont="1" applyBorder="1" applyAlignment="1" applyProtection="1">
      <alignment horizontal="center" vertical="center" wrapText="1"/>
      <protection hidden="1"/>
    </xf>
    <xf numFmtId="167" fontId="7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30" xfId="0" applyFont="1" applyBorder="1" applyAlignment="1">
      <alignment horizontal="left" vertical="top"/>
    </xf>
    <xf numFmtId="0" fontId="21" fillId="0" borderId="27" xfId="0" applyFont="1" applyBorder="1" applyAlignment="1">
      <alignment horizontal="left" vertical="top"/>
    </xf>
    <xf numFmtId="0" fontId="65" fillId="48" borderId="16" xfId="0" applyFont="1" applyFill="1" applyBorder="1" applyAlignment="1" applyProtection="1">
      <alignment horizontal="left"/>
      <protection locked="0"/>
    </xf>
    <xf numFmtId="0" fontId="65" fillId="48" borderId="12" xfId="0" applyFont="1" applyFill="1" applyBorder="1" applyAlignment="1" applyProtection="1">
      <alignment horizontal="left"/>
      <protection locked="0"/>
    </xf>
    <xf numFmtId="0" fontId="65" fillId="48" borderId="17" xfId="0" applyFont="1" applyFill="1" applyBorder="1" applyAlignment="1" applyProtection="1">
      <alignment horizontal="left"/>
      <protection locked="0"/>
    </xf>
    <xf numFmtId="0" fontId="65" fillId="48" borderId="11" xfId="0" applyFont="1" applyFill="1" applyBorder="1" applyAlignment="1" applyProtection="1">
      <alignment horizontal="left"/>
      <protection locked="0"/>
    </xf>
    <xf numFmtId="167" fontId="65" fillId="48" borderId="11" xfId="0" applyNumberFormat="1" applyFont="1" applyFill="1" applyBorder="1" applyAlignment="1" applyProtection="1">
      <alignment horizontal="center"/>
      <protection locked="0"/>
    </xf>
    <xf numFmtId="44" fontId="21" fillId="0" borderId="27" xfId="0" applyNumberFormat="1" applyFont="1" applyBorder="1" applyAlignment="1">
      <alignment horizontal="center" vertical="top"/>
    </xf>
    <xf numFmtId="49" fontId="65" fillId="48" borderId="11" xfId="0" applyNumberFormat="1" applyFont="1" applyFill="1" applyBorder="1" applyAlignment="1" applyProtection="1">
      <alignment horizontal="center"/>
      <protection locked="0"/>
    </xf>
    <xf numFmtId="0" fontId="9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wrapText="1"/>
      <protection hidden="1"/>
    </xf>
    <xf numFmtId="0" fontId="50" fillId="0" borderId="0" xfId="0" applyFont="1" applyAlignment="1" applyProtection="1">
      <alignment horizontal="center"/>
      <protection hidden="1"/>
    </xf>
    <xf numFmtId="1" fontId="81" fillId="33" borderId="0" xfId="0" applyNumberFormat="1" applyFont="1" applyFill="1" applyAlignment="1" applyProtection="1">
      <alignment horizontal="left" vertical="center"/>
      <protection hidden="1"/>
    </xf>
    <xf numFmtId="49" fontId="27" fillId="46" borderId="68" xfId="1" applyNumberFormat="1" applyFont="1" applyFill="1" applyBorder="1" applyAlignment="1" applyProtection="1">
      <alignment horizontal="center" vertical="center"/>
      <protection hidden="1"/>
    </xf>
    <xf numFmtId="49" fontId="27" fillId="46" borderId="79" xfId="1" applyNumberFormat="1" applyFont="1" applyFill="1" applyBorder="1" applyAlignment="1" applyProtection="1">
      <alignment horizontal="center" vertical="center"/>
      <protection hidden="1"/>
    </xf>
    <xf numFmtId="49" fontId="27" fillId="46" borderId="80" xfId="1" applyNumberFormat="1" applyFont="1" applyFill="1" applyBorder="1" applyAlignment="1" applyProtection="1">
      <alignment horizontal="center" vertical="center"/>
      <protection hidden="1"/>
    </xf>
    <xf numFmtId="0" fontId="98" fillId="0" borderId="15" xfId="0" applyFont="1" applyBorder="1" applyAlignment="1" applyProtection="1">
      <alignment horizontal="center" vertical="center" wrapText="1"/>
      <protection hidden="1"/>
    </xf>
    <xf numFmtId="0" fontId="98" fillId="0" borderId="32" xfId="0" applyFont="1" applyBorder="1" applyAlignment="1" applyProtection="1">
      <alignment horizontal="center" vertical="center" wrapText="1"/>
      <protection hidden="1"/>
    </xf>
    <xf numFmtId="0" fontId="98" fillId="0" borderId="18" xfId="0" applyFont="1" applyBorder="1" applyAlignment="1" applyProtection="1">
      <alignment horizontal="center" vertical="center" wrapText="1"/>
      <protection hidden="1"/>
    </xf>
    <xf numFmtId="0" fontId="24" fillId="44" borderId="15" xfId="0" applyFont="1" applyFill="1" applyBorder="1" applyAlignment="1" applyProtection="1">
      <alignment horizontal="center" vertical="center" wrapText="1"/>
      <protection locked="0" hidden="1"/>
    </xf>
    <xf numFmtId="0" fontId="24" fillId="44" borderId="32" xfId="0" applyFont="1" applyFill="1" applyBorder="1" applyAlignment="1" applyProtection="1">
      <alignment horizontal="center" vertical="center" wrapText="1"/>
      <protection locked="0" hidden="1"/>
    </xf>
    <xf numFmtId="0" fontId="24" fillId="44" borderId="18" xfId="0" applyFont="1" applyFill="1" applyBorder="1" applyAlignment="1" applyProtection="1">
      <alignment horizontal="center" vertical="center" wrapText="1"/>
      <protection locked="0" hidden="1"/>
    </xf>
    <xf numFmtId="1" fontId="27" fillId="46" borderId="16" xfId="0" applyNumberFormat="1" applyFont="1" applyFill="1" applyBorder="1" applyAlignment="1" applyProtection="1">
      <alignment horizontal="right" vertical="center"/>
      <protection hidden="1"/>
    </xf>
    <xf numFmtId="1" fontId="27" fillId="46" borderId="14" xfId="0" applyNumberFormat="1" applyFont="1" applyFill="1" applyBorder="1" applyAlignment="1" applyProtection="1">
      <alignment horizontal="right" vertical="center"/>
      <protection hidden="1"/>
    </xf>
    <xf numFmtId="44" fontId="61" fillId="46" borderId="16" xfId="1" applyFont="1" applyFill="1" applyBorder="1" applyAlignment="1" applyProtection="1">
      <alignment horizontal="center" vertical="center"/>
      <protection hidden="1"/>
    </xf>
    <xf numFmtId="44" fontId="61" fillId="46" borderId="12" xfId="1" applyFont="1" applyFill="1" applyBorder="1" applyAlignment="1" applyProtection="1">
      <alignment horizontal="center" vertical="center"/>
      <protection hidden="1"/>
    </xf>
    <xf numFmtId="44" fontId="61" fillId="46" borderId="65" xfId="1" applyFont="1" applyFill="1" applyBorder="1" applyAlignment="1" applyProtection="1">
      <alignment horizontal="center" vertical="center"/>
      <protection hidden="1"/>
    </xf>
    <xf numFmtId="0" fontId="25" fillId="0" borderId="27" xfId="0" applyFont="1" applyBorder="1" applyAlignment="1" applyProtection="1">
      <alignment horizontal="center" vertical="top"/>
      <protection hidden="1"/>
    </xf>
    <xf numFmtId="0" fontId="71" fillId="0" borderId="49" xfId="0" applyFont="1" applyBorder="1" applyAlignment="1" applyProtection="1">
      <alignment horizontal="right" vertical="center" wrapText="1"/>
      <protection hidden="1"/>
    </xf>
    <xf numFmtId="0" fontId="71" fillId="0" borderId="10" xfId="0" applyFont="1" applyBorder="1" applyAlignment="1" applyProtection="1">
      <alignment horizontal="right" vertical="center"/>
      <protection hidden="1"/>
    </xf>
    <xf numFmtId="0" fontId="73" fillId="0" borderId="49" xfId="123" applyFont="1" applyBorder="1" applyAlignment="1" applyProtection="1">
      <alignment horizontal="right" vertical="center"/>
      <protection hidden="1"/>
    </xf>
    <xf numFmtId="0" fontId="73" fillId="0" borderId="10" xfId="123" applyFont="1" applyBorder="1" applyAlignment="1" applyProtection="1">
      <alignment horizontal="right" vertical="center"/>
      <protection hidden="1"/>
    </xf>
    <xf numFmtId="0" fontId="92" fillId="0" borderId="0" xfId="0" applyFont="1" applyAlignment="1" applyProtection="1">
      <alignment horizontal="center" vertical="center"/>
      <protection hidden="1"/>
    </xf>
    <xf numFmtId="1" fontId="68" fillId="0" borderId="0" xfId="0" applyNumberFormat="1" applyFont="1" applyAlignment="1" applyProtection="1">
      <alignment vertical="top" wrapText="1"/>
      <protection hidden="1"/>
    </xf>
    <xf numFmtId="0" fontId="21" fillId="0" borderId="27" xfId="0" applyFont="1" applyBorder="1" applyAlignment="1">
      <alignment horizontal="center" vertical="top"/>
    </xf>
    <xf numFmtId="0" fontId="100" fillId="0" borderId="0" xfId="0" applyFont="1" applyAlignment="1" applyProtection="1">
      <alignment horizontal="center"/>
      <protection hidden="1"/>
    </xf>
    <xf numFmtId="49" fontId="101" fillId="36" borderId="71" xfId="0" applyNumberFormat="1" applyFont="1" applyFill="1" applyBorder="1" applyAlignment="1" applyProtection="1">
      <alignment horizontal="center" vertical="center"/>
      <protection hidden="1"/>
    </xf>
    <xf numFmtId="49" fontId="101" fillId="36" borderId="72" xfId="0" applyNumberFormat="1" applyFont="1" applyFill="1" applyBorder="1" applyAlignment="1" applyProtection="1">
      <alignment horizontal="center" vertical="center"/>
      <protection hidden="1"/>
    </xf>
    <xf numFmtId="49" fontId="101" fillId="36" borderId="73" xfId="0" applyNumberFormat="1" applyFont="1" applyFill="1" applyBorder="1" applyAlignment="1" applyProtection="1">
      <alignment horizontal="center" vertical="center"/>
      <protection hidden="1"/>
    </xf>
    <xf numFmtId="49" fontId="101" fillId="36" borderId="74" xfId="0" applyNumberFormat="1" applyFont="1" applyFill="1" applyBorder="1" applyAlignment="1" applyProtection="1">
      <alignment horizontal="center" vertical="center"/>
      <protection hidden="1"/>
    </xf>
    <xf numFmtId="49" fontId="101" fillId="36" borderId="75" xfId="0" applyNumberFormat="1" applyFont="1" applyFill="1" applyBorder="1" applyAlignment="1" applyProtection="1">
      <alignment horizontal="center" vertical="center"/>
      <protection hidden="1"/>
    </xf>
    <xf numFmtId="49" fontId="101" fillId="36" borderId="76" xfId="0" applyNumberFormat="1" applyFont="1" applyFill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wrapText="1"/>
      <protection hidden="1"/>
    </xf>
    <xf numFmtId="0" fontId="24" fillId="0" borderId="11" xfId="0" applyFont="1" applyBorder="1" applyAlignment="1" applyProtection="1">
      <alignment horizontal="center" wrapText="1"/>
      <protection hidden="1"/>
    </xf>
    <xf numFmtId="0" fontId="24" fillId="0" borderId="20" xfId="0" applyFont="1" applyBorder="1" applyAlignment="1" applyProtection="1">
      <alignment horizontal="center" wrapText="1"/>
      <protection hidden="1"/>
    </xf>
    <xf numFmtId="1" fontId="63" fillId="33" borderId="10" xfId="0" applyNumberFormat="1" applyFont="1" applyFill="1" applyBorder="1" applyAlignment="1" applyProtection="1">
      <alignment horizontal="left" vertical="center"/>
      <protection hidden="1"/>
    </xf>
    <xf numFmtId="1" fontId="21" fillId="0" borderId="30" xfId="0" applyNumberFormat="1" applyFont="1" applyBorder="1" applyAlignment="1">
      <alignment horizontal="left" vertical="top" wrapText="1"/>
    </xf>
    <xf numFmtId="1" fontId="21" fillId="0" borderId="27" xfId="0" applyNumberFormat="1" applyFont="1" applyBorder="1" applyAlignment="1">
      <alignment horizontal="left" vertical="top" wrapText="1"/>
    </xf>
    <xf numFmtId="1" fontId="96" fillId="45" borderId="62" xfId="0" applyNumberFormat="1" applyFont="1" applyFill="1" applyBorder="1" applyAlignment="1" applyProtection="1">
      <alignment horizontal="center"/>
      <protection hidden="1"/>
    </xf>
    <xf numFmtId="1" fontId="96" fillId="45" borderId="63" xfId="0" applyNumberFormat="1" applyFont="1" applyFill="1" applyBorder="1" applyAlignment="1" applyProtection="1">
      <alignment horizontal="center"/>
      <protection hidden="1"/>
    </xf>
    <xf numFmtId="1" fontId="96" fillId="45" borderId="64" xfId="0" applyNumberFormat="1" applyFont="1" applyFill="1" applyBorder="1" applyAlignment="1" applyProtection="1">
      <alignment horizontal="center"/>
      <protection hidden="1"/>
    </xf>
    <xf numFmtId="0" fontId="34" fillId="0" borderId="59" xfId="0" applyFont="1" applyBorder="1" applyAlignment="1" applyProtection="1">
      <alignment horizontal="right"/>
      <protection hidden="1"/>
    </xf>
    <xf numFmtId="0" fontId="98" fillId="47" borderId="30" xfId="0" applyFont="1" applyFill="1" applyBorder="1" applyAlignment="1" applyProtection="1">
      <alignment horizontal="left" vertical="center" wrapText="1"/>
      <protection hidden="1"/>
    </xf>
    <xf numFmtId="0" fontId="98" fillId="47" borderId="27" xfId="0" applyFont="1" applyFill="1" applyBorder="1" applyAlignment="1" applyProtection="1">
      <alignment horizontal="left" vertical="center" wrapText="1"/>
      <protection hidden="1"/>
    </xf>
    <xf numFmtId="0" fontId="98" fillId="47" borderId="19" xfId="0" applyFont="1" applyFill="1" applyBorder="1" applyAlignment="1" applyProtection="1">
      <alignment horizontal="left" vertical="center" wrapText="1"/>
      <protection hidden="1"/>
    </xf>
    <xf numFmtId="0" fontId="98" fillId="47" borderId="31" xfId="0" applyFont="1" applyFill="1" applyBorder="1" applyAlignment="1" applyProtection="1">
      <alignment horizontal="left" vertical="center" wrapText="1"/>
      <protection hidden="1"/>
    </xf>
    <xf numFmtId="0" fontId="98" fillId="47" borderId="0" xfId="0" applyFont="1" applyFill="1" applyAlignment="1" applyProtection="1">
      <alignment horizontal="left" vertical="center" wrapText="1"/>
      <protection hidden="1"/>
    </xf>
    <xf numFmtId="0" fontId="98" fillId="47" borderId="29" xfId="0" applyFont="1" applyFill="1" applyBorder="1" applyAlignment="1" applyProtection="1">
      <alignment horizontal="left" vertical="center" wrapText="1"/>
      <protection hidden="1"/>
    </xf>
    <xf numFmtId="0" fontId="98" fillId="47" borderId="17" xfId="0" applyFont="1" applyFill="1" applyBorder="1" applyAlignment="1" applyProtection="1">
      <alignment horizontal="left" vertical="center" wrapText="1"/>
      <protection hidden="1"/>
    </xf>
    <xf numFmtId="0" fontId="98" fillId="47" borderId="11" xfId="0" applyFont="1" applyFill="1" applyBorder="1" applyAlignment="1" applyProtection="1">
      <alignment horizontal="left" vertical="center" wrapText="1"/>
      <protection hidden="1"/>
    </xf>
    <xf numFmtId="0" fontId="98" fillId="47" borderId="20" xfId="0" applyFont="1" applyFill="1" applyBorder="1" applyAlignment="1" applyProtection="1">
      <alignment horizontal="left" vertical="center" wrapText="1"/>
      <protection hidden="1"/>
    </xf>
    <xf numFmtId="44" fontId="72" fillId="47" borderId="53" xfId="0" applyNumberFormat="1" applyFont="1" applyFill="1" applyBorder="1" applyAlignment="1" applyProtection="1">
      <alignment horizontal="right" vertical="center"/>
      <protection hidden="1"/>
    </xf>
    <xf numFmtId="44" fontId="72" fillId="47" borderId="54" xfId="0" applyNumberFormat="1" applyFont="1" applyFill="1" applyBorder="1" applyAlignment="1" applyProtection="1">
      <alignment horizontal="right" vertical="center"/>
      <protection hidden="1"/>
    </xf>
    <xf numFmtId="0" fontId="53" fillId="40" borderId="30" xfId="0" applyFont="1" applyFill="1" applyBorder="1" applyAlignment="1" applyProtection="1">
      <alignment horizontal="center" vertical="center" wrapText="1"/>
      <protection hidden="1"/>
    </xf>
    <xf numFmtId="0" fontId="53" fillId="40" borderId="27" xfId="0" applyFont="1" applyFill="1" applyBorder="1" applyAlignment="1" applyProtection="1">
      <alignment horizontal="center" vertical="center"/>
      <protection hidden="1"/>
    </xf>
    <xf numFmtId="0" fontId="53" fillId="40" borderId="19" xfId="0" applyFont="1" applyFill="1" applyBorder="1" applyAlignment="1" applyProtection="1">
      <alignment horizontal="center" vertical="center"/>
      <protection hidden="1"/>
    </xf>
    <xf numFmtId="0" fontId="53" fillId="40" borderId="30" xfId="0" applyFont="1" applyFill="1" applyBorder="1" applyAlignment="1" applyProtection="1">
      <alignment horizontal="center" vertical="center"/>
      <protection hidden="1"/>
    </xf>
    <xf numFmtId="0" fontId="95" fillId="40" borderId="17" xfId="0" applyFont="1" applyFill="1" applyBorder="1" applyAlignment="1" applyProtection="1">
      <alignment horizontal="right"/>
      <protection hidden="1"/>
    </xf>
    <xf numFmtId="0" fontId="53" fillId="40" borderId="11" xfId="0" applyFont="1" applyFill="1" applyBorder="1" applyAlignment="1" applyProtection="1">
      <alignment horizontal="right"/>
      <protection hidden="1"/>
    </xf>
    <xf numFmtId="0" fontId="53" fillId="40" borderId="20" xfId="0" applyFont="1" applyFill="1" applyBorder="1" applyAlignment="1" applyProtection="1">
      <alignment horizontal="right"/>
      <protection hidden="1"/>
    </xf>
    <xf numFmtId="0" fontId="32" fillId="41" borderId="12" xfId="0" applyFont="1" applyFill="1" applyBorder="1" applyAlignment="1" applyProtection="1">
      <alignment horizontal="center" vertical="center"/>
      <protection hidden="1"/>
    </xf>
    <xf numFmtId="0" fontId="71" fillId="0" borderId="49" xfId="0" applyFont="1" applyBorder="1" applyAlignment="1" applyProtection="1">
      <alignment horizontal="right" vertical="center"/>
      <protection hidden="1"/>
    </xf>
    <xf numFmtId="0" fontId="53" fillId="39" borderId="17" xfId="0" applyFont="1" applyFill="1" applyBorder="1" applyAlignment="1" applyProtection="1">
      <alignment horizontal="center" vertical="center"/>
      <protection hidden="1"/>
    </xf>
    <xf numFmtId="0" fontId="53" fillId="39" borderId="0" xfId="0" applyFont="1" applyFill="1" applyAlignment="1" applyProtection="1">
      <alignment horizontal="center" vertical="center"/>
      <protection hidden="1"/>
    </xf>
    <xf numFmtId="0" fontId="53" fillId="39" borderId="11" xfId="0" applyFont="1" applyFill="1" applyBorder="1" applyAlignment="1" applyProtection="1">
      <alignment horizontal="center" vertical="center"/>
      <protection hidden="1"/>
    </xf>
    <xf numFmtId="0" fontId="53" fillId="39" borderId="20" xfId="0" applyFont="1" applyFill="1" applyBorder="1" applyAlignment="1" applyProtection="1">
      <alignment horizontal="center" vertical="center"/>
      <protection hidden="1"/>
    </xf>
    <xf numFmtId="1" fontId="65" fillId="0" borderId="0" xfId="0" applyNumberFormat="1" applyFont="1" applyAlignment="1" applyProtection="1">
      <alignment wrapText="1"/>
      <protection hidden="1"/>
    </xf>
    <xf numFmtId="1" fontId="68" fillId="0" borderId="0" xfId="0" applyNumberFormat="1" applyFont="1" applyAlignment="1" applyProtection="1">
      <alignment wrapText="1"/>
      <protection hidden="1"/>
    </xf>
    <xf numFmtId="1" fontId="69" fillId="0" borderId="0" xfId="0" applyNumberFormat="1" applyFont="1" applyAlignment="1" applyProtection="1">
      <alignment wrapText="1"/>
      <protection hidden="1"/>
    </xf>
    <xf numFmtId="1" fontId="65" fillId="48" borderId="31" xfId="0" applyNumberFormat="1" applyFont="1" applyFill="1" applyBorder="1" applyAlignment="1" applyProtection="1">
      <alignment horizontal="left"/>
      <protection locked="0"/>
    </xf>
    <xf numFmtId="1" fontId="65" fillId="48" borderId="0" xfId="0" applyNumberFormat="1" applyFont="1" applyFill="1" applyAlignment="1" applyProtection="1">
      <alignment horizontal="left"/>
      <protection locked="0"/>
    </xf>
    <xf numFmtId="0" fontId="26" fillId="0" borderId="0" xfId="0" applyFont="1" applyAlignment="1">
      <alignment horizontal="center" wrapText="1"/>
    </xf>
    <xf numFmtId="0" fontId="26" fillId="0" borderId="29" xfId="0" applyFont="1" applyBorder="1" applyAlignment="1">
      <alignment horizontal="center" wrapText="1"/>
    </xf>
    <xf numFmtId="1" fontId="98" fillId="0" borderId="10" xfId="0" applyNumberFormat="1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>
      <alignment horizontal="center" vertical="top" wrapText="1"/>
    </xf>
    <xf numFmtId="167" fontId="65" fillId="48" borderId="0" xfId="0" applyNumberFormat="1" applyFont="1" applyFill="1" applyAlignment="1" applyProtection="1">
      <alignment horizontal="center" wrapText="1"/>
      <protection locked="0"/>
    </xf>
    <xf numFmtId="1" fontId="65" fillId="48" borderId="12" xfId="0" applyNumberFormat="1" applyFont="1" applyFill="1" applyBorder="1" applyAlignment="1" applyProtection="1">
      <alignment horizontal="center"/>
      <protection locked="0"/>
    </xf>
    <xf numFmtId="1" fontId="21" fillId="0" borderId="30" xfId="0" applyNumberFormat="1" applyFont="1" applyBorder="1" applyAlignment="1">
      <alignment horizontal="center" vertical="top" wrapText="1"/>
    </xf>
    <xf numFmtId="1" fontId="21" fillId="0" borderId="27" xfId="0" applyNumberFormat="1" applyFont="1" applyBorder="1" applyAlignment="1">
      <alignment horizontal="center" vertical="top" wrapText="1"/>
    </xf>
    <xf numFmtId="1" fontId="63" fillId="33" borderId="30" xfId="0" applyNumberFormat="1" applyFont="1" applyFill="1" applyBorder="1" applyAlignment="1" applyProtection="1">
      <alignment horizontal="left"/>
      <protection hidden="1"/>
    </xf>
    <xf numFmtId="1" fontId="63" fillId="33" borderId="27" xfId="0" applyNumberFormat="1" applyFont="1" applyFill="1" applyBorder="1" applyAlignment="1" applyProtection="1">
      <alignment horizontal="left"/>
      <protection hidden="1"/>
    </xf>
    <xf numFmtId="1" fontId="63" fillId="33" borderId="19" xfId="0" applyNumberFormat="1" applyFont="1" applyFill="1" applyBorder="1" applyAlignment="1" applyProtection="1">
      <alignment horizontal="left"/>
      <protection hidden="1"/>
    </xf>
    <xf numFmtId="1" fontId="87" fillId="0" borderId="0" xfId="0" applyNumberFormat="1" applyFont="1" applyAlignment="1" applyProtection="1">
      <alignment horizontal="center"/>
      <protection locked="0"/>
    </xf>
    <xf numFmtId="0" fontId="53" fillId="42" borderId="30" xfId="0" applyFont="1" applyFill="1" applyBorder="1" applyAlignment="1" applyProtection="1">
      <alignment horizontal="center"/>
      <protection hidden="1"/>
    </xf>
    <xf numFmtId="0" fontId="53" fillId="42" borderId="27" xfId="0" applyFont="1" applyFill="1" applyBorder="1" applyAlignment="1" applyProtection="1">
      <alignment horizontal="center"/>
      <protection hidden="1"/>
    </xf>
    <xf numFmtId="0" fontId="53" fillId="42" borderId="19" xfId="0" applyFont="1" applyFill="1" applyBorder="1" applyAlignment="1" applyProtection="1">
      <alignment horizontal="center"/>
      <protection hidden="1"/>
    </xf>
    <xf numFmtId="0" fontId="54" fillId="33" borderId="15" xfId="0" applyFont="1" applyFill="1" applyBorder="1" applyAlignment="1" applyProtection="1">
      <alignment horizontal="center" vertical="center"/>
      <protection hidden="1"/>
    </xf>
    <xf numFmtId="0" fontId="54" fillId="33" borderId="22" xfId="0" applyFont="1" applyFill="1" applyBorder="1" applyAlignment="1" applyProtection="1">
      <alignment horizontal="center" vertical="center"/>
      <protection hidden="1"/>
    </xf>
    <xf numFmtId="0" fontId="54" fillId="33" borderId="13" xfId="0" applyFont="1" applyFill="1" applyBorder="1" applyAlignment="1" applyProtection="1">
      <alignment horizontal="center" vertical="center"/>
      <protection hidden="1"/>
    </xf>
    <xf numFmtId="0" fontId="54" fillId="33" borderId="21" xfId="0" applyFont="1" applyFill="1" applyBorder="1" applyAlignment="1" applyProtection="1">
      <alignment horizontal="center" vertical="center"/>
      <protection hidden="1"/>
    </xf>
    <xf numFmtId="0" fontId="91" fillId="43" borderId="22" xfId="0" applyFont="1" applyFill="1" applyBorder="1" applyAlignment="1" applyProtection="1">
      <alignment horizontal="center" vertical="center"/>
      <protection hidden="1"/>
    </xf>
    <xf numFmtId="0" fontId="91" fillId="43" borderId="13" xfId="0" applyFont="1" applyFill="1" applyBorder="1" applyAlignment="1" applyProtection="1">
      <alignment horizontal="center" vertical="center"/>
      <protection hidden="1"/>
    </xf>
    <xf numFmtId="0" fontId="91" fillId="43" borderId="33" xfId="0" applyFont="1" applyFill="1" applyBorder="1" applyAlignment="1" applyProtection="1">
      <alignment horizontal="center" vertical="center"/>
      <protection hidden="1"/>
    </xf>
    <xf numFmtId="0" fontId="91" fillId="43" borderId="21" xfId="0" applyFont="1" applyFill="1" applyBorder="1" applyAlignment="1" applyProtection="1">
      <alignment horizontal="center" vertical="center"/>
      <protection hidden="1"/>
    </xf>
    <xf numFmtId="0" fontId="54" fillId="33" borderId="33" xfId="0" applyFont="1" applyFill="1" applyBorder="1" applyAlignment="1" applyProtection="1">
      <alignment horizontal="center" vertical="center"/>
      <protection hidden="1"/>
    </xf>
    <xf numFmtId="0" fontId="95" fillId="42" borderId="17" xfId="0" applyFont="1" applyFill="1" applyBorder="1" applyAlignment="1" applyProtection="1">
      <alignment horizontal="right"/>
      <protection hidden="1"/>
    </xf>
    <xf numFmtId="0" fontId="53" fillId="42" borderId="11" xfId="0" applyFont="1" applyFill="1" applyBorder="1" applyAlignment="1" applyProtection="1">
      <alignment horizontal="right"/>
      <protection hidden="1"/>
    </xf>
    <xf numFmtId="0" fontId="53" fillId="42" borderId="20" xfId="0" applyFont="1" applyFill="1" applyBorder="1" applyAlignment="1" applyProtection="1">
      <alignment horizontal="right"/>
      <protection hidden="1"/>
    </xf>
    <xf numFmtId="0" fontId="57" fillId="35" borderId="51" xfId="123" applyFont="1" applyFill="1" applyBorder="1" applyAlignment="1" applyProtection="1">
      <alignment horizontal="center" vertical="center" wrapText="1"/>
      <protection hidden="1"/>
    </xf>
    <xf numFmtId="0" fontId="57" fillId="35" borderId="52" xfId="123" applyFont="1" applyFill="1" applyBorder="1" applyAlignment="1" applyProtection="1">
      <alignment horizontal="center" vertical="center" wrapText="1"/>
      <protection hidden="1"/>
    </xf>
    <xf numFmtId="0" fontId="57" fillId="35" borderId="47" xfId="123" applyFont="1" applyFill="1" applyBorder="1" applyAlignment="1" applyProtection="1">
      <alignment horizontal="center" vertical="center" wrapText="1"/>
      <protection hidden="1"/>
    </xf>
    <xf numFmtId="0" fontId="57" fillId="35" borderId="0" xfId="123" applyFont="1" applyFill="1" applyBorder="1" applyAlignment="1" applyProtection="1">
      <alignment horizontal="center" vertical="center" wrapText="1"/>
      <protection hidden="1"/>
    </xf>
    <xf numFmtId="0" fontId="55" fillId="35" borderId="0" xfId="123" applyFont="1" applyFill="1" applyAlignment="1" applyProtection="1">
      <alignment horizontal="center"/>
      <protection hidden="1"/>
    </xf>
    <xf numFmtId="0" fontId="57" fillId="35" borderId="0" xfId="123" applyFont="1" applyFill="1" applyAlignment="1" applyProtection="1">
      <alignment horizontal="center" vertical="center" wrapText="1"/>
      <protection hidden="1"/>
    </xf>
    <xf numFmtId="0" fontId="36" fillId="0" borderId="23" xfId="0" applyFont="1" applyBorder="1" applyProtection="1">
      <protection hidden="1"/>
    </xf>
    <xf numFmtId="2" fontId="36" fillId="0" borderId="23" xfId="0" applyNumberFormat="1" applyFont="1" applyBorder="1" applyProtection="1">
      <protection hidden="1"/>
    </xf>
    <xf numFmtId="0" fontId="37" fillId="0" borderId="23" xfId="0" applyFont="1" applyBorder="1" applyAlignment="1" applyProtection="1">
      <alignment horizontal="center" vertical="center"/>
      <protection hidden="1"/>
    </xf>
    <xf numFmtId="0" fontId="36" fillId="0" borderId="24" xfId="0" applyFont="1" applyBorder="1" applyAlignment="1" applyProtection="1">
      <alignment horizontal="left"/>
      <protection hidden="1"/>
    </xf>
    <xf numFmtId="0" fontId="36" fillId="0" borderId="25" xfId="0" applyFont="1" applyBorder="1" applyAlignment="1" applyProtection="1">
      <alignment horizontal="left"/>
      <protection hidden="1"/>
    </xf>
    <xf numFmtId="0" fontId="36" fillId="0" borderId="24" xfId="0" applyFont="1" applyBorder="1" applyAlignment="1" applyProtection="1">
      <alignment horizontal="center" vertical="center"/>
      <protection hidden="1"/>
    </xf>
    <xf numFmtId="0" fontId="36" fillId="0" borderId="26" xfId="0" applyFont="1" applyBorder="1" applyAlignment="1" applyProtection="1">
      <alignment horizontal="center" vertical="center"/>
      <protection hidden="1"/>
    </xf>
    <xf numFmtId="0" fontId="36" fillId="0" borderId="25" xfId="0" applyFont="1" applyBorder="1" applyAlignment="1" applyProtection="1">
      <alignment horizontal="center" vertical="center"/>
      <protection hidden="1"/>
    </xf>
    <xf numFmtId="0" fontId="82" fillId="0" borderId="0" xfId="124" applyFont="1" applyAlignment="1">
      <alignment horizontal="center" vertical="top"/>
    </xf>
    <xf numFmtId="0" fontId="38" fillId="0" borderId="0" xfId="124" applyAlignment="1">
      <alignment horizontal="center" vertical="top"/>
    </xf>
    <xf numFmtId="0" fontId="40" fillId="0" borderId="0" xfId="124" applyFont="1" applyAlignment="1">
      <alignment horizontal="left"/>
    </xf>
    <xf numFmtId="0" fontId="77" fillId="0" borderId="0" xfId="124" applyFont="1" applyAlignment="1">
      <alignment horizontal="center"/>
    </xf>
    <xf numFmtId="0" fontId="78" fillId="0" borderId="0" xfId="124" applyFont="1" applyAlignment="1">
      <alignment horizontal="center"/>
    </xf>
    <xf numFmtId="0" fontId="75" fillId="0" borderId="31" xfId="124" applyFont="1" applyBorder="1" applyAlignment="1" applyProtection="1">
      <alignment horizontal="left"/>
      <protection hidden="1"/>
    </xf>
    <xf numFmtId="0" fontId="75" fillId="0" borderId="0" xfId="124" applyFont="1" applyAlignment="1" applyProtection="1">
      <alignment horizontal="left"/>
      <protection hidden="1"/>
    </xf>
    <xf numFmtId="0" fontId="44" fillId="0" borderId="0" xfId="124" applyFont="1" applyAlignment="1">
      <alignment horizontal="right"/>
    </xf>
    <xf numFmtId="0" fontId="44" fillId="0" borderId="58" xfId="124" applyFont="1" applyBorder="1" applyAlignment="1">
      <alignment horizontal="right"/>
    </xf>
    <xf numFmtId="167" fontId="42" fillId="0" borderId="31" xfId="124" applyNumberFormat="1" applyFont="1" applyBorder="1" applyAlignment="1" applyProtection="1">
      <alignment horizontal="left"/>
      <protection hidden="1"/>
    </xf>
    <xf numFmtId="167" fontId="42" fillId="0" borderId="0" xfId="124" applyNumberFormat="1" applyFont="1" applyAlignment="1" applyProtection="1">
      <alignment horizontal="left"/>
      <protection hidden="1"/>
    </xf>
  </cellXfs>
  <cellStyles count="12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125" xr:uid="{00000000-0005-0000-0000-00001B000000}"/>
    <cellStyle name="Currency" xfId="1" builtinId="4"/>
    <cellStyle name="Currency 2" xfId="126" xr:uid="{00000000-0005-0000-0000-00001D000000}"/>
    <cellStyle name="Explanatory Text" xfId="17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/>
    <cellStyle name="Hyperlink 2" xfId="127" xr:uid="{00000000-0005-0000-0000-000075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24" xr:uid="{00000000-0005-0000-0000-00007A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00"/>
      <color rgb="FFF6007B"/>
      <color rgb="FFFF7575"/>
      <color rgb="FFFF3B3B"/>
      <color rgb="FFFFFF99"/>
      <color rgb="FFF5F5F5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hyperlink" Target="#'Bundle Images'!A1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941295</xdr:colOff>
      <xdr:row>0</xdr:row>
      <xdr:rowOff>0</xdr:rowOff>
    </xdr:from>
    <xdr:to>
      <xdr:col>3</xdr:col>
      <xdr:colOff>997324</xdr:colOff>
      <xdr:row>4</xdr:row>
      <xdr:rowOff>61063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E9B9CE-022C-6DBD-381F-C8A370004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1324" y="0"/>
          <a:ext cx="5098676" cy="1316122"/>
        </a:xfrm>
        <a:prstGeom prst="rect">
          <a:avLst/>
        </a:prstGeom>
      </xdr:spPr>
    </xdr:pic>
    <xdr:clientData/>
  </xdr:twoCellAnchor>
  <xdr:twoCellAnchor editAs="oneCell">
    <xdr:from>
      <xdr:col>1</xdr:col>
      <xdr:colOff>1086971</xdr:colOff>
      <xdr:row>32</xdr:row>
      <xdr:rowOff>0</xdr:rowOff>
    </xdr:from>
    <xdr:to>
      <xdr:col>3</xdr:col>
      <xdr:colOff>952500</xdr:colOff>
      <xdr:row>37</xdr:row>
      <xdr:rowOff>202389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F711F8-6D60-EB28-CD5D-4EFF19541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1934265"/>
          <a:ext cx="4908176" cy="1266948"/>
        </a:xfrm>
        <a:prstGeom prst="rect">
          <a:avLst/>
        </a:prstGeom>
      </xdr:spPr>
    </xdr:pic>
    <xdr:clientData/>
  </xdr:twoCellAnchor>
  <xdr:twoCellAnchor editAs="oneCell">
    <xdr:from>
      <xdr:col>3</xdr:col>
      <xdr:colOff>100852</xdr:colOff>
      <xdr:row>89</xdr:row>
      <xdr:rowOff>22413</xdr:rowOff>
    </xdr:from>
    <xdr:to>
      <xdr:col>3</xdr:col>
      <xdr:colOff>997323</xdr:colOff>
      <xdr:row>89</xdr:row>
      <xdr:rowOff>712667</xdr:rowOff>
    </xdr:to>
    <xdr:pic>
      <xdr:nvPicPr>
        <xdr:cNvPr id="4" name="Picture 3">
          <a:hlinkClick xmlns:r="http://schemas.openxmlformats.org/officeDocument/2006/relationships" r:id="rId3" tooltip="Click to enlarge/cliquez pour agrandir"/>
          <a:extLst>
            <a:ext uri="{FF2B5EF4-FFF2-40B4-BE49-F238E27FC236}">
              <a16:creationId xmlns:a16="http://schemas.microsoft.com/office/drawing/2014/main" id="{7E16ED30-1C18-2A99-7A79-C0E9330EF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23528" y="29056854"/>
          <a:ext cx="896471" cy="690254"/>
        </a:xfrm>
        <a:prstGeom prst="rect">
          <a:avLst/>
        </a:prstGeom>
      </xdr:spPr>
    </xdr:pic>
    <xdr:clientData/>
  </xdr:twoCellAnchor>
  <xdr:twoCellAnchor editAs="oneCell">
    <xdr:from>
      <xdr:col>3</xdr:col>
      <xdr:colOff>134470</xdr:colOff>
      <xdr:row>90</xdr:row>
      <xdr:rowOff>56030</xdr:rowOff>
    </xdr:from>
    <xdr:to>
      <xdr:col>3</xdr:col>
      <xdr:colOff>840441</xdr:colOff>
      <xdr:row>90</xdr:row>
      <xdr:rowOff>692126</xdr:rowOff>
    </xdr:to>
    <xdr:pic>
      <xdr:nvPicPr>
        <xdr:cNvPr id="5" name="Picture 4">
          <a:hlinkClick xmlns:r="http://schemas.openxmlformats.org/officeDocument/2006/relationships" r:id="rId3" tooltip="Click to enlarge/cliquez pour agrandir"/>
          <a:extLst>
            <a:ext uri="{FF2B5EF4-FFF2-40B4-BE49-F238E27FC236}">
              <a16:creationId xmlns:a16="http://schemas.microsoft.com/office/drawing/2014/main" id="{C79C256D-59DF-EA15-181C-EC87BF3EA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57146" y="29807648"/>
          <a:ext cx="705971" cy="636096"/>
        </a:xfrm>
        <a:prstGeom prst="rect">
          <a:avLst/>
        </a:prstGeom>
      </xdr:spPr>
    </xdr:pic>
    <xdr:clientData/>
  </xdr:twoCellAnchor>
  <xdr:twoCellAnchor editAs="oneCell">
    <xdr:from>
      <xdr:col>3</xdr:col>
      <xdr:colOff>212913</xdr:colOff>
      <xdr:row>91</xdr:row>
      <xdr:rowOff>56030</xdr:rowOff>
    </xdr:from>
    <xdr:to>
      <xdr:col>3</xdr:col>
      <xdr:colOff>918882</xdr:colOff>
      <xdr:row>91</xdr:row>
      <xdr:rowOff>692125</xdr:rowOff>
    </xdr:to>
    <xdr:pic>
      <xdr:nvPicPr>
        <xdr:cNvPr id="6" name="Picture 5">
          <a:hlinkClick xmlns:r="http://schemas.openxmlformats.org/officeDocument/2006/relationships" r:id="rId3" tooltip="Click to enlarge/cliquez pour agrandir"/>
          <a:extLst>
            <a:ext uri="{FF2B5EF4-FFF2-40B4-BE49-F238E27FC236}">
              <a16:creationId xmlns:a16="http://schemas.microsoft.com/office/drawing/2014/main" id="{1D0046D9-D05C-1AE3-E28F-9438083CD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35589" y="30524824"/>
          <a:ext cx="705969" cy="636095"/>
        </a:xfrm>
        <a:prstGeom prst="rect">
          <a:avLst/>
        </a:prstGeom>
      </xdr:spPr>
    </xdr:pic>
    <xdr:clientData/>
  </xdr:twoCellAnchor>
  <xdr:twoCellAnchor editAs="oneCell">
    <xdr:from>
      <xdr:col>3</xdr:col>
      <xdr:colOff>168087</xdr:colOff>
      <xdr:row>92</xdr:row>
      <xdr:rowOff>33618</xdr:rowOff>
    </xdr:from>
    <xdr:to>
      <xdr:col>3</xdr:col>
      <xdr:colOff>874058</xdr:colOff>
      <xdr:row>92</xdr:row>
      <xdr:rowOff>655711</xdr:rowOff>
    </xdr:to>
    <xdr:pic>
      <xdr:nvPicPr>
        <xdr:cNvPr id="8" name="Picture 7">
          <a:hlinkClick xmlns:r="http://schemas.openxmlformats.org/officeDocument/2006/relationships" r:id="rId3" tooltip="Click to enlarge/cliquez pour agrandir"/>
          <a:extLst>
            <a:ext uri="{FF2B5EF4-FFF2-40B4-BE49-F238E27FC236}">
              <a16:creationId xmlns:a16="http://schemas.microsoft.com/office/drawing/2014/main" id="{618B87BC-5573-59BA-850D-BFA0BF926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90763" y="31219589"/>
          <a:ext cx="705971" cy="622093"/>
        </a:xfrm>
        <a:prstGeom prst="rect">
          <a:avLst/>
        </a:prstGeom>
      </xdr:spPr>
    </xdr:pic>
    <xdr:clientData/>
  </xdr:twoCellAnchor>
  <xdr:twoCellAnchor editAs="oneCell">
    <xdr:from>
      <xdr:col>2</xdr:col>
      <xdr:colOff>123264</xdr:colOff>
      <xdr:row>103</xdr:row>
      <xdr:rowOff>123264</xdr:rowOff>
    </xdr:from>
    <xdr:to>
      <xdr:col>6</xdr:col>
      <xdr:colOff>616323</xdr:colOff>
      <xdr:row>107</xdr:row>
      <xdr:rowOff>145676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30738DE-167D-1E08-2883-59FDEE88D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04646" y="35444205"/>
          <a:ext cx="4303059" cy="1187824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190502</xdr:colOff>
      <xdr:row>98</xdr:row>
      <xdr:rowOff>123263</xdr:rowOff>
    </xdr:from>
    <xdr:to>
      <xdr:col>6</xdr:col>
      <xdr:colOff>565342</xdr:colOff>
      <xdr:row>101</xdr:row>
      <xdr:rowOff>201705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69DE418-004C-D5B7-CC6D-21AD71477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71884" y="33953822"/>
          <a:ext cx="4184840" cy="1086971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392207</xdr:colOff>
      <xdr:row>109</xdr:row>
      <xdr:rowOff>78442</xdr:rowOff>
    </xdr:from>
    <xdr:to>
      <xdr:col>6</xdr:col>
      <xdr:colOff>278916</xdr:colOff>
      <xdr:row>112</xdr:row>
      <xdr:rowOff>268942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C25D475-1CB8-78E6-7952-07FE1F985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73589" y="37181118"/>
          <a:ext cx="3696709" cy="11990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392208</xdr:colOff>
      <xdr:row>114</xdr:row>
      <xdr:rowOff>89647</xdr:rowOff>
    </xdr:from>
    <xdr:to>
      <xdr:col>6</xdr:col>
      <xdr:colOff>414618</xdr:colOff>
      <xdr:row>117</xdr:row>
      <xdr:rowOff>280147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FE45A70-7F28-31AF-472E-F6341B6EE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73590" y="38862000"/>
          <a:ext cx="3832410" cy="11990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291354</xdr:colOff>
      <xdr:row>122</xdr:row>
      <xdr:rowOff>78440</xdr:rowOff>
    </xdr:from>
    <xdr:to>
      <xdr:col>6</xdr:col>
      <xdr:colOff>448236</xdr:colOff>
      <xdr:row>125</xdr:row>
      <xdr:rowOff>258078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13F80DC-9CE4-822B-D62F-A7C62AA05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72736" y="41585028"/>
          <a:ext cx="3966882" cy="118816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560297</xdr:colOff>
      <xdr:row>127</xdr:row>
      <xdr:rowOff>89647</xdr:rowOff>
    </xdr:from>
    <xdr:to>
      <xdr:col>6</xdr:col>
      <xdr:colOff>257737</xdr:colOff>
      <xdr:row>130</xdr:row>
      <xdr:rowOff>268941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8AD0593-AACE-C4DB-6FE3-E932AA0F1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41679" y="43265912"/>
          <a:ext cx="3507440" cy="1187823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280147</xdr:colOff>
      <xdr:row>132</xdr:row>
      <xdr:rowOff>30079</xdr:rowOff>
    </xdr:from>
    <xdr:to>
      <xdr:col>6</xdr:col>
      <xdr:colOff>358588</xdr:colOff>
      <xdr:row>135</xdr:row>
      <xdr:rowOff>301968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68472B43-8211-6385-8F96-96A6CD8D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61529" y="44876020"/>
          <a:ext cx="3888441" cy="128041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123265</xdr:colOff>
      <xdr:row>93</xdr:row>
      <xdr:rowOff>89648</xdr:rowOff>
    </xdr:from>
    <xdr:to>
      <xdr:col>3</xdr:col>
      <xdr:colOff>918882</xdr:colOff>
      <xdr:row>93</xdr:row>
      <xdr:rowOff>633644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CE0575-5E9F-7E64-EB7E-B725120EC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45941" y="31992795"/>
          <a:ext cx="795617" cy="543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141112</xdr:colOff>
      <xdr:row>3</xdr:row>
      <xdr:rowOff>152874</xdr:rowOff>
    </xdr:from>
    <xdr:to>
      <xdr:col>0</xdr:col>
      <xdr:colOff>2044902</xdr:colOff>
      <xdr:row>3</xdr:row>
      <xdr:rowOff>1622777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12" y="1023059"/>
          <a:ext cx="1903790" cy="1469903"/>
        </a:xfrm>
        <a:prstGeom prst="rect">
          <a:avLst/>
        </a:prstGeom>
      </xdr:spPr>
    </xdr:pic>
    <xdr:clientData/>
  </xdr:twoCellAnchor>
  <xdr:twoCellAnchor editAs="oneCell">
    <xdr:from>
      <xdr:col>1</xdr:col>
      <xdr:colOff>176389</xdr:colOff>
      <xdr:row>3</xdr:row>
      <xdr:rowOff>94074</xdr:rowOff>
    </xdr:from>
    <xdr:to>
      <xdr:col>1</xdr:col>
      <xdr:colOff>1905001</xdr:colOff>
      <xdr:row>3</xdr:row>
      <xdr:rowOff>1647649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6574" y="964259"/>
          <a:ext cx="1728612" cy="1553575"/>
        </a:xfrm>
        <a:prstGeom prst="rect">
          <a:avLst/>
        </a:prstGeom>
      </xdr:spPr>
    </xdr:pic>
    <xdr:clientData/>
  </xdr:twoCellAnchor>
  <xdr:twoCellAnchor editAs="oneCell">
    <xdr:from>
      <xdr:col>2</xdr:col>
      <xdr:colOff>117592</xdr:colOff>
      <xdr:row>3</xdr:row>
      <xdr:rowOff>70556</xdr:rowOff>
    </xdr:from>
    <xdr:to>
      <xdr:col>2</xdr:col>
      <xdr:colOff>1903875</xdr:colOff>
      <xdr:row>3</xdr:row>
      <xdr:rowOff>1680039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62E28A-2FCD-73A5-3AD9-448DD20EA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962" y="940741"/>
          <a:ext cx="1786283" cy="1609483"/>
        </a:xfrm>
        <a:prstGeom prst="rect">
          <a:avLst/>
        </a:prstGeom>
      </xdr:spPr>
    </xdr:pic>
    <xdr:clientData/>
  </xdr:twoCellAnchor>
  <xdr:twoCellAnchor editAs="oneCell">
    <xdr:from>
      <xdr:col>3</xdr:col>
      <xdr:colOff>258703</xdr:colOff>
      <xdr:row>3</xdr:row>
      <xdr:rowOff>82316</xdr:rowOff>
    </xdr:from>
    <xdr:to>
      <xdr:col>3</xdr:col>
      <xdr:colOff>1916758</xdr:colOff>
      <xdr:row>3</xdr:row>
      <xdr:rowOff>1545924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700E12-77F5-693E-FBC5-F3401F518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259" y="952501"/>
          <a:ext cx="1658055" cy="1463608"/>
        </a:xfrm>
        <a:prstGeom prst="rect">
          <a:avLst/>
        </a:prstGeom>
      </xdr:spPr>
    </xdr:pic>
    <xdr:clientData/>
  </xdr:twoCellAnchor>
  <xdr:twoCellAnchor editAs="oneCell">
    <xdr:from>
      <xdr:col>4</xdr:col>
      <xdr:colOff>58798</xdr:colOff>
      <xdr:row>3</xdr:row>
      <xdr:rowOff>188150</xdr:rowOff>
    </xdr:from>
    <xdr:to>
      <xdr:col>4</xdr:col>
      <xdr:colOff>2002216</xdr:colOff>
      <xdr:row>3</xdr:row>
      <xdr:rowOff>1516946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F69F57-24D9-EF5C-5D94-7D6A83365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19539" y="1058335"/>
          <a:ext cx="1943418" cy="1328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1535502</xdr:colOff>
      <xdr:row>1697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1773" y="1777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1697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41940" y="93079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1535502</xdr:colOff>
      <xdr:row>51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41940" y="1810425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1697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441940" y="93079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1535502</xdr:colOff>
      <xdr:row>51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441940" y="1810425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1310454</xdr:colOff>
      <xdr:row>0</xdr:row>
      <xdr:rowOff>73080</xdr:rowOff>
    </xdr:from>
    <xdr:to>
      <xdr:col>3</xdr:col>
      <xdr:colOff>637503</xdr:colOff>
      <xdr:row>1</xdr:row>
      <xdr:rowOff>156094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882" y="73080"/>
          <a:ext cx="2119517" cy="243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maillet@scholastic.c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817"/>
  <sheetViews>
    <sheetView showGridLines="0" tabSelected="1" zoomScale="85" zoomScaleNormal="85" zoomScaleSheetLayoutView="67" workbookViewId="0">
      <selection activeCell="A5" sqref="A5:G5"/>
    </sheetView>
  </sheetViews>
  <sheetFormatPr defaultColWidth="8.85546875" defaultRowHeight="15.75" x14ac:dyDescent="0.25"/>
  <cols>
    <col min="1" max="1" width="23.7109375" style="7" customWidth="1"/>
    <col min="2" max="2" width="61.5703125" style="2" customWidth="1"/>
    <col min="3" max="3" width="14.140625" style="3" customWidth="1"/>
    <col min="4" max="4" width="15.5703125" style="4" customWidth="1"/>
    <col min="5" max="5" width="15.140625" style="5" customWidth="1"/>
    <col min="6" max="6" width="12.28515625" style="5" customWidth="1"/>
    <col min="7" max="7" width="10.7109375" style="6" customWidth="1"/>
    <col min="8" max="11" width="8.85546875" style="1"/>
    <col min="12" max="16" width="13.85546875" style="1" customWidth="1"/>
    <col min="17" max="16384" width="8.85546875" style="1"/>
  </cols>
  <sheetData>
    <row r="1" spans="1:7" ht="24.75" customHeight="1" x14ac:dyDescent="0.25">
      <c r="A1" s="330"/>
      <c r="B1" s="330"/>
      <c r="C1" s="330"/>
      <c r="D1" s="330"/>
      <c r="E1" s="330"/>
      <c r="F1" s="330"/>
      <c r="G1" s="330"/>
    </row>
    <row r="2" spans="1:7" ht="24.75" customHeight="1" x14ac:dyDescent="0.25">
      <c r="A2" s="330"/>
      <c r="B2" s="330"/>
      <c r="C2" s="330"/>
      <c r="D2" s="330"/>
      <c r="E2" s="330"/>
      <c r="F2" s="330"/>
      <c r="G2" s="330"/>
    </row>
    <row r="3" spans="1:7" ht="24.75" customHeight="1" x14ac:dyDescent="0.25">
      <c r="A3" s="330"/>
      <c r="B3" s="330"/>
      <c r="C3" s="330"/>
      <c r="D3" s="330"/>
      <c r="E3" s="330"/>
      <c r="F3" s="330"/>
      <c r="G3" s="330"/>
    </row>
    <row r="4" spans="1:7" ht="24.75" customHeight="1" x14ac:dyDescent="0.25">
      <c r="A4" s="330"/>
      <c r="B4" s="330"/>
      <c r="C4" s="330"/>
      <c r="D4" s="330"/>
      <c r="E4" s="330"/>
      <c r="F4" s="330"/>
      <c r="G4" s="330"/>
    </row>
    <row r="5" spans="1:7" ht="35.25" customHeight="1" x14ac:dyDescent="0.55000000000000004">
      <c r="A5" s="359" t="s">
        <v>70</v>
      </c>
      <c r="B5" s="359"/>
      <c r="C5" s="359"/>
      <c r="D5" s="359"/>
      <c r="E5" s="359"/>
      <c r="F5" s="359"/>
      <c r="G5" s="359"/>
    </row>
    <row r="6" spans="1:7" ht="23.25" x14ac:dyDescent="0.35">
      <c r="A6" s="360" t="s">
        <v>127</v>
      </c>
      <c r="B6" s="360"/>
      <c r="C6" s="360"/>
      <c r="D6" s="360"/>
      <c r="E6" s="360"/>
      <c r="F6" s="360"/>
      <c r="G6" s="360"/>
    </row>
    <row r="7" spans="1:7" ht="6.75" customHeight="1" x14ac:dyDescent="0.35">
      <c r="A7" s="106"/>
      <c r="B7" s="106"/>
      <c r="C7" s="106"/>
      <c r="D7" s="106"/>
      <c r="E7" s="106"/>
      <c r="F7" s="106"/>
      <c r="G7" s="106"/>
    </row>
    <row r="8" spans="1:7" ht="23.25" x14ac:dyDescent="0.35">
      <c r="A8" s="360" t="s">
        <v>35</v>
      </c>
      <c r="B8" s="360"/>
      <c r="C8" s="360"/>
      <c r="D8" s="360"/>
      <c r="E8" s="360"/>
      <c r="F8" s="360"/>
      <c r="G8" s="360"/>
    </row>
    <row r="9" spans="1:7" ht="23.25" x14ac:dyDescent="0.35">
      <c r="A9" s="360" t="s">
        <v>36</v>
      </c>
      <c r="B9" s="360"/>
      <c r="C9" s="360"/>
      <c r="D9" s="360"/>
      <c r="E9" s="360"/>
      <c r="F9" s="360"/>
      <c r="G9" s="360"/>
    </row>
    <row r="10" spans="1:7" x14ac:dyDescent="0.25">
      <c r="A10" s="9"/>
      <c r="B10" s="10"/>
      <c r="C10" s="11"/>
      <c r="D10" s="56"/>
      <c r="E10" s="57"/>
      <c r="F10" s="57"/>
      <c r="G10" s="58"/>
    </row>
    <row r="11" spans="1:7" ht="17.100000000000001" customHeight="1" x14ac:dyDescent="0.35">
      <c r="A11" s="106"/>
      <c r="B11" s="45"/>
      <c r="C11" s="106"/>
      <c r="D11" s="106"/>
      <c r="E11" s="106"/>
      <c r="F11" s="106"/>
      <c r="G11" s="106"/>
    </row>
    <row r="12" spans="1:7" ht="43.9" customHeight="1" x14ac:dyDescent="0.35">
      <c r="A12" s="361" t="s">
        <v>2153</v>
      </c>
      <c r="B12" s="362"/>
      <c r="C12" s="362"/>
      <c r="D12" s="362"/>
      <c r="E12" s="362"/>
      <c r="F12" s="362"/>
      <c r="G12" s="362"/>
    </row>
    <row r="13" spans="1:7" x14ac:dyDescent="0.25">
      <c r="A13" s="61"/>
      <c r="B13" s="62"/>
      <c r="C13" s="62"/>
      <c r="D13" s="62"/>
      <c r="E13" s="62"/>
      <c r="F13" s="62"/>
      <c r="G13" s="62"/>
    </row>
    <row r="14" spans="1:7" x14ac:dyDescent="0.25">
      <c r="A14" s="9"/>
      <c r="B14" s="10"/>
      <c r="C14" s="11"/>
      <c r="D14" s="56"/>
      <c r="E14" s="57"/>
      <c r="F14" s="57"/>
      <c r="G14" s="58"/>
    </row>
    <row r="15" spans="1:7" ht="23.85" customHeight="1" x14ac:dyDescent="0.25">
      <c r="A15" s="363" t="s">
        <v>37</v>
      </c>
      <c r="B15" s="363"/>
      <c r="C15" s="363"/>
      <c r="D15" s="363"/>
      <c r="E15" s="363"/>
      <c r="F15" s="363"/>
      <c r="G15" s="363"/>
    </row>
    <row r="16" spans="1:7" s="63" customFormat="1" ht="12.75" x14ac:dyDescent="0.2">
      <c r="A16" s="363"/>
      <c r="B16" s="363"/>
      <c r="C16" s="363"/>
      <c r="D16" s="363"/>
      <c r="E16" s="363"/>
      <c r="F16" s="363"/>
      <c r="G16" s="363"/>
    </row>
    <row r="17" spans="1:7" ht="48.95" customHeight="1" x14ac:dyDescent="0.35">
      <c r="A17" s="427" t="s">
        <v>60</v>
      </c>
      <c r="B17" s="427"/>
      <c r="C17" s="427"/>
      <c r="D17" s="427"/>
      <c r="E17" s="427"/>
      <c r="F17" s="427"/>
      <c r="G17" s="427"/>
    </row>
    <row r="18" spans="1:7" ht="48.95" customHeight="1" x14ac:dyDescent="0.35">
      <c r="A18" s="427" t="s">
        <v>92</v>
      </c>
      <c r="B18" s="427"/>
      <c r="C18" s="427"/>
      <c r="D18" s="427"/>
      <c r="E18" s="427"/>
      <c r="F18" s="427"/>
      <c r="G18" s="427"/>
    </row>
    <row r="19" spans="1:7" ht="48.95" customHeight="1" x14ac:dyDescent="0.35">
      <c r="A19" s="427" t="s">
        <v>101</v>
      </c>
      <c r="B19" s="427"/>
      <c r="C19" s="427"/>
      <c r="D19" s="427"/>
      <c r="E19" s="427"/>
      <c r="F19" s="427"/>
      <c r="G19" s="427"/>
    </row>
    <row r="20" spans="1:7" s="8" customFormat="1" ht="49.15" customHeight="1" x14ac:dyDescent="0.35">
      <c r="A20" s="427" t="s">
        <v>128</v>
      </c>
      <c r="B20" s="427"/>
      <c r="C20" s="427"/>
      <c r="D20" s="427"/>
      <c r="E20" s="427"/>
      <c r="F20" s="427"/>
      <c r="G20" s="427"/>
    </row>
    <row r="21" spans="1:7" ht="78" customHeight="1" x14ac:dyDescent="0.4">
      <c r="A21" s="427" t="s">
        <v>129</v>
      </c>
      <c r="B21" s="427"/>
      <c r="C21" s="427"/>
      <c r="D21" s="427"/>
      <c r="E21" s="427"/>
      <c r="F21" s="427"/>
      <c r="G21" s="427"/>
    </row>
    <row r="22" spans="1:7" ht="63.75" customHeight="1" x14ac:dyDescent="0.35">
      <c r="A22" s="427" t="s">
        <v>93</v>
      </c>
      <c r="B22" s="427"/>
      <c r="C22" s="427"/>
      <c r="D22" s="427"/>
      <c r="E22" s="427"/>
      <c r="F22" s="427"/>
      <c r="G22" s="427"/>
    </row>
    <row r="23" spans="1:7" s="68" customFormat="1" ht="12" x14ac:dyDescent="0.2">
      <c r="A23" s="64"/>
      <c r="B23" s="65"/>
      <c r="C23" s="66"/>
      <c r="D23" s="66"/>
      <c r="E23" s="66"/>
      <c r="F23" s="66"/>
      <c r="G23" s="67"/>
    </row>
    <row r="24" spans="1:7" x14ac:dyDescent="0.25">
      <c r="A24" s="69"/>
      <c r="B24" s="70"/>
      <c r="C24" s="71"/>
      <c r="D24" s="72"/>
      <c r="E24" s="73"/>
      <c r="F24" s="73"/>
      <c r="G24" s="73"/>
    </row>
    <row r="25" spans="1:7" ht="23.85" customHeight="1" x14ac:dyDescent="0.25">
      <c r="A25" s="363" t="s">
        <v>47</v>
      </c>
      <c r="B25" s="363"/>
      <c r="C25" s="363"/>
      <c r="D25" s="363"/>
      <c r="E25" s="363"/>
      <c r="F25" s="363"/>
      <c r="G25" s="363"/>
    </row>
    <row r="26" spans="1:7" x14ac:dyDescent="0.25">
      <c r="A26" s="363"/>
      <c r="B26" s="363"/>
      <c r="C26" s="363"/>
      <c r="D26" s="363"/>
      <c r="E26" s="363"/>
      <c r="F26" s="363"/>
      <c r="G26" s="363"/>
    </row>
    <row r="27" spans="1:7" ht="48.95" customHeight="1" x14ac:dyDescent="0.35">
      <c r="A27" s="428" t="s">
        <v>79</v>
      </c>
      <c r="B27" s="429"/>
      <c r="C27" s="429"/>
      <c r="D27" s="429"/>
      <c r="E27" s="429"/>
      <c r="F27" s="429"/>
      <c r="G27" s="429"/>
    </row>
    <row r="28" spans="1:7" s="75" customFormat="1" ht="11.25" x14ac:dyDescent="0.2">
      <c r="A28" s="74"/>
      <c r="B28" s="74"/>
      <c r="C28" s="74"/>
      <c r="D28" s="74"/>
      <c r="E28" s="74"/>
      <c r="F28" s="74"/>
      <c r="G28" s="74"/>
    </row>
    <row r="29" spans="1:7" ht="48.95" customHeight="1" x14ac:dyDescent="0.35">
      <c r="A29" s="428" t="s">
        <v>61</v>
      </c>
      <c r="B29" s="429"/>
      <c r="C29" s="429"/>
      <c r="D29" s="429"/>
      <c r="E29" s="429"/>
      <c r="F29" s="429"/>
      <c r="G29" s="429"/>
    </row>
    <row r="30" spans="1:7" s="75" customFormat="1" ht="11.25" x14ac:dyDescent="0.2">
      <c r="A30" s="74"/>
      <c r="B30" s="74"/>
      <c r="C30" s="74"/>
      <c r="D30" s="74"/>
      <c r="E30" s="74"/>
      <c r="F30" s="74"/>
      <c r="G30" s="74"/>
    </row>
    <row r="31" spans="1:7" ht="48.95" customHeight="1" x14ac:dyDescent="0.25">
      <c r="A31" s="384" t="s">
        <v>108</v>
      </c>
      <c r="B31" s="384"/>
      <c r="C31" s="384"/>
      <c r="D31" s="384"/>
      <c r="E31" s="384"/>
      <c r="F31" s="384"/>
      <c r="G31" s="384"/>
    </row>
    <row r="32" spans="1:7" x14ac:dyDescent="0.25">
      <c r="A32" s="8"/>
      <c r="B32" s="8"/>
      <c r="C32" s="76"/>
      <c r="D32" s="76"/>
      <c r="E32" s="76"/>
      <c r="F32" s="76"/>
      <c r="G32" s="76"/>
    </row>
    <row r="33" spans="1:7" ht="16.5" customHeight="1" x14ac:dyDescent="0.25">
      <c r="A33" s="331"/>
      <c r="B33" s="331"/>
      <c r="C33" s="331"/>
      <c r="D33" s="331"/>
      <c r="E33" s="331"/>
      <c r="F33" s="331"/>
      <c r="G33" s="331"/>
    </row>
    <row r="34" spans="1:7" ht="16.5" customHeight="1" x14ac:dyDescent="0.25">
      <c r="A34" s="331"/>
      <c r="B34" s="331"/>
      <c r="C34" s="331"/>
      <c r="D34" s="331"/>
      <c r="E34" s="331"/>
      <c r="F34" s="331"/>
      <c r="G34" s="331"/>
    </row>
    <row r="35" spans="1:7" ht="16.5" customHeight="1" x14ac:dyDescent="0.25">
      <c r="A35" s="331"/>
      <c r="B35" s="331"/>
      <c r="C35" s="331"/>
      <c r="D35" s="331"/>
      <c r="E35" s="331"/>
      <c r="F35" s="331"/>
      <c r="G35" s="331"/>
    </row>
    <row r="36" spans="1:7" ht="16.5" customHeight="1" x14ac:dyDescent="0.25">
      <c r="A36" s="331"/>
      <c r="B36" s="331"/>
      <c r="C36" s="331"/>
      <c r="D36" s="331"/>
      <c r="E36" s="331"/>
      <c r="F36" s="331"/>
      <c r="G36" s="331"/>
    </row>
    <row r="37" spans="1:7" ht="16.5" customHeight="1" x14ac:dyDescent="0.25">
      <c r="A37" s="331"/>
      <c r="B37" s="331"/>
      <c r="C37" s="331"/>
      <c r="D37" s="331"/>
      <c r="E37" s="331"/>
      <c r="F37" s="331"/>
      <c r="G37" s="331"/>
    </row>
    <row r="38" spans="1:7" ht="16.5" customHeight="1" x14ac:dyDescent="0.25">
      <c r="A38" s="331"/>
      <c r="B38" s="331"/>
      <c r="C38" s="331"/>
      <c r="D38" s="331"/>
      <c r="E38" s="331"/>
      <c r="F38" s="331"/>
      <c r="G38" s="331"/>
    </row>
    <row r="39" spans="1:7" ht="15" customHeight="1" x14ac:dyDescent="0.25">
      <c r="A39" s="9"/>
      <c r="B39" s="10"/>
      <c r="C39" s="11"/>
      <c r="D39" s="270"/>
      <c r="E39" s="57"/>
      <c r="F39" s="387"/>
      <c r="G39" s="388"/>
    </row>
    <row r="40" spans="1:7" ht="15" customHeight="1" x14ac:dyDescent="0.25">
      <c r="A40" s="8"/>
      <c r="B40" s="80" t="str">
        <f>IF(branch="Calgary","AB",IF(branch="Surrey","BC",IF(branch="Saskatoon","SK",IF(branch="Moncton","NB",IF(OR(branch="Toronto",branch="Brockville"),"ON")))))</f>
        <v>NB</v>
      </c>
      <c r="C40" s="81">
        <f>IF(province="AB",1.05,IF(province="BC",1.12,IF(province="NB",1.15,IF(province="SK",1.11,IF(province="ON",1.13)))))</f>
        <v>1.1499999999999999</v>
      </c>
      <c r="D40" s="81"/>
      <c r="E40" s="8"/>
      <c r="F40" s="389"/>
      <c r="G40" s="390"/>
    </row>
    <row r="41" spans="1:7" ht="15" customHeight="1" x14ac:dyDescent="0.25">
      <c r="A41" s="62"/>
      <c r="B41" s="109"/>
      <c r="C41" s="109"/>
      <c r="D41" s="109"/>
      <c r="E41" s="62"/>
      <c r="F41" s="391"/>
      <c r="G41" s="392"/>
    </row>
    <row r="42" spans="1:7" ht="46.5" x14ac:dyDescent="0.7">
      <c r="A42" s="386" t="s">
        <v>70</v>
      </c>
      <c r="B42" s="386"/>
      <c r="C42" s="386"/>
      <c r="D42" s="386"/>
      <c r="E42" s="386"/>
      <c r="F42" s="386"/>
      <c r="G42" s="386"/>
    </row>
    <row r="43" spans="1:7" ht="11.25" customHeight="1" x14ac:dyDescent="0.35">
      <c r="A43" s="360"/>
      <c r="B43" s="360"/>
      <c r="C43" s="360"/>
      <c r="D43" s="360"/>
      <c r="E43" s="360"/>
      <c r="F43" s="360"/>
      <c r="G43" s="360"/>
    </row>
    <row r="44" spans="1:7" ht="53.1" customHeight="1" x14ac:dyDescent="0.35">
      <c r="A44" s="361" t="s">
        <v>2153</v>
      </c>
      <c r="B44" s="362"/>
      <c r="C44" s="362"/>
      <c r="D44" s="362"/>
      <c r="E44" s="362"/>
      <c r="F44" s="362"/>
      <c r="G44" s="362"/>
    </row>
    <row r="45" spans="1:7" x14ac:dyDescent="0.25">
      <c r="A45" s="9"/>
      <c r="B45" s="10"/>
      <c r="C45" s="11"/>
      <c r="D45" s="56"/>
      <c r="E45" s="57"/>
      <c r="F45" s="57"/>
      <c r="G45" s="58"/>
    </row>
    <row r="46" spans="1:7" s="79" customFormat="1" ht="22.9" customHeight="1" x14ac:dyDescent="0.25">
      <c r="A46" s="396" t="s">
        <v>43</v>
      </c>
      <c r="B46" s="396"/>
      <c r="C46" s="396"/>
      <c r="D46" s="396"/>
      <c r="E46" s="396"/>
      <c r="F46" s="396"/>
      <c r="G46" s="396"/>
    </row>
    <row r="47" spans="1:7" ht="33" customHeight="1" x14ac:dyDescent="0.35">
      <c r="A47" s="352"/>
      <c r="B47" s="353"/>
      <c r="C47" s="279"/>
      <c r="D47" s="437"/>
      <c r="E47" s="437"/>
      <c r="F47" s="437"/>
      <c r="G47" s="276"/>
    </row>
    <row r="48" spans="1:7" ht="20.100000000000001" customHeight="1" x14ac:dyDescent="0.25">
      <c r="A48" s="438" t="s">
        <v>62</v>
      </c>
      <c r="B48" s="439"/>
      <c r="C48" s="280"/>
      <c r="D48" s="385" t="s">
        <v>81</v>
      </c>
      <c r="E48" s="385"/>
      <c r="F48" s="385"/>
      <c r="G48" s="277"/>
    </row>
    <row r="49" spans="1:7" ht="24.95" customHeight="1" x14ac:dyDescent="0.35">
      <c r="A49" s="354"/>
      <c r="B49" s="355"/>
      <c r="C49" s="271"/>
      <c r="D49" s="272"/>
      <c r="E49" s="57"/>
      <c r="F49" s="8"/>
      <c r="G49" s="273"/>
    </row>
    <row r="50" spans="1:7" ht="18.75" x14ac:dyDescent="0.25">
      <c r="A50" s="254" t="s">
        <v>124</v>
      </c>
      <c r="B50" s="253"/>
      <c r="C50" s="271"/>
      <c r="D50" s="56"/>
      <c r="E50" s="57"/>
      <c r="F50" s="274"/>
      <c r="G50" s="275"/>
    </row>
    <row r="51" spans="1:7" ht="29.1" customHeight="1" x14ac:dyDescent="0.35">
      <c r="A51" s="430"/>
      <c r="B51" s="431"/>
      <c r="C51" s="281"/>
      <c r="D51" s="356"/>
      <c r="E51" s="356"/>
      <c r="F51" s="356"/>
      <c r="G51" s="275"/>
    </row>
    <row r="52" spans="1:7" ht="18.75" x14ac:dyDescent="0.25">
      <c r="A52" s="397" t="s">
        <v>49</v>
      </c>
      <c r="B52" s="398"/>
      <c r="C52" s="282"/>
      <c r="D52" s="257" t="s">
        <v>80</v>
      </c>
      <c r="E52" s="255"/>
      <c r="F52" s="256"/>
      <c r="G52" s="278"/>
    </row>
    <row r="53" spans="1:7" ht="29.1" customHeight="1" x14ac:dyDescent="0.35">
      <c r="A53" s="354"/>
      <c r="B53" s="355"/>
      <c r="C53" s="265"/>
      <c r="D53" s="358"/>
      <c r="E53" s="358"/>
      <c r="F53" s="358"/>
      <c r="G53" s="278"/>
    </row>
    <row r="54" spans="1:7" x14ac:dyDescent="0.25">
      <c r="A54" s="258" t="s">
        <v>51</v>
      </c>
      <c r="B54" s="100"/>
      <c r="C54" s="100" t="s">
        <v>50</v>
      </c>
      <c r="D54" s="357" t="s">
        <v>52</v>
      </c>
      <c r="E54" s="357"/>
      <c r="F54" s="357"/>
      <c r="G54" s="273"/>
    </row>
    <row r="55" spans="1:7" ht="18.75" x14ac:dyDescent="0.3">
      <c r="A55" s="393"/>
      <c r="B55" s="394"/>
      <c r="C55" s="394"/>
      <c r="D55" s="394"/>
      <c r="E55" s="394"/>
      <c r="F55" s="394"/>
      <c r="G55" s="395"/>
    </row>
    <row r="56" spans="1:7" s="79" customFormat="1" ht="22.9" customHeight="1" x14ac:dyDescent="0.25">
      <c r="A56" s="396" t="s">
        <v>44</v>
      </c>
      <c r="B56" s="396"/>
      <c r="C56" s="396"/>
      <c r="D56" s="396"/>
      <c r="E56" s="396"/>
      <c r="F56" s="396"/>
      <c r="G56" s="396"/>
    </row>
    <row r="57" spans="1:7" ht="60.95" customHeight="1" x14ac:dyDescent="0.25">
      <c r="A57" s="266" t="s">
        <v>45</v>
      </c>
      <c r="B57" s="252" t="s">
        <v>59</v>
      </c>
      <c r="C57" s="434" t="str">
        <f>IF(delivery="Curbside Pickup at Warehouse / Cueillette à l'auto à l'entrepôt","Curbside Pickup at Warehouse is FREE / La cueillette à l'auto à l'entrepôt est gratuite",IF(delivery="Ship to School / Livraison à l’école","Shipping and Handling is $10 per order / Des frais de livraison et de manutention de 10 $ seront ajoutés à chaque commande.",IF(delivery="Ship to school (Scholastic Dollars) / Livraison à domicile (les dollars Scholastic)","Free shipping ONLY for Scholastic Dollars Redemption / Livraison gratuite UNIQUEMENT pour les commandes utilisant les dollars Scholastic","")))</f>
        <v/>
      </c>
      <c r="D57" s="434"/>
      <c r="E57" s="434"/>
      <c r="F57" s="434"/>
      <c r="G57" s="434"/>
    </row>
    <row r="58" spans="1:7" ht="30.2" customHeight="1" x14ac:dyDescent="0.35">
      <c r="A58" s="352"/>
      <c r="B58" s="353"/>
      <c r="C58" s="341"/>
      <c r="D58" s="341"/>
      <c r="E58" s="341"/>
      <c r="F58" s="341"/>
      <c r="G58" s="342"/>
    </row>
    <row r="59" spans="1:7" ht="18.75" customHeight="1" x14ac:dyDescent="0.25">
      <c r="A59" s="350" t="s">
        <v>125</v>
      </c>
      <c r="B59" s="351"/>
      <c r="C59" s="343"/>
      <c r="D59" s="343"/>
      <c r="E59" s="343"/>
      <c r="F59" s="343"/>
      <c r="G59" s="344"/>
    </row>
    <row r="60" spans="1:7" ht="6.75" customHeight="1" x14ac:dyDescent="0.25">
      <c r="A60" s="345"/>
      <c r="B60" s="346"/>
      <c r="C60" s="343"/>
      <c r="D60" s="343"/>
      <c r="E60" s="343"/>
      <c r="F60" s="343"/>
      <c r="G60" s="344"/>
    </row>
    <row r="61" spans="1:7" ht="24.95" customHeight="1" x14ac:dyDescent="0.35">
      <c r="A61" s="335"/>
      <c r="B61" s="336"/>
      <c r="C61" s="331"/>
      <c r="D61" s="436"/>
      <c r="E61" s="436"/>
      <c r="F61" s="436"/>
      <c r="G61" s="348"/>
    </row>
    <row r="62" spans="1:7" x14ac:dyDescent="0.25">
      <c r="A62" s="339" t="s">
        <v>126</v>
      </c>
      <c r="B62" s="340"/>
      <c r="C62" s="347"/>
      <c r="D62" s="435" t="s">
        <v>53</v>
      </c>
      <c r="E62" s="435"/>
      <c r="F62" s="435"/>
      <c r="G62" s="349"/>
    </row>
    <row r="63" spans="1:7" ht="18.75" x14ac:dyDescent="0.3">
      <c r="A63" s="322"/>
      <c r="B63" s="322"/>
      <c r="C63" s="322"/>
      <c r="D63" s="322"/>
      <c r="E63" s="322"/>
      <c r="F63" s="322"/>
      <c r="G63" s="322"/>
    </row>
    <row r="64" spans="1:7" ht="22.9" customHeight="1" x14ac:dyDescent="0.35">
      <c r="A64" s="440" t="s">
        <v>46</v>
      </c>
      <c r="B64" s="441"/>
      <c r="C64" s="441"/>
      <c r="D64" s="441"/>
      <c r="E64" s="441"/>
      <c r="F64" s="441"/>
      <c r="G64" s="442"/>
    </row>
    <row r="65" spans="1:7" hidden="1" x14ac:dyDescent="0.25">
      <c r="A65" s="263" t="s">
        <v>2</v>
      </c>
      <c r="B65" s="264" t="s">
        <v>3</v>
      </c>
      <c r="C65" s="432"/>
      <c r="D65" s="432"/>
      <c r="E65" s="432"/>
      <c r="F65" s="432"/>
      <c r="G65" s="433"/>
    </row>
    <row r="66" spans="1:7" ht="35.65" customHeight="1" x14ac:dyDescent="0.35">
      <c r="A66" s="327" t="s">
        <v>82</v>
      </c>
      <c r="B66" s="328"/>
      <c r="C66" s="328"/>
      <c r="D66" s="328"/>
      <c r="E66" s="328"/>
      <c r="F66" s="328"/>
      <c r="G66" s="329"/>
    </row>
    <row r="67" spans="1:7" ht="16.350000000000001" customHeight="1" x14ac:dyDescent="0.25">
      <c r="A67" s="367" t="s">
        <v>40</v>
      </c>
      <c r="B67" s="370" t="s">
        <v>59</v>
      </c>
      <c r="C67" s="403" t="str">
        <f>IF(payment="Scholastic Dollars Redemption / Utilisez les dollars Scholastic","50% discount is not applicable on Scholastic Dollars Redemption /La réduction de 50 % ne s’applique pas sur les commandes payées avec les dollars Scholastic.",IF(payment="Credit card (VISA/Mastercard/AMEX) / Carte de crédit (VISA/Mastercard/AMEX)","You will be contacted for payment details / Nous vous contacterons pour fournir les instructions de paiement.",IF(payment="Invoice School / Facturer à l'école","Order will be shipped after payment has been received / La commande sera expédiée une fois le paiement reçu.",IF(payment="&lt;Click here and use drop-down arrow to select&gt; / &lt;Cliquez ici et utilisez la flèche de menu déroulant pour faire un choix&gt;","You MUST select a payment method to get Order Summary to populate after selecting quantities / Vous DEVEZ choisir un moyen de paiement pour que le récapitulatif de la commande se remplisse après avoir sélectionné les quantités.",IF(OR(payment="Invoice School using Purchase Order / Facturer à l'école avec un bon de commande",payment="Invoice School Board using Purchase Order / Facturer au conseil scolaire avec un bon de commande"),"Purchase Order number must be provided for order to be shipped / Le numéro de bon de commande doit être fourni afin que la commande soit expédiée.")))))</f>
        <v>You MUST select a payment method to get Order Summary to populate after selecting quantities / Vous DEVEZ choisir un moyen de paiement pour que le récapitulatif de la commande se remplisse après avoir sélectionné les quantités.</v>
      </c>
      <c r="D67" s="404"/>
      <c r="E67" s="404"/>
      <c r="F67" s="404"/>
      <c r="G67" s="405"/>
    </row>
    <row r="68" spans="1:7" ht="15.95" customHeight="1" x14ac:dyDescent="0.25">
      <c r="A68" s="368"/>
      <c r="B68" s="371"/>
      <c r="C68" s="406"/>
      <c r="D68" s="407"/>
      <c r="E68" s="407"/>
      <c r="F68" s="407"/>
      <c r="G68" s="408"/>
    </row>
    <row r="69" spans="1:7" ht="61.9" customHeight="1" x14ac:dyDescent="0.25">
      <c r="A69" s="369"/>
      <c r="B69" s="372"/>
      <c r="C69" s="409"/>
      <c r="D69" s="410"/>
      <c r="E69" s="410"/>
      <c r="F69" s="410"/>
      <c r="G69" s="411"/>
    </row>
    <row r="70" spans="1:7" ht="49.9" customHeight="1" x14ac:dyDescent="0.25">
      <c r="A70" s="111" t="str">
        <f>IF(OR(payment="Invoice School using Purchase Order / Facturer à l'école avec un bon de commande",payment="Invoice School Board using Purchase Order / Facturer au conseil scolaire avec un bon de commande"),"&lt;Enter P.O Number here&gt; / &lt;Inscrivez le numéro de la commande ici&gt;","&lt;Leave blank&gt; / Ne rien inscrire")</f>
        <v>&lt;Leave blank&gt; / Ne rien inscrire</v>
      </c>
      <c r="B70" s="8"/>
      <c r="C70" s="326" t="str">
        <f>IF(payment="Invoice School Board using Purchase Order / Facturer au conseil scolaire avec un bon de commande","&lt;Enter School Board name here&gt; / &lt;Inscrivez le nom de la commission scolaire ici&gt;", "&lt;Leave blank&gt; / &lt;Ne rien inscrire&gt;")</f>
        <v>&lt;Leave blank&gt; / &lt;Ne rien inscrire&gt;</v>
      </c>
      <c r="D70" s="326"/>
      <c r="E70" s="326"/>
      <c r="F70" s="326"/>
      <c r="G70" s="326"/>
    </row>
    <row r="71" spans="1:7" ht="21.2" customHeight="1" thickBot="1" x14ac:dyDescent="0.3">
      <c r="A71" s="120" t="str">
        <f>IF(OR(payment="Invoice School using Purchase Order / Facturer à l'école avec un bon de commande",payment="Invoice School Board using Purchase Order / Facturer au conseil scolaire avec un bon de commande"),"P/O Number / Numéro de bon de commande"," ")</f>
        <v xml:space="preserve"> </v>
      </c>
      <c r="B71" s="8"/>
      <c r="C71" s="378" t="str">
        <f>IF(payment="Invoice School Board using Purchase Order / Facturer au conseil scolaire avec un bon de commande","School Board Name / Nom du conseil scolaire", "")</f>
        <v/>
      </c>
      <c r="D71" s="378"/>
      <c r="E71" s="378"/>
      <c r="F71" s="378"/>
      <c r="G71" s="378"/>
    </row>
    <row r="72" spans="1:7" ht="21.2" customHeight="1" x14ac:dyDescent="0.35">
      <c r="A72" s="8"/>
      <c r="B72" s="323" t="s">
        <v>34</v>
      </c>
      <c r="C72" s="324"/>
      <c r="D72" s="324"/>
      <c r="E72" s="325"/>
      <c r="F72" s="285"/>
      <c r="G72" s="286"/>
    </row>
    <row r="73" spans="1:7" ht="20.100000000000001" customHeight="1" x14ac:dyDescent="0.25">
      <c r="A73" s="283"/>
      <c r="B73" s="381" t="s">
        <v>132</v>
      </c>
      <c r="C73" s="382"/>
      <c r="D73" s="382"/>
      <c r="E73" s="77" t="str">
        <f>IF(OR(AND(delivery="&lt;Click here and use drop-down arrow to select&gt; / &lt;Cliquez ici et utilisez la flèche de menu déroulant pour faire un choix&gt;", payment="&lt;Click here and use drop-down arrow to select&gt; / &lt;Cliquez ici et utilisez la flèche de menu déroulant pour faire un choix&gt;"),payment="&lt;Click here and use drop-down arrow to select&gt; / &lt;Cliquez ici et utilisez la flèche de menu déroulant pour faire un choix&gt;",SUMPRODUCT(G88:G2878)=0),"",SUMPRODUCT(G88:G2878))</f>
        <v/>
      </c>
      <c r="F73" s="287"/>
      <c r="G73" s="286"/>
    </row>
    <row r="74" spans="1:7" ht="20.100000000000001" customHeight="1" x14ac:dyDescent="0.25">
      <c r="A74" s="283"/>
      <c r="B74" s="379" t="s">
        <v>134</v>
      </c>
      <c r="C74" s="380"/>
      <c r="D74" s="380"/>
      <c r="E74" s="78" t="str">
        <f>IF(payment="Scholastic Dollars Redemption / Utilisez les dollars Scholastic","",(IF(payment="&lt;Click here and use drop-down arrow to select&gt; / &lt;Cliquez ici et utilisez la flèche de menu déroulant pour faire un choix&gt;","",(IF(AND(amount="",OR(payment="&lt;Click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commande")),"",amount/2)))))</f>
        <v/>
      </c>
      <c r="F74" s="164"/>
      <c r="G74" s="164"/>
    </row>
    <row r="75" spans="1:7" ht="18.600000000000001" customHeight="1" x14ac:dyDescent="0.25">
      <c r="A75" s="284"/>
      <c r="B75" s="332" t="s">
        <v>133</v>
      </c>
      <c r="C75" s="333"/>
      <c r="D75" s="334"/>
      <c r="E75" s="78" t="str">
        <f>IFERROR(IF(payment="Scholastic Dollars Redemption / Utilisez les dollars Scholastic",amount,IF(payment="&lt;select one&gt; / &lt;choisissez une option&gt;","",IF(AND(amount="",OR(payment="&lt;select one&gt; / &lt;choisissez une option&gt;",payment=" Credit card (VISA/Mastercard/AMEX) / Carte de crédit (VISA/Mastercard/AMEX)",payment="Invoice School using Purchase Order / Facturer à l'école avec un bon de commande ",payment=" Invoice School / Facturer à l'école ",payment="Invoice School Board using Purchase Order / Facturer au conseil scolaire avec un bon de commande ")),"",amount/2))),"")</f>
        <v/>
      </c>
      <c r="F75" s="288"/>
      <c r="G75" s="164"/>
    </row>
    <row r="76" spans="1:7" ht="20.100000000000001" customHeight="1" x14ac:dyDescent="0.25">
      <c r="A76" s="56"/>
      <c r="B76" s="422" t="s">
        <v>48</v>
      </c>
      <c r="C76" s="380"/>
      <c r="D76" s="380"/>
      <c r="E76" s="78">
        <f>IF(AND(delivery&lt;&gt;"Curbside Pickup at Warehouse / Cueillette à l'auto à l'entrepôt",payment&lt;&gt;"Scholastic Dollars Redemption / Utilisez les dollars Scholastic"),10,"")</f>
        <v>10</v>
      </c>
      <c r="F76" s="164"/>
      <c r="G76" s="164"/>
    </row>
    <row r="77" spans="1:7" ht="20.100000000000001" customHeight="1" thickBot="1" x14ac:dyDescent="0.3">
      <c r="A77" s="9"/>
      <c r="B77" s="412" t="s">
        <v>57</v>
      </c>
      <c r="C77" s="413"/>
      <c r="D77" s="413"/>
      <c r="E77" s="262" t="str">
        <f>IF(payment="&lt;Click here and use drop-down arrow to select&gt; / &lt;Cliquez ici et utilisez la flèche de menu déroulant pour faire un choix&gt;","",IF(AND(delivery="&lt;Click here and use drop-down arrow to select&gt; / &lt;Cliquez ici et utilisez la flèche de menu déroulant pour faire un choix&gt;",OR(payment="&lt;Click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Utilisez les dollars Scholastic",payment="Invoice School using Purchase Order / Facturer à l'école avec un bon de commande",payment="Invoice School / Facturer à l'école",payment="Invoice School Board using Purchase Order / Facturer au conseil scolaire avec un bon de commande")),"",IF(payment="Scholastic Dollars Redemption / Utilisez les dollars Scholastic",subtotal,IF(AND(delivery="Curbside Pickup at Warehouse / Cueillette à l'auto à l'entrepôt",OR(payment="&lt;Click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Utilisez les dollars Scholastic",payment="Invoice School using Purchase Order / Facturer à l'école avec un bon de commande",payment="Invoice School / Facturer à l'école",payment="Invoice School Board using Purchase Order / Facturer au conseil scolaire avec un bon de commande")),subtotal,(IF(AND(amount="",OR(payment="&lt;Click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Utilisez les dollars Scholastic",payment="Invoice School using Purchase Order / Facturer à l'école avec un bon de commande",payment="Invoice School / Facturer à l'école",payment="Invoice School Board using Purchase Order / Facturer au conseil scolaire avec un bon de commande")),"",subtotal+shiphandle))))))</f>
        <v/>
      </c>
      <c r="F77" s="289"/>
      <c r="G77" s="290"/>
    </row>
    <row r="78" spans="1:7" ht="20.100000000000001" hidden="1" customHeight="1" thickBot="1" x14ac:dyDescent="0.3">
      <c r="A78" s="103"/>
      <c r="B78" s="250"/>
      <c r="C78" s="250"/>
      <c r="D78" s="250" t="s">
        <v>123</v>
      </c>
      <c r="E78" s="251">
        <v>0.05</v>
      </c>
      <c r="F78" s="289"/>
      <c r="G78" s="290"/>
    </row>
    <row r="79" spans="1:7" ht="20.100000000000001" customHeight="1" x14ac:dyDescent="0.25">
      <c r="A79" s="8"/>
      <c r="B79" s="402" t="str">
        <f>IF(payment="Rewards Redemption / Utiliser les récompenses en produits","",(IF(AND(amount="",OR(payment="&lt;Click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commande")),"GST on Shipping &amp; Handling","GST (included in price) / TPS (incluse dans le prix)")))</f>
        <v>GST on Shipping &amp; Handling</v>
      </c>
      <c r="C79" s="402"/>
      <c r="D79" s="402"/>
      <c r="E79" s="119">
        <f>IFERROR(IF(payment="Rewards Redemption / Utiliser les récompenses en produits","",(IF(payment="&lt;Click here and use drop-down arrow to select&gt; / &lt;Cliquez ici et utilisez la flèche de menu déroulant pour faire un choix&gt;",shiphandle*gstrate,(IF(AND(amount="",OR(payment="&lt;Click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commande")),shiphandle*gstrate,final_due*gstrate))))),"")</f>
        <v>0.5</v>
      </c>
      <c r="F79" s="164"/>
      <c r="G79" s="164"/>
    </row>
    <row r="80" spans="1:7" ht="18" customHeight="1" x14ac:dyDescent="0.25">
      <c r="A80" s="383" t="s">
        <v>54</v>
      </c>
      <c r="B80" s="383"/>
      <c r="C80" s="383"/>
      <c r="D80" s="383"/>
      <c r="E80" s="383"/>
      <c r="F80" s="383"/>
      <c r="G80" s="383"/>
    </row>
    <row r="81" spans="1:17" ht="13.9" customHeight="1" x14ac:dyDescent="0.25">
      <c r="A81" s="383"/>
      <c r="B81" s="383"/>
      <c r="C81" s="383"/>
      <c r="D81" s="383"/>
      <c r="E81" s="383"/>
      <c r="F81" s="383"/>
      <c r="G81" s="383"/>
    </row>
    <row r="82" spans="1:17" ht="9.75" customHeight="1" thickBot="1" x14ac:dyDescent="0.3">
      <c r="A82" s="236"/>
      <c r="B82" s="236"/>
      <c r="C82" s="236"/>
      <c r="D82" s="236"/>
      <c r="E82" s="236"/>
      <c r="F82" s="236"/>
      <c r="G82" s="236"/>
    </row>
    <row r="83" spans="1:17" ht="18" customHeight="1" x14ac:dyDescent="0.25">
      <c r="A83" s="399" t="s">
        <v>4</v>
      </c>
      <c r="B83" s="400"/>
      <c r="C83" s="400"/>
      <c r="D83" s="400"/>
      <c r="E83" s="400"/>
      <c r="F83" s="400"/>
      <c r="G83" s="401"/>
    </row>
    <row r="84" spans="1:17" ht="27" customHeight="1" x14ac:dyDescent="0.25">
      <c r="A84" s="259" t="s">
        <v>55</v>
      </c>
      <c r="B84" s="260"/>
      <c r="C84" s="373" t="s">
        <v>130</v>
      </c>
      <c r="D84" s="374"/>
      <c r="E84" s="375">
        <v>0</v>
      </c>
      <c r="F84" s="376"/>
      <c r="G84" s="377"/>
    </row>
    <row r="85" spans="1:17" ht="27" customHeight="1" x14ac:dyDescent="0.25">
      <c r="A85" s="259" t="s">
        <v>56</v>
      </c>
      <c r="B85" s="302"/>
      <c r="C85" s="303" t="s">
        <v>5</v>
      </c>
      <c r="D85" s="304"/>
      <c r="E85" s="298"/>
      <c r="F85" s="299"/>
      <c r="G85" s="300"/>
    </row>
    <row r="86" spans="1:17" ht="27" customHeight="1" thickBot="1" x14ac:dyDescent="0.3">
      <c r="A86" s="301" t="s">
        <v>140</v>
      </c>
      <c r="B86" s="364"/>
      <c r="C86" s="365"/>
      <c r="D86" s="366"/>
      <c r="E86" s="261" t="s">
        <v>6</v>
      </c>
      <c r="F86" s="337"/>
      <c r="G86" s="338"/>
    </row>
    <row r="87" spans="1:17" x14ac:dyDescent="0.25">
      <c r="A87" s="194"/>
      <c r="B87" s="195"/>
      <c r="C87" s="196"/>
      <c r="D87" s="197"/>
      <c r="E87" s="198"/>
      <c r="F87" s="198"/>
      <c r="G87" s="198"/>
    </row>
    <row r="88" spans="1:17" ht="42" customHeight="1" x14ac:dyDescent="0.25">
      <c r="A88" s="423" t="s">
        <v>114</v>
      </c>
      <c r="B88" s="424"/>
      <c r="C88" s="425"/>
      <c r="D88" s="425"/>
      <c r="E88" s="425"/>
      <c r="F88" s="425"/>
      <c r="G88" s="426"/>
    </row>
    <row r="89" spans="1:17" ht="90.75" thickBot="1" x14ac:dyDescent="0.3">
      <c r="A89" s="267" t="s">
        <v>12</v>
      </c>
      <c r="B89" s="268" t="s">
        <v>1</v>
      </c>
      <c r="C89" s="239" t="s">
        <v>15</v>
      </c>
      <c r="D89" s="240" t="s">
        <v>141</v>
      </c>
      <c r="E89" s="241" t="s">
        <v>206</v>
      </c>
      <c r="F89" s="242" t="s">
        <v>17</v>
      </c>
      <c r="G89" s="243" t="s">
        <v>18</v>
      </c>
    </row>
    <row r="90" spans="1:17" ht="56.25" customHeight="1" thickTop="1" x14ac:dyDescent="0.25">
      <c r="A90" s="126" t="s">
        <v>69</v>
      </c>
      <c r="B90" s="54" t="s">
        <v>90</v>
      </c>
      <c r="C90" s="125" t="s">
        <v>65</v>
      </c>
      <c r="D90" s="269"/>
      <c r="E90" s="55">
        <v>5</v>
      </c>
      <c r="F90" s="59"/>
      <c r="G90" s="107">
        <f>F90*E90</f>
        <v>0</v>
      </c>
    </row>
    <row r="91" spans="1:17" ht="56.25" customHeight="1" x14ac:dyDescent="0.25">
      <c r="A91" s="126" t="s">
        <v>89</v>
      </c>
      <c r="B91" s="54" t="s">
        <v>91</v>
      </c>
      <c r="C91" s="125" t="s">
        <v>65</v>
      </c>
      <c r="D91" s="127"/>
      <c r="E91" s="55">
        <v>5</v>
      </c>
      <c r="F91" s="59"/>
      <c r="G91" s="107">
        <f>F91*E91</f>
        <v>0</v>
      </c>
    </row>
    <row r="92" spans="1:17" ht="56.25" customHeight="1" x14ac:dyDescent="0.25">
      <c r="A92" s="133" t="s">
        <v>110</v>
      </c>
      <c r="B92" s="54" t="s">
        <v>111</v>
      </c>
      <c r="C92" s="125" t="s">
        <v>65</v>
      </c>
      <c r="D92" s="127"/>
      <c r="E92" s="55">
        <v>5</v>
      </c>
      <c r="F92" s="59"/>
      <c r="G92" s="107">
        <f t="shared" ref="G92:G94" si="0">F92*E92</f>
        <v>0</v>
      </c>
    </row>
    <row r="93" spans="1:17" ht="56.25" customHeight="1" x14ac:dyDescent="0.25">
      <c r="A93" s="133" t="s">
        <v>112</v>
      </c>
      <c r="B93" s="54" t="s">
        <v>113</v>
      </c>
      <c r="C93" s="125" t="s">
        <v>65</v>
      </c>
      <c r="D93" s="127"/>
      <c r="E93" s="55">
        <v>5</v>
      </c>
      <c r="F93" s="59"/>
      <c r="G93" s="107">
        <f t="shared" si="0"/>
        <v>0</v>
      </c>
    </row>
    <row r="94" spans="1:17" ht="56.25" customHeight="1" x14ac:dyDescent="0.25">
      <c r="A94" s="133" t="s">
        <v>2151</v>
      </c>
      <c r="B94" s="54" t="s">
        <v>2150</v>
      </c>
      <c r="C94" s="125" t="s">
        <v>65</v>
      </c>
      <c r="D94" s="127"/>
      <c r="E94" s="55">
        <v>5</v>
      </c>
      <c r="F94" s="59"/>
      <c r="G94" s="107">
        <f t="shared" si="0"/>
        <v>0</v>
      </c>
    </row>
    <row r="95" spans="1:17" x14ac:dyDescent="0.25">
      <c r="A95" s="319"/>
      <c r="B95" s="320"/>
      <c r="C95" s="320"/>
      <c r="D95" s="320"/>
      <c r="E95" s="320"/>
      <c r="F95" s="320"/>
      <c r="G95" s="321"/>
    </row>
    <row r="96" spans="1:17" ht="32.25" customHeight="1" x14ac:dyDescent="0.25">
      <c r="A96" s="414" t="s">
        <v>115</v>
      </c>
      <c r="B96" s="415"/>
      <c r="C96" s="415"/>
      <c r="D96" s="415"/>
      <c r="E96" s="415"/>
      <c r="F96" s="415"/>
      <c r="G96" s="416"/>
      <c r="N96"/>
      <c r="Q96"/>
    </row>
    <row r="97" spans="1:22" ht="21" x14ac:dyDescent="0.35">
      <c r="A97" s="418" t="s">
        <v>109</v>
      </c>
      <c r="B97" s="419"/>
      <c r="C97" s="419"/>
      <c r="D97" s="419"/>
      <c r="E97" s="419"/>
      <c r="F97" s="419"/>
      <c r="G97" s="420"/>
      <c r="O97"/>
    </row>
    <row r="98" spans="1:22" ht="25.5" customHeight="1" x14ac:dyDescent="0.25">
      <c r="A98" s="421" t="s">
        <v>145</v>
      </c>
      <c r="B98" s="421"/>
      <c r="C98" s="308" t="s">
        <v>144</v>
      </c>
      <c r="D98" s="309"/>
      <c r="E98" s="214">
        <v>8</v>
      </c>
      <c r="F98" s="215"/>
      <c r="G98" s="216">
        <f>F98*E98</f>
        <v>0</v>
      </c>
      <c r="I98"/>
      <c r="J98"/>
      <c r="O98"/>
      <c r="Q98"/>
    </row>
    <row r="99" spans="1:22" ht="26.25" customHeight="1" x14ac:dyDescent="0.25">
      <c r="A99" s="305">
        <v>9781546122692</v>
      </c>
      <c r="B99" s="306" t="s">
        <v>154</v>
      </c>
      <c r="C99" s="310"/>
      <c r="D99" s="311"/>
      <c r="E99" s="311"/>
      <c r="F99" s="311"/>
      <c r="G99" s="312"/>
      <c r="I99"/>
      <c r="L99"/>
      <c r="M99"/>
      <c r="N99"/>
      <c r="O99"/>
      <c r="P99"/>
      <c r="S99"/>
    </row>
    <row r="100" spans="1:22" ht="26.25" customHeight="1" x14ac:dyDescent="0.25">
      <c r="A100" s="305">
        <v>9781443148177</v>
      </c>
      <c r="B100" s="306" t="s">
        <v>155</v>
      </c>
      <c r="C100" s="313"/>
      <c r="D100" s="314"/>
      <c r="E100" s="314"/>
      <c r="F100" s="314"/>
      <c r="G100" s="315"/>
      <c r="I100"/>
      <c r="L100"/>
      <c r="M100"/>
      <c r="N100"/>
      <c r="O100"/>
      <c r="P100"/>
      <c r="S100"/>
    </row>
    <row r="101" spans="1:22" ht="26.25" customHeight="1" x14ac:dyDescent="0.25">
      <c r="A101" s="305">
        <v>9781443163385</v>
      </c>
      <c r="B101" s="306" t="s">
        <v>156</v>
      </c>
      <c r="C101" s="313"/>
      <c r="D101" s="314"/>
      <c r="E101" s="314"/>
      <c r="F101" s="314"/>
      <c r="G101" s="315"/>
      <c r="L101"/>
      <c r="M101"/>
      <c r="N101"/>
      <c r="O101"/>
      <c r="P101"/>
    </row>
    <row r="102" spans="1:22" ht="26.25" customHeight="1" x14ac:dyDescent="0.25">
      <c r="A102" s="305">
        <v>9781443196628</v>
      </c>
      <c r="B102" s="306" t="s">
        <v>106</v>
      </c>
      <c r="C102" s="316"/>
      <c r="D102" s="317"/>
      <c r="E102" s="317"/>
      <c r="F102" s="317"/>
      <c r="G102" s="318"/>
      <c r="L102"/>
      <c r="M102"/>
      <c r="N102"/>
      <c r="O102"/>
      <c r="P102"/>
    </row>
    <row r="103" spans="1:22" ht="25.5" customHeight="1" x14ac:dyDescent="0.25">
      <c r="A103" s="421" t="s">
        <v>148</v>
      </c>
      <c r="B103" s="421"/>
      <c r="C103" s="308" t="s">
        <v>96</v>
      </c>
      <c r="D103" s="309"/>
      <c r="E103" s="214">
        <v>20</v>
      </c>
      <c r="F103" s="215"/>
      <c r="G103" s="166">
        <f>F103*E103</f>
        <v>0</v>
      </c>
      <c r="M103"/>
    </row>
    <row r="104" spans="1:22" ht="22.5" customHeight="1" x14ac:dyDescent="0.25">
      <c r="A104" s="305">
        <v>9781546167587</v>
      </c>
      <c r="B104" s="307" t="s">
        <v>149</v>
      </c>
      <c r="C104" s="310"/>
      <c r="D104" s="311"/>
      <c r="E104" s="311"/>
      <c r="F104" s="311"/>
      <c r="G104" s="312"/>
    </row>
    <row r="105" spans="1:22" ht="22.5" customHeight="1" x14ac:dyDescent="0.25">
      <c r="A105" s="305">
        <v>9780545912419</v>
      </c>
      <c r="B105" s="307" t="s">
        <v>150</v>
      </c>
      <c r="C105" s="313"/>
      <c r="D105" s="314"/>
      <c r="E105" s="314"/>
      <c r="F105" s="314"/>
      <c r="G105" s="315"/>
      <c r="J105"/>
      <c r="K105"/>
    </row>
    <row r="106" spans="1:22" ht="22.5" customHeight="1" x14ac:dyDescent="0.25">
      <c r="A106" s="305">
        <v>9781338087499</v>
      </c>
      <c r="B106" s="307" t="s">
        <v>151</v>
      </c>
      <c r="C106" s="313"/>
      <c r="D106" s="314"/>
      <c r="E106" s="314"/>
      <c r="F106" s="314"/>
      <c r="G106" s="315"/>
      <c r="J106"/>
    </row>
    <row r="107" spans="1:22" ht="22.5" customHeight="1" x14ac:dyDescent="0.25">
      <c r="A107" s="305">
        <v>9781338820539</v>
      </c>
      <c r="B107" s="307" t="s">
        <v>152</v>
      </c>
      <c r="C107" s="313"/>
      <c r="D107" s="314"/>
      <c r="E107" s="314"/>
      <c r="F107" s="314"/>
      <c r="G107" s="315"/>
    </row>
    <row r="108" spans="1:22" ht="22.5" customHeight="1" x14ac:dyDescent="0.25">
      <c r="A108" s="305">
        <v>9781338892710</v>
      </c>
      <c r="B108" s="307" t="s">
        <v>153</v>
      </c>
      <c r="C108" s="316"/>
      <c r="D108" s="317"/>
      <c r="E108" s="317"/>
      <c r="F108" s="317"/>
      <c r="G108" s="318"/>
      <c r="I108"/>
      <c r="M108"/>
    </row>
    <row r="109" spans="1:22" ht="25.5" customHeight="1" x14ac:dyDescent="0.25">
      <c r="A109" s="421" t="s">
        <v>146</v>
      </c>
      <c r="B109" s="421"/>
      <c r="C109" s="308" t="s">
        <v>97</v>
      </c>
      <c r="D109" s="309"/>
      <c r="E109" s="55">
        <v>12</v>
      </c>
      <c r="F109" s="59"/>
      <c r="G109" s="107">
        <f>F109*E109</f>
        <v>0</v>
      </c>
      <c r="O109"/>
      <c r="S109"/>
    </row>
    <row r="110" spans="1:22" ht="26.25" customHeight="1" x14ac:dyDescent="0.25">
      <c r="A110" s="162">
        <v>9781443193788</v>
      </c>
      <c r="B110" s="156" t="s">
        <v>2152</v>
      </c>
      <c r="C110" s="310"/>
      <c r="D110" s="311"/>
      <c r="E110" s="311"/>
      <c r="F110" s="311"/>
      <c r="G110" s="312"/>
      <c r="I110"/>
      <c r="M110"/>
      <c r="N110"/>
      <c r="Q110"/>
      <c r="U110"/>
      <c r="V110"/>
    </row>
    <row r="111" spans="1:22" ht="26.25" customHeight="1" x14ac:dyDescent="0.25">
      <c r="A111" s="162">
        <v>9781339027357</v>
      </c>
      <c r="B111" s="156" t="s">
        <v>157</v>
      </c>
      <c r="C111" s="313"/>
      <c r="D111" s="314"/>
      <c r="E111" s="314"/>
      <c r="F111" s="314"/>
      <c r="G111" s="315"/>
      <c r="K111"/>
    </row>
    <row r="112" spans="1:22" ht="26.25" customHeight="1" x14ac:dyDescent="0.25">
      <c r="A112" s="162">
        <v>9781338867459</v>
      </c>
      <c r="B112" s="156" t="s">
        <v>158</v>
      </c>
      <c r="C112" s="313"/>
      <c r="D112" s="314"/>
      <c r="E112" s="314"/>
      <c r="F112" s="314"/>
      <c r="G112" s="315"/>
    </row>
    <row r="113" spans="1:22" ht="26.25" customHeight="1" x14ac:dyDescent="0.25">
      <c r="A113" s="162">
        <v>9781039705647</v>
      </c>
      <c r="B113" s="156" t="s">
        <v>159</v>
      </c>
      <c r="C113" s="316"/>
      <c r="D113" s="317"/>
      <c r="E113" s="317"/>
      <c r="F113" s="317"/>
      <c r="G113" s="318"/>
    </row>
    <row r="114" spans="1:22" ht="25.5" customHeight="1" x14ac:dyDescent="0.25">
      <c r="A114" s="421" t="s">
        <v>147</v>
      </c>
      <c r="B114" s="421"/>
      <c r="C114" s="308" t="s">
        <v>87</v>
      </c>
      <c r="D114" s="309"/>
      <c r="E114" s="55">
        <v>16</v>
      </c>
      <c r="F114" s="59"/>
      <c r="G114" s="107">
        <f>F114*E114</f>
        <v>0</v>
      </c>
    </row>
    <row r="115" spans="1:22" ht="26.25" customHeight="1" x14ac:dyDescent="0.25">
      <c r="A115" s="162">
        <v>9781339046952</v>
      </c>
      <c r="B115" s="156" t="s">
        <v>104</v>
      </c>
      <c r="C115" s="310"/>
      <c r="D115" s="311"/>
      <c r="E115" s="311"/>
      <c r="F115" s="311"/>
      <c r="G115" s="312"/>
      <c r="H115"/>
      <c r="L115"/>
      <c r="P115"/>
      <c r="T115"/>
    </row>
    <row r="116" spans="1:22" ht="26.25" customHeight="1" x14ac:dyDescent="0.25">
      <c r="A116" s="162">
        <v>9781338889055</v>
      </c>
      <c r="B116" s="156" t="s">
        <v>160</v>
      </c>
      <c r="C116" s="313"/>
      <c r="D116" s="314"/>
      <c r="E116" s="314"/>
      <c r="F116" s="314"/>
      <c r="G116" s="315"/>
    </row>
    <row r="117" spans="1:22" ht="26.25" customHeight="1" x14ac:dyDescent="0.25">
      <c r="A117" s="162">
        <v>9781039701748</v>
      </c>
      <c r="B117" s="156" t="s">
        <v>161</v>
      </c>
      <c r="C117" s="313"/>
      <c r="D117" s="314"/>
      <c r="E117" s="314"/>
      <c r="F117" s="314"/>
      <c r="G117" s="315"/>
    </row>
    <row r="118" spans="1:22" ht="26.25" customHeight="1" x14ac:dyDescent="0.25">
      <c r="A118" s="162">
        <v>9781339002880</v>
      </c>
      <c r="B118" s="156" t="s">
        <v>105</v>
      </c>
      <c r="C118" s="316"/>
      <c r="D118" s="317"/>
      <c r="E118" s="317"/>
      <c r="F118" s="317"/>
      <c r="G118" s="318"/>
    </row>
    <row r="119" spans="1:22" x14ac:dyDescent="0.25">
      <c r="A119" s="187"/>
      <c r="B119" s="188"/>
      <c r="C119" s="128"/>
      <c r="D119" s="129"/>
      <c r="E119" s="130"/>
      <c r="F119" s="131"/>
      <c r="G119" s="132"/>
    </row>
    <row r="120" spans="1:22" ht="32.25" customHeight="1" x14ac:dyDescent="0.25">
      <c r="A120" s="417" t="s">
        <v>136</v>
      </c>
      <c r="B120" s="415"/>
      <c r="C120" s="415"/>
      <c r="D120" s="415"/>
      <c r="E120" s="415"/>
      <c r="F120" s="415"/>
      <c r="G120" s="416"/>
    </row>
    <row r="121" spans="1:22" ht="21" x14ac:dyDescent="0.35">
      <c r="A121" s="418" t="s">
        <v>137</v>
      </c>
      <c r="B121" s="419"/>
      <c r="C121" s="419"/>
      <c r="D121" s="419"/>
      <c r="E121" s="419"/>
      <c r="F121" s="419"/>
      <c r="G121" s="420"/>
    </row>
    <row r="122" spans="1:22" ht="25.5" customHeight="1" x14ac:dyDescent="0.25">
      <c r="A122" s="421" t="s">
        <v>75</v>
      </c>
      <c r="B122" s="421"/>
      <c r="C122" s="308" t="s">
        <v>88</v>
      </c>
      <c r="D122" s="309"/>
      <c r="E122" s="291">
        <v>16</v>
      </c>
      <c r="F122" s="59"/>
      <c r="G122" s="292">
        <f>F122*E122</f>
        <v>0</v>
      </c>
    </row>
    <row r="123" spans="1:22" ht="26.25" customHeight="1" x14ac:dyDescent="0.25">
      <c r="A123" s="162">
        <v>9781039710481</v>
      </c>
      <c r="B123" s="156" t="s">
        <v>162</v>
      </c>
      <c r="C123" s="310"/>
      <c r="D123" s="311"/>
      <c r="E123" s="311"/>
      <c r="F123" s="311"/>
      <c r="G123" s="312"/>
      <c r="H123"/>
      <c r="I123"/>
      <c r="L123"/>
      <c r="M123"/>
      <c r="O123"/>
      <c r="Q123"/>
      <c r="S123"/>
      <c r="U123"/>
    </row>
    <row r="124" spans="1:22" ht="26.25" customHeight="1" x14ac:dyDescent="0.25">
      <c r="A124" s="162">
        <v>9781443194686</v>
      </c>
      <c r="B124" s="156" t="s">
        <v>163</v>
      </c>
      <c r="C124" s="313"/>
      <c r="D124" s="314"/>
      <c r="E124" s="314"/>
      <c r="F124" s="314"/>
      <c r="G124" s="315"/>
    </row>
    <row r="125" spans="1:22" ht="26.25" customHeight="1" x14ac:dyDescent="0.25">
      <c r="A125" s="162">
        <v>9781443180313</v>
      </c>
      <c r="B125" s="156" t="s">
        <v>164</v>
      </c>
      <c r="C125" s="313"/>
      <c r="D125" s="314"/>
      <c r="E125" s="314"/>
      <c r="F125" s="314"/>
      <c r="G125" s="315"/>
      <c r="I125"/>
      <c r="M125"/>
      <c r="O125"/>
      <c r="Q125"/>
      <c r="S125"/>
      <c r="V125"/>
    </row>
    <row r="126" spans="1:22" ht="26.25" customHeight="1" x14ac:dyDescent="0.25">
      <c r="A126" s="162">
        <v>9781443191524</v>
      </c>
      <c r="B126" s="156" t="s">
        <v>165</v>
      </c>
      <c r="C126" s="316"/>
      <c r="D126" s="317"/>
      <c r="E126" s="317"/>
      <c r="F126" s="317"/>
      <c r="G126" s="318"/>
      <c r="I126"/>
    </row>
    <row r="127" spans="1:22" ht="25.5" customHeight="1" x14ac:dyDescent="0.25">
      <c r="A127" s="421" t="s">
        <v>73</v>
      </c>
      <c r="B127" s="421"/>
      <c r="C127" s="308" t="s">
        <v>74</v>
      </c>
      <c r="D127" s="309"/>
      <c r="E127" s="291">
        <v>16</v>
      </c>
      <c r="F127" s="59"/>
      <c r="G127" s="292">
        <f>F127*E127</f>
        <v>0</v>
      </c>
    </row>
    <row r="128" spans="1:22" ht="26.25" customHeight="1" x14ac:dyDescent="0.25">
      <c r="A128" s="162">
        <v>9781443177672</v>
      </c>
      <c r="B128" s="156" t="s">
        <v>166</v>
      </c>
      <c r="C128" s="310"/>
      <c r="D128" s="311"/>
      <c r="E128" s="311"/>
      <c r="F128" s="311"/>
      <c r="G128" s="312"/>
      <c r="I128"/>
      <c r="L128"/>
      <c r="M128"/>
      <c r="P128"/>
      <c r="R128"/>
      <c r="T128"/>
      <c r="V128"/>
    </row>
    <row r="129" spans="1:7" ht="26.25" customHeight="1" x14ac:dyDescent="0.25">
      <c r="A129" s="162">
        <v>9782897519599</v>
      </c>
      <c r="B129" s="156" t="s">
        <v>168</v>
      </c>
      <c r="C129" s="313"/>
      <c r="D129" s="314"/>
      <c r="E129" s="314"/>
      <c r="F129" s="314"/>
      <c r="G129" s="315"/>
    </row>
    <row r="130" spans="1:7" ht="26.25" customHeight="1" x14ac:dyDescent="0.25">
      <c r="A130" s="162">
        <v>9781039704404</v>
      </c>
      <c r="B130" s="156" t="s">
        <v>167</v>
      </c>
      <c r="C130" s="313"/>
      <c r="D130" s="314"/>
      <c r="E130" s="314"/>
      <c r="F130" s="314"/>
      <c r="G130" s="315"/>
    </row>
    <row r="131" spans="1:7" ht="26.25" customHeight="1" x14ac:dyDescent="0.25">
      <c r="A131" s="162">
        <v>9781443168205</v>
      </c>
      <c r="B131" s="156" t="s">
        <v>169</v>
      </c>
      <c r="C131" s="316"/>
      <c r="D131" s="317"/>
      <c r="E131" s="317"/>
      <c r="F131" s="317"/>
      <c r="G131" s="318"/>
    </row>
    <row r="132" spans="1:7" ht="25.5" customHeight="1" x14ac:dyDescent="0.25">
      <c r="A132" s="421" t="s">
        <v>76</v>
      </c>
      <c r="B132" s="421"/>
      <c r="C132" s="308" t="s">
        <v>96</v>
      </c>
      <c r="D132" s="309"/>
      <c r="E132" s="291">
        <v>12</v>
      </c>
      <c r="F132" s="59"/>
      <c r="G132" s="293">
        <f>F132*E132</f>
        <v>0</v>
      </c>
    </row>
    <row r="133" spans="1:7" ht="26.25" customHeight="1" x14ac:dyDescent="0.25">
      <c r="A133" s="162">
        <v>9781039702998</v>
      </c>
      <c r="B133" s="156" t="s">
        <v>170</v>
      </c>
      <c r="C133" s="310"/>
      <c r="D133" s="311"/>
      <c r="E133" s="311"/>
      <c r="F133" s="311"/>
      <c r="G133" s="312"/>
    </row>
    <row r="134" spans="1:7" ht="26.25" customHeight="1" x14ac:dyDescent="0.25">
      <c r="A134" s="162">
        <v>9781039702912</v>
      </c>
      <c r="B134" s="156" t="s">
        <v>171</v>
      </c>
      <c r="C134" s="313"/>
      <c r="D134" s="314"/>
      <c r="E134" s="314"/>
      <c r="F134" s="314"/>
      <c r="G134" s="315"/>
    </row>
    <row r="135" spans="1:7" ht="26.25" customHeight="1" x14ac:dyDescent="0.25">
      <c r="A135" s="162">
        <v>9781443194884</v>
      </c>
      <c r="B135" s="156" t="s">
        <v>172</v>
      </c>
      <c r="C135" s="313"/>
      <c r="D135" s="314"/>
      <c r="E135" s="314"/>
      <c r="F135" s="314"/>
      <c r="G135" s="315"/>
    </row>
    <row r="136" spans="1:7" ht="26.25" customHeight="1" x14ac:dyDescent="0.25">
      <c r="A136" s="162">
        <v>9781039701717</v>
      </c>
      <c r="B136" s="156" t="s">
        <v>135</v>
      </c>
      <c r="C136" s="316"/>
      <c r="D136" s="317"/>
      <c r="E136" s="317"/>
      <c r="F136" s="317"/>
      <c r="G136" s="318"/>
    </row>
    <row r="137" spans="1:7" x14ac:dyDescent="0.25">
      <c r="A137" s="217"/>
      <c r="B137" s="218"/>
      <c r="C137" s="219"/>
      <c r="D137" s="219"/>
      <c r="E137" s="219"/>
      <c r="F137" s="219"/>
      <c r="G137" s="220"/>
    </row>
    <row r="138" spans="1:7" ht="21.2" customHeight="1" x14ac:dyDescent="0.35">
      <c r="A138" s="444" t="s">
        <v>100</v>
      </c>
      <c r="B138" s="445"/>
      <c r="C138" s="445"/>
      <c r="D138" s="445"/>
      <c r="E138" s="445"/>
      <c r="F138" s="445"/>
      <c r="G138" s="446"/>
    </row>
    <row r="139" spans="1:7" ht="21.2" customHeight="1" x14ac:dyDescent="0.35">
      <c r="A139" s="456" t="s">
        <v>109</v>
      </c>
      <c r="B139" s="457"/>
      <c r="C139" s="457"/>
      <c r="D139" s="457"/>
      <c r="E139" s="457"/>
      <c r="F139" s="457"/>
      <c r="G139" s="458"/>
    </row>
    <row r="140" spans="1:7" ht="90.75" thickBot="1" x14ac:dyDescent="0.3">
      <c r="A140" s="180" t="s">
        <v>12</v>
      </c>
      <c r="B140" s="181" t="s">
        <v>1</v>
      </c>
      <c r="C140" s="182" t="s">
        <v>15</v>
      </c>
      <c r="D140" s="183" t="s">
        <v>16</v>
      </c>
      <c r="E140" s="184" t="s">
        <v>206</v>
      </c>
      <c r="F140" s="185" t="s">
        <v>17</v>
      </c>
      <c r="G140" s="186" t="s">
        <v>18</v>
      </c>
    </row>
    <row r="141" spans="1:7" ht="21.2" customHeight="1" thickTop="1" x14ac:dyDescent="0.25">
      <c r="A141" s="169">
        <v>9781039701816</v>
      </c>
      <c r="B141" s="161" t="s">
        <v>202</v>
      </c>
      <c r="C141" s="167" t="s">
        <v>117</v>
      </c>
      <c r="D141" s="105" t="s">
        <v>98</v>
      </c>
      <c r="E141" s="55">
        <v>160</v>
      </c>
      <c r="F141" s="59"/>
      <c r="G141" s="168">
        <f t="shared" ref="G141:G144" si="1">F141*E141</f>
        <v>0</v>
      </c>
    </row>
    <row r="142" spans="1:7" ht="21.2" customHeight="1" x14ac:dyDescent="0.25">
      <c r="A142" s="160">
        <v>9781771476096</v>
      </c>
      <c r="B142" s="161" t="s">
        <v>203</v>
      </c>
      <c r="C142" s="167" t="s">
        <v>116</v>
      </c>
      <c r="D142" s="105" t="s">
        <v>98</v>
      </c>
      <c r="E142" s="55">
        <v>160</v>
      </c>
      <c r="F142" s="59"/>
      <c r="G142" s="168">
        <f t="shared" si="1"/>
        <v>0</v>
      </c>
    </row>
    <row r="143" spans="1:7" ht="21.2" customHeight="1" x14ac:dyDescent="0.25">
      <c r="A143" s="160">
        <v>9780735266155</v>
      </c>
      <c r="B143" s="161" t="s">
        <v>204</v>
      </c>
      <c r="C143" s="167" t="s">
        <v>118</v>
      </c>
      <c r="D143" s="105" t="s">
        <v>98</v>
      </c>
      <c r="E143" s="55">
        <v>160</v>
      </c>
      <c r="F143" s="59"/>
      <c r="G143" s="168">
        <f t="shared" si="1"/>
        <v>0</v>
      </c>
    </row>
    <row r="144" spans="1:7" ht="21.2" customHeight="1" x14ac:dyDescent="0.25">
      <c r="A144" s="160">
        <v>9781443193887</v>
      </c>
      <c r="B144" s="161" t="s">
        <v>205</v>
      </c>
      <c r="C144" s="167" t="s">
        <v>116</v>
      </c>
      <c r="D144" s="156"/>
      <c r="E144" s="55">
        <v>60</v>
      </c>
      <c r="F144" s="59"/>
      <c r="G144" s="168">
        <f t="shared" si="1"/>
        <v>0</v>
      </c>
    </row>
    <row r="145" spans="1:7" x14ac:dyDescent="0.25">
      <c r="A145" s="200"/>
      <c r="B145" s="202"/>
      <c r="C145" s="203"/>
      <c r="D145" s="204"/>
      <c r="E145" s="205"/>
      <c r="F145" s="206"/>
      <c r="G145" s="207"/>
    </row>
    <row r="146" spans="1:7" ht="33" customHeight="1" thickBot="1" x14ac:dyDescent="0.3">
      <c r="A146" s="451" t="s">
        <v>119</v>
      </c>
      <c r="B146" s="452"/>
      <c r="C146" s="453"/>
      <c r="D146" s="453"/>
      <c r="E146" s="453"/>
      <c r="F146" s="453"/>
      <c r="G146" s="454"/>
    </row>
    <row r="147" spans="1:7" ht="91.5" thickTop="1" thickBot="1" x14ac:dyDescent="0.3">
      <c r="A147" s="180" t="s">
        <v>12</v>
      </c>
      <c r="B147" s="181" t="s">
        <v>1</v>
      </c>
      <c r="C147" s="182" t="s">
        <v>15</v>
      </c>
      <c r="D147" s="183" t="s">
        <v>16</v>
      </c>
      <c r="E147" s="241" t="s">
        <v>206</v>
      </c>
      <c r="F147" s="185" t="s">
        <v>17</v>
      </c>
      <c r="G147" s="186" t="s">
        <v>18</v>
      </c>
    </row>
    <row r="148" spans="1:7" ht="21.2" customHeight="1" thickTop="1" x14ac:dyDescent="0.25">
      <c r="A148" s="143">
        <v>9781338805819</v>
      </c>
      <c r="B148" s="54" t="s">
        <v>251</v>
      </c>
      <c r="C148" s="144" t="s">
        <v>116</v>
      </c>
      <c r="D148" s="159"/>
      <c r="E148" s="53">
        <v>3</v>
      </c>
      <c r="F148" s="59"/>
      <c r="G148" s="108">
        <f t="shared" ref="G148" si="2">+F148*E148</f>
        <v>0</v>
      </c>
    </row>
    <row r="149" spans="1:7" ht="21.2" customHeight="1" x14ac:dyDescent="0.25">
      <c r="A149" s="143">
        <v>9781338865578</v>
      </c>
      <c r="B149" s="54" t="s">
        <v>246</v>
      </c>
      <c r="C149" s="144" t="s">
        <v>233</v>
      </c>
      <c r="D149" s="159"/>
      <c r="E149" s="53">
        <v>3</v>
      </c>
      <c r="F149" s="59"/>
      <c r="G149" s="108">
        <f t="shared" ref="G149:G253" si="3">+F149*E149</f>
        <v>0</v>
      </c>
    </row>
    <row r="150" spans="1:7" ht="21.2" customHeight="1" x14ac:dyDescent="0.25">
      <c r="A150" s="143">
        <v>9781338858754</v>
      </c>
      <c r="B150" s="54" t="s">
        <v>254</v>
      </c>
      <c r="C150" s="144" t="s">
        <v>117</v>
      </c>
      <c r="D150" s="159"/>
      <c r="E150" s="53">
        <v>3</v>
      </c>
      <c r="F150" s="59"/>
      <c r="G150" s="108">
        <f t="shared" si="3"/>
        <v>0</v>
      </c>
    </row>
    <row r="151" spans="1:7" ht="21.2" customHeight="1" x14ac:dyDescent="0.25">
      <c r="A151" s="143">
        <v>9781339033105</v>
      </c>
      <c r="B151" s="54" t="s">
        <v>219</v>
      </c>
      <c r="C151" s="144" t="s">
        <v>214</v>
      </c>
      <c r="D151" s="159"/>
      <c r="E151" s="53">
        <v>3</v>
      </c>
      <c r="F151" s="59"/>
      <c r="G151" s="108">
        <f t="shared" si="3"/>
        <v>0</v>
      </c>
    </row>
    <row r="152" spans="1:7" ht="21.2" customHeight="1" x14ac:dyDescent="0.25">
      <c r="A152" s="143">
        <v>9781338851946</v>
      </c>
      <c r="B152" s="54" t="s">
        <v>237</v>
      </c>
      <c r="C152" s="144" t="s">
        <v>238</v>
      </c>
      <c r="D152" s="159"/>
      <c r="E152" s="53">
        <v>3</v>
      </c>
      <c r="F152" s="59"/>
      <c r="G152" s="108">
        <f t="shared" si="3"/>
        <v>0</v>
      </c>
    </row>
    <row r="153" spans="1:7" ht="21.2" customHeight="1" x14ac:dyDescent="0.25">
      <c r="A153" s="143">
        <v>9781339000312</v>
      </c>
      <c r="B153" s="54" t="s">
        <v>234</v>
      </c>
      <c r="C153" s="144" t="s">
        <v>224</v>
      </c>
      <c r="D153" s="159"/>
      <c r="E153" s="53">
        <v>3</v>
      </c>
      <c r="F153" s="59"/>
      <c r="G153" s="108">
        <f t="shared" si="3"/>
        <v>0</v>
      </c>
    </row>
    <row r="154" spans="1:7" ht="21.2" customHeight="1" x14ac:dyDescent="0.25">
      <c r="A154" s="143">
        <v>9781339019833</v>
      </c>
      <c r="B154" s="54" t="s">
        <v>215</v>
      </c>
      <c r="C154" s="144" t="s">
        <v>216</v>
      </c>
      <c r="D154" s="159"/>
      <c r="E154" s="53">
        <v>3</v>
      </c>
      <c r="F154" s="59"/>
      <c r="G154" s="108">
        <f t="shared" si="3"/>
        <v>0</v>
      </c>
    </row>
    <row r="155" spans="1:7" ht="21.2" customHeight="1" x14ac:dyDescent="0.25">
      <c r="A155" s="143">
        <v>9781338849318</v>
      </c>
      <c r="B155" s="54" t="s">
        <v>255</v>
      </c>
      <c r="C155" s="144" t="s">
        <v>116</v>
      </c>
      <c r="D155" s="159"/>
      <c r="E155" s="53">
        <v>3</v>
      </c>
      <c r="F155" s="59"/>
      <c r="G155" s="108">
        <f t="shared" si="3"/>
        <v>0</v>
      </c>
    </row>
    <row r="156" spans="1:7" ht="21.2" customHeight="1" x14ac:dyDescent="0.25">
      <c r="A156" s="143">
        <v>9780545200530</v>
      </c>
      <c r="B156" s="54" t="s">
        <v>239</v>
      </c>
      <c r="C156" s="144" t="s">
        <v>240</v>
      </c>
      <c r="D156" s="159"/>
      <c r="E156" s="53">
        <v>3</v>
      </c>
      <c r="F156" s="59"/>
      <c r="G156" s="108">
        <f t="shared" si="3"/>
        <v>0</v>
      </c>
    </row>
    <row r="157" spans="1:7" ht="21.2" customHeight="1" x14ac:dyDescent="0.25">
      <c r="A157" s="143">
        <v>9781975393397</v>
      </c>
      <c r="B157" s="54" t="s">
        <v>242</v>
      </c>
      <c r="C157" s="144" t="s">
        <v>214</v>
      </c>
      <c r="D157" s="159"/>
      <c r="E157" s="53">
        <v>3</v>
      </c>
      <c r="F157" s="59"/>
      <c r="G157" s="108">
        <f t="shared" si="3"/>
        <v>0</v>
      </c>
    </row>
    <row r="158" spans="1:7" ht="21.2" customHeight="1" x14ac:dyDescent="0.25">
      <c r="A158" s="143">
        <v>9781338893090</v>
      </c>
      <c r="B158" s="54" t="s">
        <v>247</v>
      </c>
      <c r="C158" s="144" t="s">
        <v>218</v>
      </c>
      <c r="D158" s="159"/>
      <c r="E158" s="53">
        <v>3</v>
      </c>
      <c r="F158" s="59"/>
      <c r="G158" s="108">
        <f t="shared" si="3"/>
        <v>0</v>
      </c>
    </row>
    <row r="159" spans="1:7" ht="21.2" customHeight="1" x14ac:dyDescent="0.25">
      <c r="A159" s="143">
        <v>9781339018119</v>
      </c>
      <c r="B159" s="54" t="s">
        <v>244</v>
      </c>
      <c r="C159" s="144" t="s">
        <v>222</v>
      </c>
      <c r="D159" s="159"/>
      <c r="E159" s="53">
        <v>3</v>
      </c>
      <c r="F159" s="59"/>
      <c r="G159" s="108">
        <f t="shared" si="3"/>
        <v>0</v>
      </c>
    </row>
    <row r="160" spans="1:7" ht="21.2" customHeight="1" x14ac:dyDescent="0.25">
      <c r="A160" s="143">
        <v>9781338843316</v>
      </c>
      <c r="B160" s="54" t="s">
        <v>227</v>
      </c>
      <c r="C160" s="144" t="s">
        <v>224</v>
      </c>
      <c r="D160" s="159"/>
      <c r="E160" s="53">
        <v>3</v>
      </c>
      <c r="F160" s="59"/>
      <c r="G160" s="108">
        <f t="shared" si="3"/>
        <v>0</v>
      </c>
    </row>
    <row r="161" spans="1:7" ht="21.2" customHeight="1" x14ac:dyDescent="0.25">
      <c r="A161" s="143">
        <v>9781339045689</v>
      </c>
      <c r="B161" s="54" t="s">
        <v>217</v>
      </c>
      <c r="C161" s="144" t="s">
        <v>218</v>
      </c>
      <c r="D161" s="159"/>
      <c r="E161" s="53">
        <v>3</v>
      </c>
      <c r="F161" s="59"/>
      <c r="G161" s="108">
        <f t="shared" si="3"/>
        <v>0</v>
      </c>
    </row>
    <row r="162" spans="1:7" ht="21.2" customHeight="1" x14ac:dyDescent="0.25">
      <c r="A162" s="143">
        <v>9781338794977</v>
      </c>
      <c r="B162" s="54" t="s">
        <v>252</v>
      </c>
      <c r="C162" s="144" t="s">
        <v>116</v>
      </c>
      <c r="D162" s="159"/>
      <c r="E162" s="53">
        <v>3</v>
      </c>
      <c r="F162" s="59"/>
      <c r="G162" s="108">
        <f t="shared" si="3"/>
        <v>0</v>
      </c>
    </row>
    <row r="163" spans="1:7" ht="21.2" customHeight="1" x14ac:dyDescent="0.25">
      <c r="A163" s="143">
        <v>9781836424062</v>
      </c>
      <c r="B163" s="54" t="s">
        <v>231</v>
      </c>
      <c r="C163" s="144" t="s">
        <v>117</v>
      </c>
      <c r="D163" s="159"/>
      <c r="E163" s="53">
        <v>3</v>
      </c>
      <c r="F163" s="59"/>
      <c r="G163" s="108">
        <f t="shared" si="3"/>
        <v>0</v>
      </c>
    </row>
    <row r="164" spans="1:7" ht="21.2" customHeight="1" x14ac:dyDescent="0.25">
      <c r="A164" s="143">
        <v>9781339010182</v>
      </c>
      <c r="B164" s="54" t="s">
        <v>213</v>
      </c>
      <c r="C164" s="144" t="s">
        <v>214</v>
      </c>
      <c r="D164" s="159"/>
      <c r="E164" s="53">
        <v>3</v>
      </c>
      <c r="F164" s="59"/>
      <c r="G164" s="108">
        <f t="shared" si="3"/>
        <v>0</v>
      </c>
    </row>
    <row r="165" spans="1:7" ht="21.2" customHeight="1" x14ac:dyDescent="0.25">
      <c r="A165" s="143">
        <v>9781338874914</v>
      </c>
      <c r="B165" s="54" t="s">
        <v>248</v>
      </c>
      <c r="C165" s="144" t="s">
        <v>117</v>
      </c>
      <c r="D165" s="159"/>
      <c r="E165" s="53">
        <v>3</v>
      </c>
      <c r="F165" s="59"/>
      <c r="G165" s="108">
        <f t="shared" si="3"/>
        <v>0</v>
      </c>
    </row>
    <row r="166" spans="1:7" ht="21.2" customHeight="1" x14ac:dyDescent="0.25">
      <c r="A166" s="143">
        <v>9781339032245</v>
      </c>
      <c r="B166" s="54" t="s">
        <v>256</v>
      </c>
      <c r="C166" s="144" t="s">
        <v>116</v>
      </c>
      <c r="D166" s="159"/>
      <c r="E166" s="53">
        <v>3</v>
      </c>
      <c r="F166" s="59"/>
      <c r="G166" s="108">
        <f t="shared" si="3"/>
        <v>0</v>
      </c>
    </row>
    <row r="167" spans="1:7" ht="21.2" customHeight="1" x14ac:dyDescent="0.25">
      <c r="A167" s="143">
        <v>9781338896909</v>
      </c>
      <c r="B167" s="54" t="s">
        <v>229</v>
      </c>
      <c r="C167" s="144" t="s">
        <v>224</v>
      </c>
      <c r="D167" s="159" t="s">
        <v>98</v>
      </c>
      <c r="E167" s="53">
        <v>3</v>
      </c>
      <c r="F167" s="59"/>
      <c r="G167" s="108">
        <f t="shared" si="3"/>
        <v>0</v>
      </c>
    </row>
    <row r="168" spans="1:7" ht="21.2" customHeight="1" x14ac:dyDescent="0.25">
      <c r="A168" s="143">
        <v>9781338885439</v>
      </c>
      <c r="B168" s="54" t="s">
        <v>257</v>
      </c>
      <c r="C168" s="144" t="s">
        <v>258</v>
      </c>
      <c r="D168" s="159"/>
      <c r="E168" s="53">
        <v>3</v>
      </c>
      <c r="F168" s="59"/>
      <c r="G168" s="108">
        <f t="shared" si="3"/>
        <v>0</v>
      </c>
    </row>
    <row r="169" spans="1:7" ht="21.2" customHeight="1" x14ac:dyDescent="0.25">
      <c r="A169" s="143">
        <v>9781546143819</v>
      </c>
      <c r="B169" s="54" t="s">
        <v>245</v>
      </c>
      <c r="C169" s="144" t="s">
        <v>116</v>
      </c>
      <c r="D169" s="159"/>
      <c r="E169" s="53">
        <v>3</v>
      </c>
      <c r="F169" s="59"/>
      <c r="G169" s="108">
        <f t="shared" si="3"/>
        <v>0</v>
      </c>
    </row>
    <row r="170" spans="1:7" ht="21.2" customHeight="1" x14ac:dyDescent="0.25">
      <c r="A170" s="143">
        <v>9781338553802</v>
      </c>
      <c r="B170" s="54" t="s">
        <v>236</v>
      </c>
      <c r="C170" s="144" t="s">
        <v>116</v>
      </c>
      <c r="D170" s="159"/>
      <c r="E170" s="53">
        <v>3</v>
      </c>
      <c r="F170" s="59"/>
      <c r="G170" s="108">
        <f t="shared" si="3"/>
        <v>0</v>
      </c>
    </row>
    <row r="171" spans="1:7" ht="21.2" customHeight="1" x14ac:dyDescent="0.25">
      <c r="A171" s="143">
        <v>9781338805963</v>
      </c>
      <c r="B171" s="54" t="s">
        <v>235</v>
      </c>
      <c r="C171" s="144" t="s">
        <v>116</v>
      </c>
      <c r="D171" s="159"/>
      <c r="E171" s="53">
        <v>3</v>
      </c>
      <c r="F171" s="59"/>
      <c r="G171" s="108">
        <f t="shared" si="3"/>
        <v>0</v>
      </c>
    </row>
    <row r="172" spans="1:7" ht="21.2" customHeight="1" x14ac:dyDescent="0.25">
      <c r="A172" s="143">
        <v>9781338805994</v>
      </c>
      <c r="B172" s="54" t="s">
        <v>253</v>
      </c>
      <c r="C172" s="144" t="s">
        <v>116</v>
      </c>
      <c r="D172" s="159"/>
      <c r="E172" s="53">
        <v>3</v>
      </c>
      <c r="F172" s="59"/>
      <c r="G172" s="108">
        <f t="shared" si="3"/>
        <v>0</v>
      </c>
    </row>
    <row r="173" spans="1:7" ht="21.2" customHeight="1" x14ac:dyDescent="0.25">
      <c r="A173" s="143">
        <v>9781339032375</v>
      </c>
      <c r="B173" s="54" t="s">
        <v>249</v>
      </c>
      <c r="C173" s="144" t="s">
        <v>116</v>
      </c>
      <c r="D173" s="159"/>
      <c r="E173" s="53">
        <v>3</v>
      </c>
      <c r="F173" s="59"/>
      <c r="G173" s="108">
        <f t="shared" si="3"/>
        <v>0</v>
      </c>
    </row>
    <row r="174" spans="1:7" ht="21.2" customHeight="1" x14ac:dyDescent="0.25">
      <c r="A174" s="143">
        <v>9781339050645</v>
      </c>
      <c r="B174" s="54" t="s">
        <v>241</v>
      </c>
      <c r="C174" s="144" t="s">
        <v>214</v>
      </c>
      <c r="D174" s="159"/>
      <c r="E174" s="53">
        <v>3</v>
      </c>
      <c r="F174" s="59"/>
      <c r="G174" s="108">
        <f t="shared" si="3"/>
        <v>0</v>
      </c>
    </row>
    <row r="175" spans="1:7" ht="21.2" customHeight="1" x14ac:dyDescent="0.25">
      <c r="A175" s="143">
        <v>9781339053769</v>
      </c>
      <c r="B175" s="54" t="s">
        <v>225</v>
      </c>
      <c r="C175" s="144" t="s">
        <v>226</v>
      </c>
      <c r="D175" s="159"/>
      <c r="E175" s="53">
        <v>3</v>
      </c>
      <c r="F175" s="59"/>
      <c r="G175" s="108">
        <f t="shared" si="3"/>
        <v>0</v>
      </c>
    </row>
    <row r="176" spans="1:7" ht="21.2" customHeight="1" x14ac:dyDescent="0.25">
      <c r="A176" s="143">
        <v>9781803370866</v>
      </c>
      <c r="B176" s="54" t="s">
        <v>230</v>
      </c>
      <c r="C176" s="144" t="s">
        <v>116</v>
      </c>
      <c r="D176" s="159"/>
      <c r="E176" s="53">
        <v>3</v>
      </c>
      <c r="F176" s="59"/>
      <c r="G176" s="108">
        <f t="shared" si="3"/>
        <v>0</v>
      </c>
    </row>
    <row r="177" spans="1:7" ht="21.2" customHeight="1" x14ac:dyDescent="0.25">
      <c r="A177" s="143">
        <v>9781546145899</v>
      </c>
      <c r="B177" s="54" t="s">
        <v>243</v>
      </c>
      <c r="C177" s="144" t="s">
        <v>214</v>
      </c>
      <c r="D177" s="159"/>
      <c r="E177" s="53">
        <v>3</v>
      </c>
      <c r="F177" s="59"/>
      <c r="G177" s="108">
        <f t="shared" si="3"/>
        <v>0</v>
      </c>
    </row>
    <row r="178" spans="1:7" ht="21.2" customHeight="1" x14ac:dyDescent="0.25">
      <c r="A178" s="143">
        <v>9781339032535</v>
      </c>
      <c r="B178" s="54" t="s">
        <v>232</v>
      </c>
      <c r="C178" s="144" t="s">
        <v>233</v>
      </c>
      <c r="D178" s="159"/>
      <c r="E178" s="53">
        <v>3</v>
      </c>
      <c r="F178" s="59"/>
      <c r="G178" s="108">
        <f t="shared" si="3"/>
        <v>0</v>
      </c>
    </row>
    <row r="179" spans="1:7" ht="21.2" customHeight="1" x14ac:dyDescent="0.25">
      <c r="A179" s="143">
        <v>9781338897036</v>
      </c>
      <c r="B179" s="54" t="s">
        <v>228</v>
      </c>
      <c r="C179" s="144" t="s">
        <v>116</v>
      </c>
      <c r="D179" s="159"/>
      <c r="E179" s="53">
        <v>3</v>
      </c>
      <c r="F179" s="59"/>
      <c r="G179" s="108">
        <f t="shared" si="3"/>
        <v>0</v>
      </c>
    </row>
    <row r="180" spans="1:7" ht="21.2" customHeight="1" x14ac:dyDescent="0.25">
      <c r="A180" s="143">
        <v>9781339029511</v>
      </c>
      <c r="B180" s="54" t="s">
        <v>220</v>
      </c>
      <c r="C180" s="144" t="s">
        <v>116</v>
      </c>
      <c r="D180" s="159"/>
      <c r="E180" s="53">
        <v>3</v>
      </c>
      <c r="F180" s="59"/>
      <c r="G180" s="108">
        <f t="shared" si="3"/>
        <v>0</v>
      </c>
    </row>
    <row r="181" spans="1:7" ht="21.2" customHeight="1" x14ac:dyDescent="0.25">
      <c r="A181" s="143">
        <v>9781338847321</v>
      </c>
      <c r="B181" s="54" t="s">
        <v>223</v>
      </c>
      <c r="C181" s="144" t="s">
        <v>224</v>
      </c>
      <c r="D181" s="159"/>
      <c r="E181" s="53">
        <v>3</v>
      </c>
      <c r="F181" s="59"/>
      <c r="G181" s="108">
        <f t="shared" si="3"/>
        <v>0</v>
      </c>
    </row>
    <row r="182" spans="1:7" ht="21.2" customHeight="1" x14ac:dyDescent="0.25">
      <c r="A182" s="143">
        <v>9781546144281</v>
      </c>
      <c r="B182" s="54" t="s">
        <v>250</v>
      </c>
      <c r="C182" s="144" t="s">
        <v>218</v>
      </c>
      <c r="D182" s="159"/>
      <c r="E182" s="53">
        <v>3</v>
      </c>
      <c r="F182" s="59"/>
      <c r="G182" s="108">
        <f t="shared" si="3"/>
        <v>0</v>
      </c>
    </row>
    <row r="183" spans="1:7" ht="21.2" customHeight="1" x14ac:dyDescent="0.25">
      <c r="A183" s="143">
        <v>9781338895070</v>
      </c>
      <c r="B183" s="54" t="s">
        <v>221</v>
      </c>
      <c r="C183" s="144" t="s">
        <v>222</v>
      </c>
      <c r="D183" s="159"/>
      <c r="E183" s="53">
        <v>3</v>
      </c>
      <c r="F183" s="59"/>
      <c r="G183" s="108">
        <f t="shared" si="3"/>
        <v>0</v>
      </c>
    </row>
    <row r="184" spans="1:7" ht="21.2" customHeight="1" x14ac:dyDescent="0.25">
      <c r="A184" s="143">
        <v>9781339043319</v>
      </c>
      <c r="B184" s="54" t="s">
        <v>259</v>
      </c>
      <c r="C184" s="144" t="s">
        <v>238</v>
      </c>
      <c r="D184" s="159"/>
      <c r="E184" s="53">
        <v>4.25</v>
      </c>
      <c r="F184" s="59"/>
      <c r="G184" s="108">
        <f t="shared" si="3"/>
        <v>0</v>
      </c>
    </row>
    <row r="185" spans="1:7" ht="21.2" customHeight="1" x14ac:dyDescent="0.25">
      <c r="A185" s="143">
        <v>9781338892635</v>
      </c>
      <c r="B185" s="54" t="s">
        <v>284</v>
      </c>
      <c r="C185" s="144" t="s">
        <v>240</v>
      </c>
      <c r="D185" s="159"/>
      <c r="E185" s="53">
        <v>5</v>
      </c>
      <c r="F185" s="59"/>
      <c r="G185" s="108">
        <f t="shared" si="3"/>
        <v>0</v>
      </c>
    </row>
    <row r="186" spans="1:7" ht="21.2" customHeight="1" x14ac:dyDescent="0.25">
      <c r="A186" s="143">
        <v>9781339031880</v>
      </c>
      <c r="B186" s="54" t="s">
        <v>289</v>
      </c>
      <c r="C186" s="144" t="s">
        <v>118</v>
      </c>
      <c r="D186" s="159"/>
      <c r="E186" s="53">
        <v>5</v>
      </c>
      <c r="F186" s="59"/>
      <c r="G186" s="108">
        <f t="shared" si="3"/>
        <v>0</v>
      </c>
    </row>
    <row r="187" spans="1:7" ht="21.2" customHeight="1" x14ac:dyDescent="0.25">
      <c r="A187" s="143">
        <v>9781338857887</v>
      </c>
      <c r="B187" s="54" t="s">
        <v>260</v>
      </c>
      <c r="C187" s="144" t="s">
        <v>226</v>
      </c>
      <c r="D187" s="159"/>
      <c r="E187" s="53">
        <v>5</v>
      </c>
      <c r="F187" s="59"/>
      <c r="G187" s="108">
        <f t="shared" si="3"/>
        <v>0</v>
      </c>
    </row>
    <row r="188" spans="1:7" ht="21.2" customHeight="1" x14ac:dyDescent="0.25">
      <c r="A188" s="143">
        <v>9781338881653</v>
      </c>
      <c r="B188" s="54" t="s">
        <v>297</v>
      </c>
      <c r="C188" s="144" t="s">
        <v>222</v>
      </c>
      <c r="D188" s="159"/>
      <c r="E188" s="53">
        <v>5</v>
      </c>
      <c r="F188" s="59"/>
      <c r="G188" s="108">
        <f t="shared" si="3"/>
        <v>0</v>
      </c>
    </row>
    <row r="189" spans="1:7" ht="21.2" customHeight="1" x14ac:dyDescent="0.25">
      <c r="A189" s="143">
        <v>9781443190015</v>
      </c>
      <c r="B189" s="54" t="s">
        <v>264</v>
      </c>
      <c r="C189" s="144" t="s">
        <v>116</v>
      </c>
      <c r="D189" s="159" t="s">
        <v>98</v>
      </c>
      <c r="E189" s="53">
        <v>5</v>
      </c>
      <c r="F189" s="59"/>
      <c r="G189" s="108">
        <f t="shared" si="3"/>
        <v>0</v>
      </c>
    </row>
    <row r="190" spans="1:7" ht="21.2" customHeight="1" x14ac:dyDescent="0.25">
      <c r="A190" s="143">
        <v>9780439946582</v>
      </c>
      <c r="B190" s="54" t="s">
        <v>271</v>
      </c>
      <c r="C190" s="144" t="s">
        <v>224</v>
      </c>
      <c r="D190" s="159" t="s">
        <v>98</v>
      </c>
      <c r="E190" s="53">
        <v>5</v>
      </c>
      <c r="F190" s="59"/>
      <c r="G190" s="108">
        <f t="shared" si="3"/>
        <v>0</v>
      </c>
    </row>
    <row r="191" spans="1:7" ht="21.2" customHeight="1" x14ac:dyDescent="0.25">
      <c r="A191" s="143">
        <v>9780736442077</v>
      </c>
      <c r="B191" s="54" t="s">
        <v>272</v>
      </c>
      <c r="C191" s="144" t="s">
        <v>224</v>
      </c>
      <c r="D191" s="159"/>
      <c r="E191" s="53">
        <v>5</v>
      </c>
      <c r="F191" s="59"/>
      <c r="G191" s="108">
        <f t="shared" si="3"/>
        <v>0</v>
      </c>
    </row>
    <row r="192" spans="1:7" ht="21.2" customHeight="1" x14ac:dyDescent="0.25">
      <c r="A192" s="143">
        <v>9781338858563</v>
      </c>
      <c r="B192" s="54" t="s">
        <v>286</v>
      </c>
      <c r="C192" s="144" t="s">
        <v>118</v>
      </c>
      <c r="D192" s="159"/>
      <c r="E192" s="53">
        <v>5</v>
      </c>
      <c r="F192" s="59"/>
      <c r="G192" s="108">
        <f t="shared" si="3"/>
        <v>0</v>
      </c>
    </row>
    <row r="193" spans="1:7" ht="21.2" customHeight="1" x14ac:dyDescent="0.25">
      <c r="A193" s="143">
        <v>9781339025001</v>
      </c>
      <c r="B193" s="54" t="s">
        <v>262</v>
      </c>
      <c r="C193" s="144" t="s">
        <v>116</v>
      </c>
      <c r="D193" s="159"/>
      <c r="E193" s="53">
        <v>5</v>
      </c>
      <c r="F193" s="59"/>
      <c r="G193" s="108">
        <f t="shared" si="3"/>
        <v>0</v>
      </c>
    </row>
    <row r="194" spans="1:7" ht="21.2" customHeight="1" x14ac:dyDescent="0.25">
      <c r="A194" s="143">
        <v>9781338629347</v>
      </c>
      <c r="B194" s="54" t="s">
        <v>285</v>
      </c>
      <c r="C194" s="144" t="s">
        <v>118</v>
      </c>
      <c r="D194" s="159"/>
      <c r="E194" s="53">
        <v>5</v>
      </c>
      <c r="F194" s="59"/>
      <c r="G194" s="108">
        <f t="shared" si="3"/>
        <v>0</v>
      </c>
    </row>
    <row r="195" spans="1:7" ht="21.2" customHeight="1" x14ac:dyDescent="0.25">
      <c r="A195" s="143">
        <v>9780590474139</v>
      </c>
      <c r="B195" s="54" t="s">
        <v>282</v>
      </c>
      <c r="C195" s="144" t="s">
        <v>240</v>
      </c>
      <c r="D195" s="159"/>
      <c r="E195" s="53">
        <v>5</v>
      </c>
      <c r="F195" s="59"/>
      <c r="G195" s="108">
        <f t="shared" si="3"/>
        <v>0</v>
      </c>
    </row>
    <row r="196" spans="1:7" ht="21.2" customHeight="1" x14ac:dyDescent="0.25">
      <c r="A196" s="143">
        <v>9781339046952</v>
      </c>
      <c r="B196" s="54" t="s">
        <v>104</v>
      </c>
      <c r="C196" s="144" t="s">
        <v>240</v>
      </c>
      <c r="D196" s="159"/>
      <c r="E196" s="53">
        <v>5</v>
      </c>
      <c r="F196" s="59"/>
      <c r="G196" s="108">
        <f t="shared" si="3"/>
        <v>0</v>
      </c>
    </row>
    <row r="197" spans="1:7" ht="21.2" customHeight="1" x14ac:dyDescent="0.25">
      <c r="A197" s="143">
        <v>9781339054032</v>
      </c>
      <c r="B197" s="54" t="s">
        <v>287</v>
      </c>
      <c r="C197" s="144" t="s">
        <v>118</v>
      </c>
      <c r="D197" s="159"/>
      <c r="E197" s="53">
        <v>5</v>
      </c>
      <c r="F197" s="59"/>
      <c r="G197" s="108">
        <f t="shared" si="3"/>
        <v>0</v>
      </c>
    </row>
    <row r="198" spans="1:7" ht="21.2" customHeight="1" x14ac:dyDescent="0.25">
      <c r="A198" s="143">
        <v>9780439244190</v>
      </c>
      <c r="B198" s="54" t="s">
        <v>290</v>
      </c>
      <c r="C198" s="144" t="s">
        <v>291</v>
      </c>
      <c r="D198" s="159"/>
      <c r="E198" s="53">
        <v>5</v>
      </c>
      <c r="F198" s="59"/>
      <c r="G198" s="108">
        <f t="shared" si="3"/>
        <v>0</v>
      </c>
    </row>
    <row r="199" spans="1:7" ht="21.2" customHeight="1" x14ac:dyDescent="0.25">
      <c r="A199" s="143">
        <v>9781339034751</v>
      </c>
      <c r="B199" s="54" t="s">
        <v>268</v>
      </c>
      <c r="C199" s="144" t="s">
        <v>233</v>
      </c>
      <c r="D199" s="159"/>
      <c r="E199" s="53">
        <v>5</v>
      </c>
      <c r="F199" s="59"/>
      <c r="G199" s="108">
        <f t="shared" si="3"/>
        <v>0</v>
      </c>
    </row>
    <row r="200" spans="1:7" ht="21.2" customHeight="1" x14ac:dyDescent="0.25">
      <c r="A200" s="143">
        <v>9781338832525</v>
      </c>
      <c r="B200" s="54" t="s">
        <v>265</v>
      </c>
      <c r="C200" s="144" t="s">
        <v>224</v>
      </c>
      <c r="D200" s="159"/>
      <c r="E200" s="53">
        <v>5</v>
      </c>
      <c r="F200" s="59"/>
      <c r="G200" s="108">
        <f t="shared" si="3"/>
        <v>0</v>
      </c>
    </row>
    <row r="201" spans="1:7" ht="21.2" customHeight="1" x14ac:dyDescent="0.25">
      <c r="A201" s="143">
        <v>9781339032252</v>
      </c>
      <c r="B201" s="54" t="s">
        <v>292</v>
      </c>
      <c r="C201" s="144" t="s">
        <v>116</v>
      </c>
      <c r="D201" s="159"/>
      <c r="E201" s="53">
        <v>5</v>
      </c>
      <c r="F201" s="59"/>
      <c r="G201" s="108">
        <f t="shared" si="3"/>
        <v>0</v>
      </c>
    </row>
    <row r="202" spans="1:7" ht="21.2" customHeight="1" x14ac:dyDescent="0.25">
      <c r="A202" s="143">
        <v>9781339027357</v>
      </c>
      <c r="B202" s="54" t="s">
        <v>283</v>
      </c>
      <c r="C202" s="144" t="s">
        <v>214</v>
      </c>
      <c r="D202" s="159" t="s">
        <v>98</v>
      </c>
      <c r="E202" s="53">
        <v>5</v>
      </c>
      <c r="F202" s="59"/>
      <c r="G202" s="108">
        <f t="shared" si="3"/>
        <v>0</v>
      </c>
    </row>
    <row r="203" spans="1:7" ht="21.2" customHeight="1" x14ac:dyDescent="0.25">
      <c r="A203" s="143">
        <v>9781338785524</v>
      </c>
      <c r="B203" s="54" t="s">
        <v>295</v>
      </c>
      <c r="C203" s="144" t="s">
        <v>216</v>
      </c>
      <c r="D203" s="159"/>
      <c r="E203" s="53">
        <v>5</v>
      </c>
      <c r="F203" s="59"/>
      <c r="G203" s="108">
        <f t="shared" si="3"/>
        <v>0</v>
      </c>
    </row>
    <row r="204" spans="1:7" ht="21.2" customHeight="1" x14ac:dyDescent="0.25">
      <c r="A204" s="143">
        <v>9781339043333</v>
      </c>
      <c r="B204" s="54" t="s">
        <v>294</v>
      </c>
      <c r="C204" s="144" t="s">
        <v>238</v>
      </c>
      <c r="D204" s="159"/>
      <c r="E204" s="53">
        <v>5</v>
      </c>
      <c r="F204" s="59"/>
      <c r="G204" s="108">
        <f t="shared" si="3"/>
        <v>0</v>
      </c>
    </row>
    <row r="205" spans="1:7" ht="21.2" customHeight="1" x14ac:dyDescent="0.25">
      <c r="A205" s="143">
        <v>9781443113359</v>
      </c>
      <c r="B205" s="54" t="s">
        <v>273</v>
      </c>
      <c r="C205" s="144" t="s">
        <v>224</v>
      </c>
      <c r="D205" s="159" t="s">
        <v>98</v>
      </c>
      <c r="E205" s="53">
        <v>5</v>
      </c>
      <c r="F205" s="59"/>
      <c r="G205" s="108">
        <f t="shared" si="3"/>
        <v>0</v>
      </c>
    </row>
    <row r="206" spans="1:7" ht="21.2" customHeight="1" x14ac:dyDescent="0.25">
      <c r="A206" s="143">
        <v>9781339036557</v>
      </c>
      <c r="B206" s="54" t="s">
        <v>278</v>
      </c>
      <c r="C206" s="144" t="s">
        <v>118</v>
      </c>
      <c r="D206" s="159"/>
      <c r="E206" s="53">
        <v>5</v>
      </c>
      <c r="F206" s="59"/>
      <c r="G206" s="108">
        <f t="shared" si="3"/>
        <v>0</v>
      </c>
    </row>
    <row r="207" spans="1:7" ht="21.2" customHeight="1" x14ac:dyDescent="0.25">
      <c r="A207" s="143">
        <v>9781338775808</v>
      </c>
      <c r="B207" s="54" t="s">
        <v>288</v>
      </c>
      <c r="C207" s="144" t="s">
        <v>240</v>
      </c>
      <c r="D207" s="159"/>
      <c r="E207" s="53">
        <v>5</v>
      </c>
      <c r="F207" s="59"/>
      <c r="G207" s="108">
        <f t="shared" si="3"/>
        <v>0</v>
      </c>
    </row>
    <row r="208" spans="1:7" ht="21.2" customHeight="1" x14ac:dyDescent="0.25">
      <c r="A208" s="143">
        <v>9781338745467</v>
      </c>
      <c r="B208" s="54" t="s">
        <v>267</v>
      </c>
      <c r="C208" s="144" t="s">
        <v>224</v>
      </c>
      <c r="D208" s="159"/>
      <c r="E208" s="53">
        <v>5</v>
      </c>
      <c r="F208" s="59"/>
      <c r="G208" s="108">
        <f t="shared" si="3"/>
        <v>0</v>
      </c>
    </row>
    <row r="209" spans="1:7" ht="21.2" customHeight="1" x14ac:dyDescent="0.25">
      <c r="A209" s="143">
        <v>9781339043173</v>
      </c>
      <c r="B209" s="54" t="s">
        <v>293</v>
      </c>
      <c r="C209" s="144" t="s">
        <v>116</v>
      </c>
      <c r="D209" s="159"/>
      <c r="E209" s="53">
        <v>5</v>
      </c>
      <c r="F209" s="59"/>
      <c r="G209" s="108">
        <f t="shared" si="3"/>
        <v>0</v>
      </c>
    </row>
    <row r="210" spans="1:7" ht="21.2" customHeight="1" x14ac:dyDescent="0.25">
      <c r="A210" s="143">
        <v>9781039701953</v>
      </c>
      <c r="B210" s="54" t="s">
        <v>279</v>
      </c>
      <c r="C210" s="144" t="s">
        <v>116</v>
      </c>
      <c r="D210" s="159" t="s">
        <v>98</v>
      </c>
      <c r="E210" s="53">
        <v>5</v>
      </c>
      <c r="F210" s="59"/>
      <c r="G210" s="108">
        <f t="shared" si="3"/>
        <v>0</v>
      </c>
    </row>
    <row r="211" spans="1:7" ht="21.2" customHeight="1" x14ac:dyDescent="0.25">
      <c r="A211" s="143">
        <v>9781338883473</v>
      </c>
      <c r="B211" s="54" t="s">
        <v>263</v>
      </c>
      <c r="C211" s="144" t="s">
        <v>116</v>
      </c>
      <c r="D211" s="159"/>
      <c r="E211" s="53">
        <v>5</v>
      </c>
      <c r="F211" s="59"/>
      <c r="G211" s="108">
        <f t="shared" si="3"/>
        <v>0</v>
      </c>
    </row>
    <row r="212" spans="1:7" ht="21.2" customHeight="1" x14ac:dyDescent="0.25">
      <c r="A212" s="143">
        <v>9781338890327</v>
      </c>
      <c r="B212" s="54" t="s">
        <v>274</v>
      </c>
      <c r="C212" s="144" t="s">
        <v>233</v>
      </c>
      <c r="D212" s="159"/>
      <c r="E212" s="53">
        <v>5</v>
      </c>
      <c r="F212" s="59"/>
      <c r="G212" s="108">
        <f t="shared" si="3"/>
        <v>0</v>
      </c>
    </row>
    <row r="213" spans="1:7" ht="21.2" customHeight="1" x14ac:dyDescent="0.25">
      <c r="A213" s="143">
        <v>9781339032054</v>
      </c>
      <c r="B213" s="54" t="s">
        <v>280</v>
      </c>
      <c r="C213" s="144" t="s">
        <v>116</v>
      </c>
      <c r="D213" s="159"/>
      <c r="E213" s="53">
        <v>5</v>
      </c>
      <c r="F213" s="59"/>
      <c r="G213" s="108">
        <f t="shared" si="3"/>
        <v>0</v>
      </c>
    </row>
    <row r="214" spans="1:7" ht="21.2" customHeight="1" x14ac:dyDescent="0.25">
      <c r="A214" s="143">
        <v>9781338889437</v>
      </c>
      <c r="B214" s="54" t="s">
        <v>269</v>
      </c>
      <c r="C214" s="144" t="s">
        <v>270</v>
      </c>
      <c r="D214" s="159"/>
      <c r="E214" s="53">
        <v>5</v>
      </c>
      <c r="F214" s="59"/>
      <c r="G214" s="108">
        <f t="shared" si="3"/>
        <v>0</v>
      </c>
    </row>
    <row r="215" spans="1:7" ht="21.2" customHeight="1" x14ac:dyDescent="0.25">
      <c r="A215" s="143">
        <v>9780545803526</v>
      </c>
      <c r="B215" s="54" t="s">
        <v>276</v>
      </c>
      <c r="C215" s="144" t="s">
        <v>118</v>
      </c>
      <c r="D215" s="159"/>
      <c r="E215" s="53">
        <v>5</v>
      </c>
      <c r="F215" s="59"/>
      <c r="G215" s="108">
        <f t="shared" si="3"/>
        <v>0</v>
      </c>
    </row>
    <row r="216" spans="1:7" ht="21.2" customHeight="1" x14ac:dyDescent="0.25">
      <c r="A216" s="143">
        <v>9781339035468</v>
      </c>
      <c r="B216" s="54" t="s">
        <v>296</v>
      </c>
      <c r="C216" s="144" t="s">
        <v>216</v>
      </c>
      <c r="D216" s="159"/>
      <c r="E216" s="53">
        <v>5</v>
      </c>
      <c r="F216" s="59"/>
      <c r="G216" s="108">
        <f t="shared" si="3"/>
        <v>0</v>
      </c>
    </row>
    <row r="217" spans="1:7" ht="21.2" customHeight="1" x14ac:dyDescent="0.25">
      <c r="A217" s="143">
        <v>9781338880366</v>
      </c>
      <c r="B217" s="54" t="s">
        <v>281</v>
      </c>
      <c r="C217" s="144" t="s">
        <v>224</v>
      </c>
      <c r="D217" s="159"/>
      <c r="E217" s="53">
        <v>5</v>
      </c>
      <c r="F217" s="59"/>
      <c r="G217" s="108">
        <f t="shared" si="3"/>
        <v>0</v>
      </c>
    </row>
    <row r="218" spans="1:7" ht="21.2" customHeight="1" x14ac:dyDescent="0.25">
      <c r="A218" s="143">
        <v>9781338745658</v>
      </c>
      <c r="B218" s="54" t="s">
        <v>266</v>
      </c>
      <c r="C218" s="144" t="s">
        <v>224</v>
      </c>
      <c r="D218" s="159"/>
      <c r="E218" s="53">
        <v>5</v>
      </c>
      <c r="F218" s="59"/>
      <c r="G218" s="108">
        <f t="shared" si="3"/>
        <v>0</v>
      </c>
    </row>
    <row r="219" spans="1:7" ht="21.2" customHeight="1" x14ac:dyDescent="0.25">
      <c r="A219" s="143">
        <v>9781338831412</v>
      </c>
      <c r="B219" s="54" t="s">
        <v>277</v>
      </c>
      <c r="C219" s="144" t="s">
        <v>240</v>
      </c>
      <c r="D219" s="159" t="s">
        <v>98</v>
      </c>
      <c r="E219" s="53">
        <v>5</v>
      </c>
      <c r="F219" s="59"/>
      <c r="G219" s="108">
        <f t="shared" si="3"/>
        <v>0</v>
      </c>
    </row>
    <row r="220" spans="1:7" ht="21.2" customHeight="1" x14ac:dyDescent="0.25">
      <c r="A220" s="143">
        <v>9780736442060</v>
      </c>
      <c r="B220" s="54" t="s">
        <v>275</v>
      </c>
      <c r="C220" s="144" t="s">
        <v>116</v>
      </c>
      <c r="D220" s="159"/>
      <c r="E220" s="53">
        <v>5</v>
      </c>
      <c r="F220" s="59"/>
      <c r="G220" s="108">
        <f t="shared" si="3"/>
        <v>0</v>
      </c>
    </row>
    <row r="221" spans="1:7" ht="21.2" customHeight="1" x14ac:dyDescent="0.25">
      <c r="A221" s="143">
        <v>9781546126683</v>
      </c>
      <c r="B221" s="54" t="s">
        <v>261</v>
      </c>
      <c r="C221" s="144" t="s">
        <v>218</v>
      </c>
      <c r="D221" s="159"/>
      <c r="E221" s="53">
        <v>5</v>
      </c>
      <c r="F221" s="59"/>
      <c r="G221" s="108">
        <f t="shared" si="3"/>
        <v>0</v>
      </c>
    </row>
    <row r="222" spans="1:7" x14ac:dyDescent="0.25">
      <c r="A222" s="200"/>
      <c r="B222" s="202"/>
      <c r="C222" s="203"/>
      <c r="D222" s="204"/>
      <c r="E222" s="205"/>
      <c r="F222" s="206"/>
      <c r="G222" s="207"/>
    </row>
    <row r="223" spans="1:7" ht="32.25" customHeight="1" thickBot="1" x14ac:dyDescent="0.3">
      <c r="A223" s="451" t="s">
        <v>138</v>
      </c>
      <c r="B223" s="452"/>
      <c r="C223" s="453"/>
      <c r="D223" s="453"/>
      <c r="E223" s="453"/>
      <c r="F223" s="453"/>
      <c r="G223" s="454"/>
    </row>
    <row r="224" spans="1:7" ht="91.5" thickTop="1" thickBot="1" x14ac:dyDescent="0.3">
      <c r="A224" s="180" t="s">
        <v>12</v>
      </c>
      <c r="B224" s="181" t="s">
        <v>1</v>
      </c>
      <c r="C224" s="182" t="s">
        <v>15</v>
      </c>
      <c r="D224" s="183" t="s">
        <v>16</v>
      </c>
      <c r="E224" s="241" t="s">
        <v>206</v>
      </c>
      <c r="F224" s="185" t="s">
        <v>17</v>
      </c>
      <c r="G224" s="186" t="s">
        <v>18</v>
      </c>
    </row>
    <row r="225" spans="1:7" ht="21.2" customHeight="1" thickTop="1" x14ac:dyDescent="0.25">
      <c r="A225" s="143">
        <v>9781443181655</v>
      </c>
      <c r="B225" s="54" t="s">
        <v>298</v>
      </c>
      <c r="C225" s="144" t="s">
        <v>116</v>
      </c>
      <c r="D225" s="159"/>
      <c r="E225" s="294">
        <v>3</v>
      </c>
      <c r="F225" s="59"/>
      <c r="G225" s="295">
        <f t="shared" si="3"/>
        <v>0</v>
      </c>
    </row>
    <row r="226" spans="1:7" ht="21.2" customHeight="1" x14ac:dyDescent="0.25">
      <c r="A226" s="143">
        <v>9781443154000</v>
      </c>
      <c r="B226" s="54" t="s">
        <v>299</v>
      </c>
      <c r="C226" s="144" t="s">
        <v>116</v>
      </c>
      <c r="D226" s="159"/>
      <c r="E226" s="294">
        <v>3</v>
      </c>
      <c r="F226" s="59"/>
      <c r="G226" s="295">
        <f t="shared" si="3"/>
        <v>0</v>
      </c>
    </row>
    <row r="227" spans="1:7" ht="21.2" customHeight="1" x14ac:dyDescent="0.25">
      <c r="A227" s="143">
        <v>9781039702905</v>
      </c>
      <c r="B227" s="54" t="s">
        <v>300</v>
      </c>
      <c r="C227" s="144" t="s">
        <v>238</v>
      </c>
      <c r="D227" s="159"/>
      <c r="E227" s="294">
        <v>3</v>
      </c>
      <c r="F227" s="59"/>
      <c r="G227" s="295">
        <f t="shared" si="3"/>
        <v>0</v>
      </c>
    </row>
    <row r="228" spans="1:7" ht="21.2" customHeight="1" x14ac:dyDescent="0.25">
      <c r="A228" s="143">
        <v>9781443185233</v>
      </c>
      <c r="B228" s="54" t="s">
        <v>301</v>
      </c>
      <c r="C228" s="144" t="s">
        <v>238</v>
      </c>
      <c r="D228" s="159"/>
      <c r="E228" s="294">
        <v>3</v>
      </c>
      <c r="F228" s="59"/>
      <c r="G228" s="295">
        <f t="shared" si="3"/>
        <v>0</v>
      </c>
    </row>
    <row r="229" spans="1:7" ht="21.2" customHeight="1" x14ac:dyDescent="0.25">
      <c r="A229" s="143">
        <v>9781039701403</v>
      </c>
      <c r="B229" s="54" t="s">
        <v>302</v>
      </c>
      <c r="C229" s="144" t="s">
        <v>238</v>
      </c>
      <c r="D229" s="159" t="s">
        <v>98</v>
      </c>
      <c r="E229" s="294">
        <v>3</v>
      </c>
      <c r="F229" s="59"/>
      <c r="G229" s="295">
        <f t="shared" si="3"/>
        <v>0</v>
      </c>
    </row>
    <row r="230" spans="1:7" ht="21.2" customHeight="1" x14ac:dyDescent="0.25">
      <c r="A230" s="143">
        <v>9781443185899</v>
      </c>
      <c r="B230" s="54" t="s">
        <v>303</v>
      </c>
      <c r="C230" s="144" t="s">
        <v>238</v>
      </c>
      <c r="D230" s="159"/>
      <c r="E230" s="294">
        <v>3</v>
      </c>
      <c r="F230" s="59"/>
      <c r="G230" s="295">
        <f t="shared" si="3"/>
        <v>0</v>
      </c>
    </row>
    <row r="231" spans="1:7" ht="21.2" customHeight="1" x14ac:dyDescent="0.25">
      <c r="A231" s="143">
        <v>9781443195997</v>
      </c>
      <c r="B231" s="54" t="s">
        <v>304</v>
      </c>
      <c r="C231" s="144" t="s">
        <v>116</v>
      </c>
      <c r="D231" s="159" t="s">
        <v>98</v>
      </c>
      <c r="E231" s="294">
        <v>5</v>
      </c>
      <c r="F231" s="59"/>
      <c r="G231" s="295">
        <f t="shared" si="3"/>
        <v>0</v>
      </c>
    </row>
    <row r="232" spans="1:7" ht="21.2" customHeight="1" x14ac:dyDescent="0.25">
      <c r="A232" s="143">
        <v>9781443175531</v>
      </c>
      <c r="B232" s="54" t="s">
        <v>305</v>
      </c>
      <c r="C232" s="144" t="s">
        <v>306</v>
      </c>
      <c r="D232" s="159" t="s">
        <v>98</v>
      </c>
      <c r="E232" s="294">
        <v>5</v>
      </c>
      <c r="F232" s="59"/>
      <c r="G232" s="295">
        <f t="shared" si="3"/>
        <v>0</v>
      </c>
    </row>
    <row r="233" spans="1:7" ht="21.2" customHeight="1" x14ac:dyDescent="0.25">
      <c r="A233" s="143">
        <v>9781443197991</v>
      </c>
      <c r="B233" s="54" t="s">
        <v>307</v>
      </c>
      <c r="C233" s="144" t="s">
        <v>306</v>
      </c>
      <c r="D233" s="159" t="s">
        <v>98</v>
      </c>
      <c r="E233" s="294">
        <v>5</v>
      </c>
      <c r="F233" s="59"/>
      <c r="G233" s="295">
        <f t="shared" si="3"/>
        <v>0</v>
      </c>
    </row>
    <row r="234" spans="1:7" ht="21.2" customHeight="1" x14ac:dyDescent="0.25">
      <c r="A234" s="143">
        <v>9781039705937</v>
      </c>
      <c r="B234" s="54" t="s">
        <v>308</v>
      </c>
      <c r="C234" s="144" t="s">
        <v>238</v>
      </c>
      <c r="D234" s="159"/>
      <c r="E234" s="294">
        <v>5</v>
      </c>
      <c r="F234" s="59"/>
      <c r="G234" s="295">
        <f t="shared" si="3"/>
        <v>0</v>
      </c>
    </row>
    <row r="235" spans="1:7" ht="21.2" customHeight="1" x14ac:dyDescent="0.25">
      <c r="A235" s="143">
        <v>9781039702745</v>
      </c>
      <c r="B235" s="54" t="s">
        <v>309</v>
      </c>
      <c r="C235" s="144" t="s">
        <v>218</v>
      </c>
      <c r="D235" s="159" t="s">
        <v>98</v>
      </c>
      <c r="E235" s="294">
        <v>5</v>
      </c>
      <c r="F235" s="59"/>
      <c r="G235" s="295">
        <f t="shared" si="3"/>
        <v>0</v>
      </c>
    </row>
    <row r="236" spans="1:7" ht="21.2" customHeight="1" x14ac:dyDescent="0.25">
      <c r="A236" s="143">
        <v>9781443170192</v>
      </c>
      <c r="B236" s="54" t="s">
        <v>310</v>
      </c>
      <c r="C236" s="144" t="s">
        <v>116</v>
      </c>
      <c r="D236" s="159" t="s">
        <v>98</v>
      </c>
      <c r="E236" s="294">
        <v>5</v>
      </c>
      <c r="F236" s="59"/>
      <c r="G236" s="295">
        <f t="shared" si="3"/>
        <v>0</v>
      </c>
    </row>
    <row r="237" spans="1:7" ht="21.2" customHeight="1" x14ac:dyDescent="0.25">
      <c r="A237" s="143">
        <v>9781039701656</v>
      </c>
      <c r="B237" s="54" t="s">
        <v>311</v>
      </c>
      <c r="C237" s="144" t="s">
        <v>116</v>
      </c>
      <c r="D237" s="159"/>
      <c r="E237" s="294">
        <v>5</v>
      </c>
      <c r="F237" s="59"/>
      <c r="G237" s="295">
        <f t="shared" si="3"/>
        <v>0</v>
      </c>
    </row>
    <row r="238" spans="1:7" ht="21.2" customHeight="1" x14ac:dyDescent="0.25">
      <c r="A238" s="143">
        <v>9781039707801</v>
      </c>
      <c r="B238" s="54" t="s">
        <v>312</v>
      </c>
      <c r="C238" s="144" t="s">
        <v>222</v>
      </c>
      <c r="D238" s="159"/>
      <c r="E238" s="294">
        <v>5</v>
      </c>
      <c r="F238" s="59"/>
      <c r="G238" s="295">
        <f t="shared" si="3"/>
        <v>0</v>
      </c>
    </row>
    <row r="239" spans="1:7" ht="21.2" customHeight="1" x14ac:dyDescent="0.25">
      <c r="A239" s="143">
        <v>9781443198776</v>
      </c>
      <c r="B239" s="54" t="s">
        <v>313</v>
      </c>
      <c r="C239" s="144" t="s">
        <v>116</v>
      </c>
      <c r="D239" s="159"/>
      <c r="E239" s="294">
        <v>5</v>
      </c>
      <c r="F239" s="59"/>
      <c r="G239" s="295">
        <f t="shared" si="3"/>
        <v>0</v>
      </c>
    </row>
    <row r="240" spans="1:7" ht="21.2" customHeight="1" x14ac:dyDescent="0.25">
      <c r="A240" s="143">
        <v>9781443173957</v>
      </c>
      <c r="B240" s="54" t="s">
        <v>314</v>
      </c>
      <c r="C240" s="144" t="s">
        <v>238</v>
      </c>
      <c r="D240" s="159"/>
      <c r="E240" s="294">
        <v>5</v>
      </c>
      <c r="F240" s="59"/>
      <c r="G240" s="295">
        <f t="shared" si="3"/>
        <v>0</v>
      </c>
    </row>
    <row r="241" spans="1:7" ht="21.2" customHeight="1" x14ac:dyDescent="0.25">
      <c r="A241" s="143">
        <v>9782897514754</v>
      </c>
      <c r="B241" s="54" t="s">
        <v>315</v>
      </c>
      <c r="C241" s="144" t="s">
        <v>116</v>
      </c>
      <c r="D241" s="159" t="s">
        <v>98</v>
      </c>
      <c r="E241" s="294">
        <v>5</v>
      </c>
      <c r="F241" s="59"/>
      <c r="G241" s="295">
        <f t="shared" si="3"/>
        <v>0</v>
      </c>
    </row>
    <row r="242" spans="1:7" ht="21.2" customHeight="1" x14ac:dyDescent="0.25">
      <c r="A242" s="143">
        <v>9781443128902</v>
      </c>
      <c r="B242" s="54" t="s">
        <v>316</v>
      </c>
      <c r="C242" s="144" t="s">
        <v>238</v>
      </c>
      <c r="D242" s="159" t="s">
        <v>98</v>
      </c>
      <c r="E242" s="294">
        <v>5</v>
      </c>
      <c r="F242" s="59"/>
      <c r="G242" s="295">
        <f t="shared" si="3"/>
        <v>0</v>
      </c>
    </row>
    <row r="243" spans="1:7" ht="21.2" customHeight="1" x14ac:dyDescent="0.25">
      <c r="A243" s="143">
        <v>9781805311676</v>
      </c>
      <c r="B243" s="54" t="s">
        <v>317</v>
      </c>
      <c r="C243" s="144" t="s">
        <v>116</v>
      </c>
      <c r="D243" s="159"/>
      <c r="E243" s="294">
        <v>5</v>
      </c>
      <c r="F243" s="59"/>
      <c r="G243" s="295">
        <f t="shared" si="3"/>
        <v>0</v>
      </c>
    </row>
    <row r="244" spans="1:7" ht="21.2" customHeight="1" x14ac:dyDescent="0.25">
      <c r="A244" s="143">
        <v>9781443128575</v>
      </c>
      <c r="B244" s="54" t="s">
        <v>318</v>
      </c>
      <c r="C244" s="144" t="s">
        <v>116</v>
      </c>
      <c r="D244" s="159"/>
      <c r="E244" s="294">
        <v>5</v>
      </c>
      <c r="F244" s="59"/>
      <c r="G244" s="295">
        <f t="shared" si="3"/>
        <v>0</v>
      </c>
    </row>
    <row r="245" spans="1:7" ht="21.2" customHeight="1" x14ac:dyDescent="0.25">
      <c r="A245" s="143">
        <v>9781805319566</v>
      </c>
      <c r="B245" s="54" t="s">
        <v>319</v>
      </c>
      <c r="C245" s="144" t="s">
        <v>116</v>
      </c>
      <c r="D245" s="159"/>
      <c r="E245" s="294">
        <v>5</v>
      </c>
      <c r="F245" s="59"/>
      <c r="G245" s="295">
        <f t="shared" si="3"/>
        <v>0</v>
      </c>
    </row>
    <row r="246" spans="1:7" ht="21.2" customHeight="1" x14ac:dyDescent="0.25">
      <c r="A246" s="143">
        <v>9782897730635</v>
      </c>
      <c r="B246" s="54" t="s">
        <v>320</v>
      </c>
      <c r="C246" s="144" t="s">
        <v>321</v>
      </c>
      <c r="D246" s="159" t="s">
        <v>98</v>
      </c>
      <c r="E246" s="294">
        <v>5</v>
      </c>
      <c r="F246" s="59"/>
      <c r="G246" s="295">
        <f t="shared" si="3"/>
        <v>0</v>
      </c>
    </row>
    <row r="247" spans="1:7" ht="21.2" customHeight="1" x14ac:dyDescent="0.25">
      <c r="A247" s="143">
        <v>9782897730574</v>
      </c>
      <c r="B247" s="54" t="s">
        <v>322</v>
      </c>
      <c r="C247" s="144" t="s">
        <v>321</v>
      </c>
      <c r="D247" s="159" t="s">
        <v>98</v>
      </c>
      <c r="E247" s="294">
        <v>5</v>
      </c>
      <c r="F247" s="59"/>
      <c r="G247" s="295">
        <f t="shared" si="3"/>
        <v>0</v>
      </c>
    </row>
    <row r="248" spans="1:7" ht="21.2" customHeight="1" x14ac:dyDescent="0.25">
      <c r="A248" s="143">
        <v>9781443198301</v>
      </c>
      <c r="B248" s="54" t="s">
        <v>323</v>
      </c>
      <c r="C248" s="144" t="s">
        <v>116</v>
      </c>
      <c r="D248" s="159"/>
      <c r="E248" s="294">
        <v>5</v>
      </c>
      <c r="F248" s="59"/>
      <c r="G248" s="295">
        <f t="shared" si="3"/>
        <v>0</v>
      </c>
    </row>
    <row r="249" spans="1:7" ht="21.2" customHeight="1" x14ac:dyDescent="0.25">
      <c r="A249" s="143">
        <v>9782764368824</v>
      </c>
      <c r="B249" s="54" t="s">
        <v>324</v>
      </c>
      <c r="C249" s="144" t="s">
        <v>306</v>
      </c>
      <c r="D249" s="159"/>
      <c r="E249" s="294">
        <v>5</v>
      </c>
      <c r="F249" s="59"/>
      <c r="G249" s="295">
        <f t="shared" si="3"/>
        <v>0</v>
      </c>
    </row>
    <row r="250" spans="1:7" ht="21.2" customHeight="1" x14ac:dyDescent="0.25">
      <c r="A250" s="143">
        <v>9782764368428</v>
      </c>
      <c r="B250" s="54" t="s">
        <v>325</v>
      </c>
      <c r="C250" s="144" t="s">
        <v>116</v>
      </c>
      <c r="D250" s="159"/>
      <c r="E250" s="294">
        <v>5</v>
      </c>
      <c r="F250" s="59"/>
      <c r="G250" s="295">
        <f t="shared" si="3"/>
        <v>0</v>
      </c>
    </row>
    <row r="251" spans="1:7" ht="21.2" customHeight="1" x14ac:dyDescent="0.25">
      <c r="A251" s="143">
        <v>9782897540678</v>
      </c>
      <c r="B251" s="54" t="s">
        <v>326</v>
      </c>
      <c r="C251" s="144" t="s">
        <v>321</v>
      </c>
      <c r="D251" s="159" t="s">
        <v>98</v>
      </c>
      <c r="E251" s="294">
        <v>5</v>
      </c>
      <c r="F251" s="59"/>
      <c r="G251" s="295">
        <f t="shared" si="3"/>
        <v>0</v>
      </c>
    </row>
    <row r="252" spans="1:7" ht="21.2" customHeight="1" x14ac:dyDescent="0.25">
      <c r="A252" s="143">
        <v>9781443185844</v>
      </c>
      <c r="B252" s="54" t="s">
        <v>327</v>
      </c>
      <c r="C252" s="144" t="s">
        <v>238</v>
      </c>
      <c r="D252" s="159"/>
      <c r="E252" s="294">
        <v>5</v>
      </c>
      <c r="F252" s="59"/>
      <c r="G252" s="295">
        <f t="shared" si="3"/>
        <v>0</v>
      </c>
    </row>
    <row r="253" spans="1:7" ht="21.2" customHeight="1" x14ac:dyDescent="0.25">
      <c r="A253" s="143">
        <v>9782896577378</v>
      </c>
      <c r="B253" s="54" t="s">
        <v>328</v>
      </c>
      <c r="C253" s="144" t="s">
        <v>222</v>
      </c>
      <c r="D253" s="159" t="s">
        <v>98</v>
      </c>
      <c r="E253" s="294">
        <v>5</v>
      </c>
      <c r="F253" s="59"/>
      <c r="G253" s="295">
        <f t="shared" si="3"/>
        <v>0</v>
      </c>
    </row>
    <row r="254" spans="1:7" x14ac:dyDescent="0.25">
      <c r="A254" s="208"/>
      <c r="B254" s="209"/>
      <c r="C254" s="210"/>
      <c r="D254" s="211"/>
      <c r="E254" s="212"/>
      <c r="F254" s="206"/>
      <c r="G254" s="213"/>
    </row>
    <row r="255" spans="1:7" ht="32.25" customHeight="1" thickBot="1" x14ac:dyDescent="0.3">
      <c r="A255" s="448" t="s">
        <v>120</v>
      </c>
      <c r="B255" s="449"/>
      <c r="C255" s="455"/>
      <c r="D255" s="455"/>
      <c r="E255" s="455"/>
      <c r="F255" s="455"/>
      <c r="G255" s="450"/>
    </row>
    <row r="256" spans="1:7" ht="91.5" thickTop="1" thickBot="1" x14ac:dyDescent="0.3">
      <c r="A256" s="246" t="s">
        <v>12</v>
      </c>
      <c r="B256" s="247" t="s">
        <v>11</v>
      </c>
      <c r="C256" s="182" t="s">
        <v>15</v>
      </c>
      <c r="D256" s="183" t="s">
        <v>16</v>
      </c>
      <c r="E256" s="241" t="s">
        <v>206</v>
      </c>
      <c r="F256" s="185" t="s">
        <v>17</v>
      </c>
      <c r="G256" s="186" t="s">
        <v>18</v>
      </c>
    </row>
    <row r="257" spans="1:7" ht="21" customHeight="1" thickTop="1" x14ac:dyDescent="0.25">
      <c r="A257" s="244" t="s">
        <v>329</v>
      </c>
      <c r="B257" s="230" t="s">
        <v>330</v>
      </c>
      <c r="C257" s="231" t="s">
        <v>331</v>
      </c>
      <c r="D257" s="245"/>
      <c r="E257" s="233">
        <v>1</v>
      </c>
      <c r="F257" s="165"/>
      <c r="G257" s="234">
        <f t="shared" ref="G257:G511" si="4">+F257*E257</f>
        <v>0</v>
      </c>
    </row>
    <row r="258" spans="1:7" ht="21" customHeight="1" x14ac:dyDescent="0.25">
      <c r="A258" s="244" t="s">
        <v>332</v>
      </c>
      <c r="B258" s="230" t="s">
        <v>333</v>
      </c>
      <c r="C258" s="231" t="s">
        <v>331</v>
      </c>
      <c r="D258" s="245"/>
      <c r="E258" s="233">
        <v>1</v>
      </c>
      <c r="F258" s="165"/>
      <c r="G258" s="234">
        <f t="shared" si="4"/>
        <v>0</v>
      </c>
    </row>
    <row r="259" spans="1:7" ht="21" customHeight="1" x14ac:dyDescent="0.25">
      <c r="A259" s="244" t="s">
        <v>334</v>
      </c>
      <c r="B259" s="230" t="s">
        <v>335</v>
      </c>
      <c r="C259" s="231" t="s">
        <v>331</v>
      </c>
      <c r="D259" s="245"/>
      <c r="E259" s="233">
        <v>1</v>
      </c>
      <c r="F259" s="165"/>
      <c r="G259" s="234">
        <f t="shared" si="4"/>
        <v>0</v>
      </c>
    </row>
    <row r="260" spans="1:7" ht="21" customHeight="1" x14ac:dyDescent="0.25">
      <c r="A260" s="244" t="s">
        <v>336</v>
      </c>
      <c r="B260" s="230" t="s">
        <v>337</v>
      </c>
      <c r="C260" s="231" t="s">
        <v>331</v>
      </c>
      <c r="D260" s="245"/>
      <c r="E260" s="233">
        <v>1</v>
      </c>
      <c r="F260" s="165"/>
      <c r="G260" s="234">
        <f t="shared" si="4"/>
        <v>0</v>
      </c>
    </row>
    <row r="261" spans="1:7" ht="21" customHeight="1" x14ac:dyDescent="0.25">
      <c r="A261" s="244" t="s">
        <v>338</v>
      </c>
      <c r="B261" s="230" t="s">
        <v>339</v>
      </c>
      <c r="C261" s="231" t="s">
        <v>331</v>
      </c>
      <c r="D261" s="245"/>
      <c r="E261" s="233">
        <v>1</v>
      </c>
      <c r="F261" s="165"/>
      <c r="G261" s="234">
        <f t="shared" si="4"/>
        <v>0</v>
      </c>
    </row>
    <row r="262" spans="1:7" ht="21" customHeight="1" x14ac:dyDescent="0.25">
      <c r="A262" s="244" t="s">
        <v>340</v>
      </c>
      <c r="B262" s="230" t="s">
        <v>341</v>
      </c>
      <c r="C262" s="231" t="s">
        <v>331</v>
      </c>
      <c r="D262" s="245"/>
      <c r="E262" s="233">
        <v>1</v>
      </c>
      <c r="F262" s="165"/>
      <c r="G262" s="234">
        <f t="shared" si="4"/>
        <v>0</v>
      </c>
    </row>
    <row r="263" spans="1:7" ht="21" customHeight="1" x14ac:dyDescent="0.25">
      <c r="A263" s="244" t="s">
        <v>342</v>
      </c>
      <c r="B263" s="230" t="s">
        <v>343</v>
      </c>
      <c r="C263" s="231" t="s">
        <v>331</v>
      </c>
      <c r="D263" s="245"/>
      <c r="E263" s="233">
        <v>1</v>
      </c>
      <c r="F263" s="165"/>
      <c r="G263" s="234">
        <f t="shared" si="4"/>
        <v>0</v>
      </c>
    </row>
    <row r="264" spans="1:7" ht="21" customHeight="1" x14ac:dyDescent="0.25">
      <c r="A264" s="244" t="s">
        <v>344</v>
      </c>
      <c r="B264" s="230" t="s">
        <v>345</v>
      </c>
      <c r="C264" s="231" t="s">
        <v>331</v>
      </c>
      <c r="D264" s="245"/>
      <c r="E264" s="233">
        <v>1</v>
      </c>
      <c r="F264" s="165"/>
      <c r="G264" s="234">
        <f t="shared" si="4"/>
        <v>0</v>
      </c>
    </row>
    <row r="265" spans="1:7" ht="21" customHeight="1" x14ac:dyDescent="0.25">
      <c r="A265" s="244" t="s">
        <v>346</v>
      </c>
      <c r="B265" s="230" t="s">
        <v>347</v>
      </c>
      <c r="C265" s="231" t="s">
        <v>331</v>
      </c>
      <c r="D265" s="245"/>
      <c r="E265" s="233">
        <v>1</v>
      </c>
      <c r="F265" s="165"/>
      <c r="G265" s="234">
        <f t="shared" si="4"/>
        <v>0</v>
      </c>
    </row>
    <row r="266" spans="1:7" ht="21" customHeight="1" x14ac:dyDescent="0.25">
      <c r="A266" s="244" t="s">
        <v>348</v>
      </c>
      <c r="B266" s="230" t="s">
        <v>349</v>
      </c>
      <c r="C266" s="231" t="s">
        <v>331</v>
      </c>
      <c r="D266" s="245"/>
      <c r="E266" s="233">
        <v>1</v>
      </c>
      <c r="F266" s="165"/>
      <c r="G266" s="234">
        <f t="shared" si="4"/>
        <v>0</v>
      </c>
    </row>
    <row r="267" spans="1:7" ht="21" customHeight="1" x14ac:dyDescent="0.25">
      <c r="A267" s="244" t="s">
        <v>350</v>
      </c>
      <c r="B267" s="230" t="s">
        <v>351</v>
      </c>
      <c r="C267" s="231" t="s">
        <v>331</v>
      </c>
      <c r="D267" s="245"/>
      <c r="E267" s="233">
        <v>1</v>
      </c>
      <c r="F267" s="165"/>
      <c r="G267" s="234">
        <f t="shared" si="4"/>
        <v>0</v>
      </c>
    </row>
    <row r="268" spans="1:7" ht="21" customHeight="1" x14ac:dyDescent="0.25">
      <c r="A268" s="244" t="s">
        <v>352</v>
      </c>
      <c r="B268" s="230" t="s">
        <v>353</v>
      </c>
      <c r="C268" s="231" t="s">
        <v>331</v>
      </c>
      <c r="D268" s="245"/>
      <c r="E268" s="233">
        <v>1</v>
      </c>
      <c r="F268" s="165"/>
      <c r="G268" s="234">
        <f t="shared" si="4"/>
        <v>0</v>
      </c>
    </row>
    <row r="269" spans="1:7" ht="21" customHeight="1" x14ac:dyDescent="0.25">
      <c r="A269" s="244" t="s">
        <v>354</v>
      </c>
      <c r="B269" s="230" t="s">
        <v>355</v>
      </c>
      <c r="C269" s="231" t="s">
        <v>331</v>
      </c>
      <c r="D269" s="245"/>
      <c r="E269" s="233">
        <v>1</v>
      </c>
      <c r="F269" s="165"/>
      <c r="G269" s="234">
        <f t="shared" si="4"/>
        <v>0</v>
      </c>
    </row>
    <row r="270" spans="1:7" ht="21" customHeight="1" x14ac:dyDescent="0.25">
      <c r="A270" s="244" t="s">
        <v>356</v>
      </c>
      <c r="B270" s="230" t="s">
        <v>357</v>
      </c>
      <c r="C270" s="231" t="s">
        <v>331</v>
      </c>
      <c r="D270" s="245"/>
      <c r="E270" s="233">
        <v>1</v>
      </c>
      <c r="F270" s="165"/>
      <c r="G270" s="234">
        <f t="shared" si="4"/>
        <v>0</v>
      </c>
    </row>
    <row r="271" spans="1:7" ht="21" customHeight="1" x14ac:dyDescent="0.25">
      <c r="A271" s="244" t="s">
        <v>358</v>
      </c>
      <c r="B271" s="230" t="s">
        <v>359</v>
      </c>
      <c r="C271" s="231" t="s">
        <v>331</v>
      </c>
      <c r="D271" s="245"/>
      <c r="E271" s="233">
        <v>1</v>
      </c>
      <c r="F271" s="165"/>
      <c r="G271" s="234">
        <f t="shared" si="4"/>
        <v>0</v>
      </c>
    </row>
    <row r="272" spans="1:7" ht="21" customHeight="1" x14ac:dyDescent="0.25">
      <c r="A272" s="244" t="s">
        <v>360</v>
      </c>
      <c r="B272" s="230" t="s">
        <v>361</v>
      </c>
      <c r="C272" s="231" t="s">
        <v>331</v>
      </c>
      <c r="D272" s="245"/>
      <c r="E272" s="233">
        <v>1</v>
      </c>
      <c r="F272" s="165"/>
      <c r="G272" s="234">
        <f t="shared" si="4"/>
        <v>0</v>
      </c>
    </row>
    <row r="273" spans="1:7" ht="21" customHeight="1" x14ac:dyDescent="0.25">
      <c r="A273" s="244" t="s">
        <v>362</v>
      </c>
      <c r="B273" s="230" t="s">
        <v>363</v>
      </c>
      <c r="C273" s="231" t="s">
        <v>331</v>
      </c>
      <c r="D273" s="245"/>
      <c r="E273" s="233">
        <v>1</v>
      </c>
      <c r="F273" s="165"/>
      <c r="G273" s="234">
        <f t="shared" si="4"/>
        <v>0</v>
      </c>
    </row>
    <row r="274" spans="1:7" ht="21" customHeight="1" x14ac:dyDescent="0.25">
      <c r="A274" s="244" t="s">
        <v>364</v>
      </c>
      <c r="B274" s="230" t="s">
        <v>365</v>
      </c>
      <c r="C274" s="231" t="s">
        <v>331</v>
      </c>
      <c r="D274" s="245"/>
      <c r="E274" s="233">
        <v>1</v>
      </c>
      <c r="F274" s="165"/>
      <c r="G274" s="234">
        <f t="shared" si="4"/>
        <v>0</v>
      </c>
    </row>
    <row r="275" spans="1:7" ht="21" customHeight="1" x14ac:dyDescent="0.25">
      <c r="A275" s="244">
        <v>9781546179740</v>
      </c>
      <c r="B275" s="230" t="s">
        <v>366</v>
      </c>
      <c r="C275" s="231" t="s">
        <v>367</v>
      </c>
      <c r="D275" s="245"/>
      <c r="E275" s="233">
        <v>7.5</v>
      </c>
      <c r="F275" s="165"/>
      <c r="G275" s="234">
        <f t="shared" si="4"/>
        <v>0</v>
      </c>
    </row>
    <row r="276" spans="1:7" ht="21" customHeight="1" x14ac:dyDescent="0.25">
      <c r="A276" s="244">
        <v>9781546152279</v>
      </c>
      <c r="B276" s="230" t="s">
        <v>368</v>
      </c>
      <c r="C276" s="231" t="s">
        <v>367</v>
      </c>
      <c r="D276" s="245"/>
      <c r="E276" s="233">
        <v>7.5</v>
      </c>
      <c r="F276" s="165"/>
      <c r="G276" s="234">
        <f t="shared" si="4"/>
        <v>0</v>
      </c>
    </row>
    <row r="277" spans="1:7" ht="21" customHeight="1" x14ac:dyDescent="0.25">
      <c r="A277" s="244">
        <v>9781546179627</v>
      </c>
      <c r="B277" s="230" t="s">
        <v>369</v>
      </c>
      <c r="C277" s="231" t="s">
        <v>367</v>
      </c>
      <c r="D277" s="245"/>
      <c r="E277" s="233">
        <v>15.75</v>
      </c>
      <c r="F277" s="165"/>
      <c r="G277" s="234">
        <f t="shared" si="4"/>
        <v>0</v>
      </c>
    </row>
    <row r="278" spans="1:7" ht="21" customHeight="1" x14ac:dyDescent="0.25">
      <c r="A278" s="244">
        <v>9781546119326</v>
      </c>
      <c r="B278" s="230" t="s">
        <v>370</v>
      </c>
      <c r="C278" s="231" t="s">
        <v>367</v>
      </c>
      <c r="D278" s="245"/>
      <c r="E278" s="233">
        <v>22.5</v>
      </c>
      <c r="F278" s="165"/>
      <c r="G278" s="234">
        <f t="shared" si="4"/>
        <v>0</v>
      </c>
    </row>
    <row r="279" spans="1:7" ht="21" customHeight="1" x14ac:dyDescent="0.25">
      <c r="A279" s="244">
        <v>9781546179344</v>
      </c>
      <c r="B279" s="230" t="s">
        <v>371</v>
      </c>
      <c r="C279" s="231" t="s">
        <v>367</v>
      </c>
      <c r="D279" s="245"/>
      <c r="E279" s="233">
        <v>15.75</v>
      </c>
      <c r="F279" s="165"/>
      <c r="G279" s="234">
        <f t="shared" si="4"/>
        <v>0</v>
      </c>
    </row>
    <row r="280" spans="1:7" ht="21" customHeight="1" x14ac:dyDescent="0.25">
      <c r="A280" s="244">
        <v>9781546102625</v>
      </c>
      <c r="B280" s="230" t="s">
        <v>372</v>
      </c>
      <c r="C280" s="231" t="s">
        <v>373</v>
      </c>
      <c r="D280" s="245"/>
      <c r="E280" s="233">
        <v>10</v>
      </c>
      <c r="F280" s="165"/>
      <c r="G280" s="234">
        <f t="shared" si="4"/>
        <v>0</v>
      </c>
    </row>
    <row r="281" spans="1:7" ht="21" customHeight="1" x14ac:dyDescent="0.25">
      <c r="A281" s="244">
        <v>9781546171645</v>
      </c>
      <c r="B281" s="230" t="s">
        <v>374</v>
      </c>
      <c r="C281" s="231" t="s">
        <v>367</v>
      </c>
      <c r="D281" s="245"/>
      <c r="E281" s="233">
        <v>19</v>
      </c>
      <c r="F281" s="165"/>
      <c r="G281" s="234">
        <f t="shared" si="4"/>
        <v>0</v>
      </c>
    </row>
    <row r="282" spans="1:7" ht="21" customHeight="1" x14ac:dyDescent="0.25">
      <c r="A282" s="244">
        <v>9798225032357</v>
      </c>
      <c r="B282" s="230" t="s">
        <v>375</v>
      </c>
      <c r="C282" s="231" t="s">
        <v>373</v>
      </c>
      <c r="D282" s="245"/>
      <c r="E282" s="233">
        <v>18</v>
      </c>
      <c r="F282" s="165"/>
      <c r="G282" s="234">
        <f t="shared" si="4"/>
        <v>0</v>
      </c>
    </row>
    <row r="283" spans="1:7" ht="21" customHeight="1" x14ac:dyDescent="0.25">
      <c r="A283" s="244">
        <v>9781836425618</v>
      </c>
      <c r="B283" s="230" t="s">
        <v>376</v>
      </c>
      <c r="C283" s="231" t="s">
        <v>367</v>
      </c>
      <c r="D283" s="245"/>
      <c r="E283" s="233">
        <v>23.5</v>
      </c>
      <c r="F283" s="165"/>
      <c r="G283" s="234">
        <f t="shared" si="4"/>
        <v>0</v>
      </c>
    </row>
    <row r="284" spans="1:7" ht="21" customHeight="1" x14ac:dyDescent="0.25">
      <c r="A284" s="244">
        <v>9781546129066</v>
      </c>
      <c r="B284" s="230" t="s">
        <v>377</v>
      </c>
      <c r="C284" s="231" t="s">
        <v>367</v>
      </c>
      <c r="D284" s="245"/>
      <c r="E284" s="233">
        <v>19</v>
      </c>
      <c r="F284" s="165"/>
      <c r="G284" s="234">
        <f t="shared" si="4"/>
        <v>0</v>
      </c>
    </row>
    <row r="285" spans="1:7" ht="21" customHeight="1" x14ac:dyDescent="0.25">
      <c r="A285" s="244">
        <v>9781546167020</v>
      </c>
      <c r="B285" s="230" t="s">
        <v>378</v>
      </c>
      <c r="C285" s="231" t="s">
        <v>367</v>
      </c>
      <c r="D285" s="245"/>
      <c r="E285" s="233">
        <v>19</v>
      </c>
      <c r="F285" s="165"/>
      <c r="G285" s="234">
        <f t="shared" si="4"/>
        <v>0</v>
      </c>
    </row>
    <row r="286" spans="1:7" ht="21" customHeight="1" x14ac:dyDescent="0.25">
      <c r="A286" s="244" t="s">
        <v>379</v>
      </c>
      <c r="B286" s="230" t="s">
        <v>380</v>
      </c>
      <c r="C286" s="231" t="s">
        <v>367</v>
      </c>
      <c r="D286" s="245"/>
      <c r="E286" s="233">
        <v>10</v>
      </c>
      <c r="F286" s="165"/>
      <c r="G286" s="234">
        <f t="shared" si="4"/>
        <v>0</v>
      </c>
    </row>
    <row r="287" spans="1:7" ht="21" customHeight="1" x14ac:dyDescent="0.25">
      <c r="A287" s="244">
        <v>9781805448839</v>
      </c>
      <c r="B287" s="230" t="s">
        <v>381</v>
      </c>
      <c r="C287" s="231" t="s">
        <v>367</v>
      </c>
      <c r="D287" s="245"/>
      <c r="E287" s="233">
        <v>19</v>
      </c>
      <c r="F287" s="165"/>
      <c r="G287" s="234">
        <f t="shared" si="4"/>
        <v>0</v>
      </c>
    </row>
    <row r="288" spans="1:7" ht="21" customHeight="1" x14ac:dyDescent="0.25">
      <c r="A288" s="244">
        <v>9781546179733</v>
      </c>
      <c r="B288" s="230" t="s">
        <v>382</v>
      </c>
      <c r="C288" s="231" t="s">
        <v>367</v>
      </c>
      <c r="D288" s="245"/>
      <c r="E288" s="233">
        <v>22.5</v>
      </c>
      <c r="F288" s="165"/>
      <c r="G288" s="234">
        <f t="shared" si="4"/>
        <v>0</v>
      </c>
    </row>
    <row r="289" spans="1:7" ht="21" customHeight="1" x14ac:dyDescent="0.25">
      <c r="A289" s="244">
        <v>9798225017392</v>
      </c>
      <c r="B289" s="230" t="s">
        <v>383</v>
      </c>
      <c r="C289" s="231" t="s">
        <v>373</v>
      </c>
      <c r="D289" s="245"/>
      <c r="E289" s="233">
        <v>25</v>
      </c>
      <c r="F289" s="165"/>
      <c r="G289" s="234">
        <f t="shared" si="4"/>
        <v>0</v>
      </c>
    </row>
    <row r="290" spans="1:7" ht="21" customHeight="1" x14ac:dyDescent="0.25">
      <c r="A290" s="244">
        <v>9781546101321</v>
      </c>
      <c r="B290" s="230" t="s">
        <v>384</v>
      </c>
      <c r="C290" s="231" t="s">
        <v>367</v>
      </c>
      <c r="D290" s="245"/>
      <c r="E290" s="233">
        <v>22.5</v>
      </c>
      <c r="F290" s="165"/>
      <c r="G290" s="234">
        <f t="shared" si="4"/>
        <v>0</v>
      </c>
    </row>
    <row r="291" spans="1:7" ht="21" customHeight="1" x14ac:dyDescent="0.25">
      <c r="A291" s="244">
        <v>9781546140290</v>
      </c>
      <c r="B291" s="230" t="s">
        <v>385</v>
      </c>
      <c r="C291" s="231" t="s">
        <v>367</v>
      </c>
      <c r="D291" s="245"/>
      <c r="E291" s="233">
        <v>17.75</v>
      </c>
      <c r="F291" s="165"/>
      <c r="G291" s="234">
        <f t="shared" si="4"/>
        <v>0</v>
      </c>
    </row>
    <row r="292" spans="1:7" ht="21" customHeight="1" x14ac:dyDescent="0.25">
      <c r="A292" s="244">
        <v>9781546179351</v>
      </c>
      <c r="B292" s="230" t="s">
        <v>386</v>
      </c>
      <c r="C292" s="231" t="s">
        <v>367</v>
      </c>
      <c r="D292" s="245"/>
      <c r="E292" s="233">
        <v>22.5</v>
      </c>
      <c r="F292" s="165"/>
      <c r="G292" s="234">
        <f t="shared" si="4"/>
        <v>0</v>
      </c>
    </row>
    <row r="293" spans="1:7" ht="21" customHeight="1" x14ac:dyDescent="0.25">
      <c r="A293" s="244">
        <v>9781546119296</v>
      </c>
      <c r="B293" s="230" t="s">
        <v>387</v>
      </c>
      <c r="C293" s="231" t="s">
        <v>367</v>
      </c>
      <c r="D293" s="245"/>
      <c r="E293" s="233">
        <v>15.75</v>
      </c>
      <c r="F293" s="165"/>
      <c r="G293" s="234">
        <f t="shared" si="4"/>
        <v>0</v>
      </c>
    </row>
    <row r="294" spans="1:7" ht="21" customHeight="1" x14ac:dyDescent="0.25">
      <c r="A294" s="244" t="s">
        <v>388</v>
      </c>
      <c r="B294" s="230" t="s">
        <v>389</v>
      </c>
      <c r="C294" s="231" t="s">
        <v>373</v>
      </c>
      <c r="D294" s="245"/>
      <c r="E294" s="233">
        <v>7.75</v>
      </c>
      <c r="F294" s="165"/>
      <c r="G294" s="234">
        <f t="shared" si="4"/>
        <v>0</v>
      </c>
    </row>
    <row r="295" spans="1:7" ht="21" customHeight="1" x14ac:dyDescent="0.25">
      <c r="A295" s="244" t="s">
        <v>390</v>
      </c>
      <c r="B295" s="230" t="s">
        <v>391</v>
      </c>
      <c r="C295" s="231" t="s">
        <v>367</v>
      </c>
      <c r="D295" s="245"/>
      <c r="E295" s="233">
        <v>12</v>
      </c>
      <c r="F295" s="165"/>
      <c r="G295" s="234">
        <f t="shared" si="4"/>
        <v>0</v>
      </c>
    </row>
    <row r="296" spans="1:7" ht="21" customHeight="1" x14ac:dyDescent="0.25">
      <c r="A296" s="244" t="s">
        <v>392</v>
      </c>
      <c r="B296" s="230" t="s">
        <v>393</v>
      </c>
      <c r="C296" s="231" t="s">
        <v>367</v>
      </c>
      <c r="D296" s="245"/>
      <c r="E296" s="233">
        <v>12</v>
      </c>
      <c r="F296" s="165"/>
      <c r="G296" s="234">
        <f t="shared" si="4"/>
        <v>0</v>
      </c>
    </row>
    <row r="297" spans="1:7" ht="21" customHeight="1" x14ac:dyDescent="0.25">
      <c r="A297" s="244" t="s">
        <v>394</v>
      </c>
      <c r="B297" s="230" t="s">
        <v>395</v>
      </c>
      <c r="C297" s="231" t="s">
        <v>373</v>
      </c>
      <c r="D297" s="245"/>
      <c r="E297" s="233">
        <v>1.5</v>
      </c>
      <c r="F297" s="165"/>
      <c r="G297" s="234">
        <f t="shared" si="4"/>
        <v>0</v>
      </c>
    </row>
    <row r="298" spans="1:7" ht="21" customHeight="1" x14ac:dyDescent="0.25">
      <c r="A298" s="244" t="s">
        <v>396</v>
      </c>
      <c r="B298" s="230" t="s">
        <v>397</v>
      </c>
      <c r="C298" s="231" t="s">
        <v>373</v>
      </c>
      <c r="D298" s="245"/>
      <c r="E298" s="233">
        <v>1.5</v>
      </c>
      <c r="F298" s="165"/>
      <c r="G298" s="234">
        <f t="shared" si="4"/>
        <v>0</v>
      </c>
    </row>
    <row r="299" spans="1:7" ht="21" customHeight="1" x14ac:dyDescent="0.25">
      <c r="A299" s="244" t="s">
        <v>398</v>
      </c>
      <c r="B299" s="230" t="s">
        <v>399</v>
      </c>
      <c r="C299" s="231" t="s">
        <v>373</v>
      </c>
      <c r="D299" s="245"/>
      <c r="E299" s="233">
        <v>5</v>
      </c>
      <c r="F299" s="165"/>
      <c r="G299" s="234">
        <f t="shared" si="4"/>
        <v>0</v>
      </c>
    </row>
    <row r="300" spans="1:7" ht="21" customHeight="1" x14ac:dyDescent="0.25">
      <c r="A300" s="244" t="s">
        <v>400</v>
      </c>
      <c r="B300" s="230" t="s">
        <v>401</v>
      </c>
      <c r="C300" s="231" t="s">
        <v>373</v>
      </c>
      <c r="D300" s="245"/>
      <c r="E300" s="233">
        <v>5</v>
      </c>
      <c r="F300" s="165"/>
      <c r="G300" s="234">
        <f t="shared" si="4"/>
        <v>0</v>
      </c>
    </row>
    <row r="301" spans="1:7" ht="21" customHeight="1" x14ac:dyDescent="0.25">
      <c r="A301" s="244" t="s">
        <v>402</v>
      </c>
      <c r="B301" s="230" t="s">
        <v>403</v>
      </c>
      <c r="C301" s="231" t="s">
        <v>373</v>
      </c>
      <c r="D301" s="245"/>
      <c r="E301" s="233">
        <v>5</v>
      </c>
      <c r="F301" s="165"/>
      <c r="G301" s="234">
        <f t="shared" si="4"/>
        <v>0</v>
      </c>
    </row>
    <row r="302" spans="1:7" ht="21" customHeight="1" x14ac:dyDescent="0.25">
      <c r="A302" s="244" t="s">
        <v>404</v>
      </c>
      <c r="B302" s="230" t="s">
        <v>405</v>
      </c>
      <c r="C302" s="231" t="s">
        <v>373</v>
      </c>
      <c r="D302" s="245"/>
      <c r="E302" s="233">
        <v>5</v>
      </c>
      <c r="F302" s="165"/>
      <c r="G302" s="234">
        <f t="shared" si="4"/>
        <v>0</v>
      </c>
    </row>
    <row r="303" spans="1:7" ht="21" customHeight="1" x14ac:dyDescent="0.25">
      <c r="A303" s="244" t="s">
        <v>406</v>
      </c>
      <c r="B303" s="230" t="s">
        <v>407</v>
      </c>
      <c r="C303" s="231" t="s">
        <v>373</v>
      </c>
      <c r="D303" s="245"/>
      <c r="E303" s="233">
        <v>3</v>
      </c>
      <c r="F303" s="165"/>
      <c r="G303" s="234">
        <f t="shared" si="4"/>
        <v>0</v>
      </c>
    </row>
    <row r="304" spans="1:7" ht="21" customHeight="1" x14ac:dyDescent="0.25">
      <c r="A304" s="244" t="s">
        <v>408</v>
      </c>
      <c r="B304" s="230" t="s">
        <v>409</v>
      </c>
      <c r="C304" s="231" t="s">
        <v>373</v>
      </c>
      <c r="D304" s="245"/>
      <c r="E304" s="233">
        <v>3</v>
      </c>
      <c r="F304" s="165"/>
      <c r="G304" s="234">
        <f t="shared" si="4"/>
        <v>0</v>
      </c>
    </row>
    <row r="305" spans="1:7" ht="21" customHeight="1" x14ac:dyDescent="0.25">
      <c r="A305" s="244" t="s">
        <v>410</v>
      </c>
      <c r="B305" s="230" t="s">
        <v>411</v>
      </c>
      <c r="C305" s="231" t="s">
        <v>373</v>
      </c>
      <c r="D305" s="245"/>
      <c r="E305" s="233">
        <v>3</v>
      </c>
      <c r="F305" s="165"/>
      <c r="G305" s="234">
        <f t="shared" si="4"/>
        <v>0</v>
      </c>
    </row>
    <row r="306" spans="1:7" ht="21" customHeight="1" x14ac:dyDescent="0.25">
      <c r="A306" s="244" t="s">
        <v>412</v>
      </c>
      <c r="B306" s="230" t="s">
        <v>413</v>
      </c>
      <c r="C306" s="231" t="s">
        <v>373</v>
      </c>
      <c r="D306" s="245"/>
      <c r="E306" s="233">
        <v>3</v>
      </c>
      <c r="F306" s="165"/>
      <c r="G306" s="234">
        <f t="shared" si="4"/>
        <v>0</v>
      </c>
    </row>
    <row r="307" spans="1:7" ht="21" customHeight="1" x14ac:dyDescent="0.25">
      <c r="A307" s="244" t="s">
        <v>414</v>
      </c>
      <c r="B307" s="230" t="s">
        <v>415</v>
      </c>
      <c r="C307" s="231" t="s">
        <v>373</v>
      </c>
      <c r="D307" s="245"/>
      <c r="E307" s="233">
        <v>2.75</v>
      </c>
      <c r="F307" s="165"/>
      <c r="G307" s="234">
        <f t="shared" si="4"/>
        <v>0</v>
      </c>
    </row>
    <row r="308" spans="1:7" ht="21" customHeight="1" x14ac:dyDescent="0.25">
      <c r="A308" s="244" t="s">
        <v>416</v>
      </c>
      <c r="B308" s="230" t="s">
        <v>417</v>
      </c>
      <c r="C308" s="231" t="s">
        <v>373</v>
      </c>
      <c r="D308" s="245"/>
      <c r="E308" s="233">
        <v>2.75</v>
      </c>
      <c r="F308" s="165"/>
      <c r="G308" s="234">
        <f t="shared" si="4"/>
        <v>0</v>
      </c>
    </row>
    <row r="309" spans="1:7" ht="21" customHeight="1" x14ac:dyDescent="0.25">
      <c r="A309" s="244" t="s">
        <v>418</v>
      </c>
      <c r="B309" s="230" t="s">
        <v>419</v>
      </c>
      <c r="C309" s="231" t="s">
        <v>373</v>
      </c>
      <c r="D309" s="245"/>
      <c r="E309" s="233">
        <v>4.5</v>
      </c>
      <c r="F309" s="165"/>
      <c r="G309" s="234">
        <f t="shared" si="4"/>
        <v>0</v>
      </c>
    </row>
    <row r="310" spans="1:7" ht="21" customHeight="1" x14ac:dyDescent="0.25">
      <c r="A310" s="244" t="s">
        <v>420</v>
      </c>
      <c r="B310" s="230" t="s">
        <v>421</v>
      </c>
      <c r="C310" s="231" t="s">
        <v>373</v>
      </c>
      <c r="D310" s="245"/>
      <c r="E310" s="233">
        <v>4.5</v>
      </c>
      <c r="F310" s="165"/>
      <c r="G310" s="234">
        <f t="shared" si="4"/>
        <v>0</v>
      </c>
    </row>
    <row r="311" spans="1:7" ht="21" customHeight="1" x14ac:dyDescent="0.25">
      <c r="A311" s="244" t="s">
        <v>422</v>
      </c>
      <c r="B311" s="230" t="s">
        <v>423</v>
      </c>
      <c r="C311" s="231" t="s">
        <v>373</v>
      </c>
      <c r="D311" s="245"/>
      <c r="E311" s="233">
        <v>4.5</v>
      </c>
      <c r="F311" s="165"/>
      <c r="G311" s="234">
        <f t="shared" si="4"/>
        <v>0</v>
      </c>
    </row>
    <row r="312" spans="1:7" ht="21" customHeight="1" x14ac:dyDescent="0.25">
      <c r="A312" s="244" t="s">
        <v>424</v>
      </c>
      <c r="B312" s="230" t="s">
        <v>425</v>
      </c>
      <c r="C312" s="231" t="s">
        <v>373</v>
      </c>
      <c r="D312" s="245"/>
      <c r="E312" s="233">
        <v>3</v>
      </c>
      <c r="F312" s="165"/>
      <c r="G312" s="234">
        <f t="shared" si="4"/>
        <v>0</v>
      </c>
    </row>
    <row r="313" spans="1:7" ht="21" customHeight="1" x14ac:dyDescent="0.25">
      <c r="A313" s="244" t="s">
        <v>426</v>
      </c>
      <c r="B313" s="230" t="s">
        <v>427</v>
      </c>
      <c r="C313" s="231" t="s">
        <v>373</v>
      </c>
      <c r="D313" s="245"/>
      <c r="E313" s="233">
        <v>3</v>
      </c>
      <c r="F313" s="165"/>
      <c r="G313" s="234">
        <f t="shared" si="4"/>
        <v>0</v>
      </c>
    </row>
    <row r="314" spans="1:7" ht="21" customHeight="1" x14ac:dyDescent="0.25">
      <c r="A314" s="244" t="s">
        <v>428</v>
      </c>
      <c r="B314" s="230" t="s">
        <v>429</v>
      </c>
      <c r="C314" s="231" t="s">
        <v>373</v>
      </c>
      <c r="D314" s="245"/>
      <c r="E314" s="233">
        <v>3</v>
      </c>
      <c r="F314" s="165"/>
      <c r="G314" s="234">
        <f t="shared" si="4"/>
        <v>0</v>
      </c>
    </row>
    <row r="315" spans="1:7" ht="21" customHeight="1" x14ac:dyDescent="0.25">
      <c r="A315" s="244" t="s">
        <v>430</v>
      </c>
      <c r="B315" s="230" t="s">
        <v>431</v>
      </c>
      <c r="C315" s="231" t="s">
        <v>373</v>
      </c>
      <c r="D315" s="245"/>
      <c r="E315" s="233">
        <v>3</v>
      </c>
      <c r="F315" s="165"/>
      <c r="G315" s="234">
        <f t="shared" si="4"/>
        <v>0</v>
      </c>
    </row>
    <row r="316" spans="1:7" ht="21" customHeight="1" x14ac:dyDescent="0.25">
      <c r="A316" s="244" t="s">
        <v>432</v>
      </c>
      <c r="B316" s="230" t="s">
        <v>433</v>
      </c>
      <c r="C316" s="231" t="s">
        <v>373</v>
      </c>
      <c r="D316" s="245"/>
      <c r="E316" s="233">
        <v>3</v>
      </c>
      <c r="F316" s="165"/>
      <c r="G316" s="234">
        <f t="shared" si="4"/>
        <v>0</v>
      </c>
    </row>
    <row r="317" spans="1:7" ht="21" customHeight="1" x14ac:dyDescent="0.25">
      <c r="A317" s="244" t="s">
        <v>434</v>
      </c>
      <c r="B317" s="230" t="s">
        <v>435</v>
      </c>
      <c r="C317" s="231" t="s">
        <v>373</v>
      </c>
      <c r="D317" s="245"/>
      <c r="E317" s="233">
        <v>2.5</v>
      </c>
      <c r="F317" s="165"/>
      <c r="G317" s="234">
        <f t="shared" si="4"/>
        <v>0</v>
      </c>
    </row>
    <row r="318" spans="1:7" ht="21" customHeight="1" x14ac:dyDescent="0.25">
      <c r="A318" s="244" t="s">
        <v>436</v>
      </c>
      <c r="B318" s="230" t="s">
        <v>437</v>
      </c>
      <c r="C318" s="231" t="s">
        <v>373</v>
      </c>
      <c r="D318" s="245"/>
      <c r="E318" s="233">
        <v>2.5</v>
      </c>
      <c r="F318" s="165"/>
      <c r="G318" s="234">
        <f t="shared" si="4"/>
        <v>0</v>
      </c>
    </row>
    <row r="319" spans="1:7" ht="21" customHeight="1" x14ac:dyDescent="0.25">
      <c r="A319" s="244" t="s">
        <v>438</v>
      </c>
      <c r="B319" s="230" t="s">
        <v>439</v>
      </c>
      <c r="C319" s="231" t="s">
        <v>373</v>
      </c>
      <c r="D319" s="245"/>
      <c r="E319" s="233">
        <v>2.5</v>
      </c>
      <c r="F319" s="165"/>
      <c r="G319" s="234">
        <f t="shared" si="4"/>
        <v>0</v>
      </c>
    </row>
    <row r="320" spans="1:7" ht="21" customHeight="1" x14ac:dyDescent="0.25">
      <c r="A320" s="244" t="s">
        <v>440</v>
      </c>
      <c r="B320" s="230" t="s">
        <v>441</v>
      </c>
      <c r="C320" s="231" t="s">
        <v>367</v>
      </c>
      <c r="D320" s="245"/>
      <c r="E320" s="233">
        <v>4.5</v>
      </c>
      <c r="F320" s="165"/>
      <c r="G320" s="234">
        <f t="shared" si="4"/>
        <v>0</v>
      </c>
    </row>
    <row r="321" spans="1:7" ht="21" customHeight="1" x14ac:dyDescent="0.25">
      <c r="A321" s="244" t="s">
        <v>442</v>
      </c>
      <c r="B321" s="230" t="s">
        <v>443</v>
      </c>
      <c r="C321" s="231" t="s">
        <v>367</v>
      </c>
      <c r="D321" s="245"/>
      <c r="E321" s="233">
        <v>3</v>
      </c>
      <c r="F321" s="165"/>
      <c r="G321" s="234">
        <f t="shared" si="4"/>
        <v>0</v>
      </c>
    </row>
    <row r="322" spans="1:7" ht="21" customHeight="1" x14ac:dyDescent="0.25">
      <c r="A322" s="244">
        <v>9781546119098</v>
      </c>
      <c r="B322" s="230" t="s">
        <v>444</v>
      </c>
      <c r="C322" s="231" t="s">
        <v>367</v>
      </c>
      <c r="D322" s="245"/>
      <c r="E322" s="233">
        <v>3</v>
      </c>
      <c r="F322" s="165"/>
      <c r="G322" s="234">
        <f t="shared" si="4"/>
        <v>0</v>
      </c>
    </row>
    <row r="323" spans="1:7" ht="21" customHeight="1" x14ac:dyDescent="0.25">
      <c r="A323" s="244" t="s">
        <v>445</v>
      </c>
      <c r="B323" s="230" t="s">
        <v>446</v>
      </c>
      <c r="C323" s="231" t="s">
        <v>373</v>
      </c>
      <c r="D323" s="245"/>
      <c r="E323" s="233">
        <v>3</v>
      </c>
      <c r="F323" s="165"/>
      <c r="G323" s="234">
        <f t="shared" si="4"/>
        <v>0</v>
      </c>
    </row>
    <row r="324" spans="1:7" ht="21" customHeight="1" x14ac:dyDescent="0.25">
      <c r="A324" s="244" t="s">
        <v>447</v>
      </c>
      <c r="B324" s="230" t="s">
        <v>448</v>
      </c>
      <c r="C324" s="231" t="s">
        <v>373</v>
      </c>
      <c r="D324" s="245"/>
      <c r="E324" s="233">
        <v>3</v>
      </c>
      <c r="F324" s="165"/>
      <c r="G324" s="234">
        <f t="shared" si="4"/>
        <v>0</v>
      </c>
    </row>
    <row r="325" spans="1:7" ht="21" customHeight="1" x14ac:dyDescent="0.25">
      <c r="A325" s="244" t="s">
        <v>449</v>
      </c>
      <c r="B325" s="230" t="s">
        <v>450</v>
      </c>
      <c r="C325" s="231" t="s">
        <v>373</v>
      </c>
      <c r="D325" s="245"/>
      <c r="E325" s="233">
        <v>1.5</v>
      </c>
      <c r="F325" s="165"/>
      <c r="G325" s="234">
        <f t="shared" si="4"/>
        <v>0</v>
      </c>
    </row>
    <row r="326" spans="1:7" ht="21" customHeight="1" x14ac:dyDescent="0.25">
      <c r="A326" s="244" t="s">
        <v>451</v>
      </c>
      <c r="B326" s="230" t="s">
        <v>452</v>
      </c>
      <c r="C326" s="231" t="s">
        <v>373</v>
      </c>
      <c r="D326" s="245"/>
      <c r="E326" s="233">
        <v>1.5</v>
      </c>
      <c r="F326" s="165"/>
      <c r="G326" s="234">
        <f t="shared" si="4"/>
        <v>0</v>
      </c>
    </row>
    <row r="327" spans="1:7" ht="21" customHeight="1" x14ac:dyDescent="0.25">
      <c r="A327" s="244" t="s">
        <v>453</v>
      </c>
      <c r="B327" s="230" t="s">
        <v>454</v>
      </c>
      <c r="C327" s="231" t="s">
        <v>373</v>
      </c>
      <c r="D327" s="245"/>
      <c r="E327" s="233">
        <v>1.5</v>
      </c>
      <c r="F327" s="165"/>
      <c r="G327" s="234">
        <f t="shared" si="4"/>
        <v>0</v>
      </c>
    </row>
    <row r="328" spans="1:7" ht="21" customHeight="1" x14ac:dyDescent="0.25">
      <c r="A328" s="244" t="s">
        <v>455</v>
      </c>
      <c r="B328" s="230" t="s">
        <v>456</v>
      </c>
      <c r="C328" s="231" t="s">
        <v>373</v>
      </c>
      <c r="D328" s="245"/>
      <c r="E328" s="233">
        <v>1.5</v>
      </c>
      <c r="F328" s="165"/>
      <c r="G328" s="234">
        <f t="shared" si="4"/>
        <v>0</v>
      </c>
    </row>
    <row r="329" spans="1:7" ht="21" customHeight="1" x14ac:dyDescent="0.25">
      <c r="A329" s="244" t="s">
        <v>457</v>
      </c>
      <c r="B329" s="230" t="s">
        <v>458</v>
      </c>
      <c r="C329" s="231" t="s">
        <v>373</v>
      </c>
      <c r="D329" s="245"/>
      <c r="E329" s="233">
        <v>3</v>
      </c>
      <c r="F329" s="165"/>
      <c r="G329" s="234">
        <f t="shared" si="4"/>
        <v>0</v>
      </c>
    </row>
    <row r="330" spans="1:7" ht="21" customHeight="1" x14ac:dyDescent="0.25">
      <c r="A330" s="244" t="s">
        <v>459</v>
      </c>
      <c r="B330" s="230" t="s">
        <v>460</v>
      </c>
      <c r="C330" s="231" t="s">
        <v>373</v>
      </c>
      <c r="D330" s="245"/>
      <c r="E330" s="233">
        <v>3</v>
      </c>
      <c r="F330" s="165"/>
      <c r="G330" s="234">
        <f t="shared" si="4"/>
        <v>0</v>
      </c>
    </row>
    <row r="331" spans="1:7" ht="21" customHeight="1" x14ac:dyDescent="0.25">
      <c r="A331" s="244" t="s">
        <v>461</v>
      </c>
      <c r="B331" s="230" t="s">
        <v>462</v>
      </c>
      <c r="C331" s="231" t="s">
        <v>367</v>
      </c>
      <c r="D331" s="245"/>
      <c r="E331" s="233">
        <v>3</v>
      </c>
      <c r="F331" s="165"/>
      <c r="G331" s="234">
        <f t="shared" si="4"/>
        <v>0</v>
      </c>
    </row>
    <row r="332" spans="1:7" ht="21" customHeight="1" x14ac:dyDescent="0.25">
      <c r="A332" s="244" t="s">
        <v>463</v>
      </c>
      <c r="B332" s="230" t="s">
        <v>464</v>
      </c>
      <c r="C332" s="231" t="s">
        <v>373</v>
      </c>
      <c r="D332" s="245"/>
      <c r="E332" s="233">
        <v>1.5</v>
      </c>
      <c r="F332" s="165"/>
      <c r="G332" s="234">
        <f t="shared" si="4"/>
        <v>0</v>
      </c>
    </row>
    <row r="333" spans="1:7" ht="21" customHeight="1" x14ac:dyDescent="0.25">
      <c r="A333" s="244" t="s">
        <v>465</v>
      </c>
      <c r="B333" s="230" t="s">
        <v>466</v>
      </c>
      <c r="C333" s="231" t="s">
        <v>373</v>
      </c>
      <c r="D333" s="245"/>
      <c r="E333" s="233">
        <v>1.5</v>
      </c>
      <c r="F333" s="165"/>
      <c r="G333" s="234">
        <f t="shared" si="4"/>
        <v>0</v>
      </c>
    </row>
    <row r="334" spans="1:7" ht="21" customHeight="1" x14ac:dyDescent="0.25">
      <c r="A334" s="244" t="s">
        <v>467</v>
      </c>
      <c r="B334" s="230" t="s">
        <v>468</v>
      </c>
      <c r="C334" s="231" t="s">
        <v>373</v>
      </c>
      <c r="D334" s="245"/>
      <c r="E334" s="233">
        <v>1.5</v>
      </c>
      <c r="F334" s="165"/>
      <c r="G334" s="234">
        <f t="shared" si="4"/>
        <v>0</v>
      </c>
    </row>
    <row r="335" spans="1:7" ht="21" customHeight="1" x14ac:dyDescent="0.25">
      <c r="A335" s="244" t="s">
        <v>469</v>
      </c>
      <c r="B335" s="230" t="s">
        <v>470</v>
      </c>
      <c r="C335" s="231" t="s">
        <v>373</v>
      </c>
      <c r="D335" s="245"/>
      <c r="E335" s="233">
        <v>1.5</v>
      </c>
      <c r="F335" s="165"/>
      <c r="G335" s="234">
        <f t="shared" si="4"/>
        <v>0</v>
      </c>
    </row>
    <row r="336" spans="1:7" ht="21" customHeight="1" x14ac:dyDescent="0.25">
      <c r="A336" s="244" t="s">
        <v>471</v>
      </c>
      <c r="B336" s="230" t="s">
        <v>472</v>
      </c>
      <c r="C336" s="231" t="s">
        <v>373</v>
      </c>
      <c r="D336" s="245"/>
      <c r="E336" s="233">
        <v>1.5</v>
      </c>
      <c r="F336" s="165"/>
      <c r="G336" s="234">
        <f t="shared" si="4"/>
        <v>0</v>
      </c>
    </row>
    <row r="337" spans="1:7" ht="21" customHeight="1" x14ac:dyDescent="0.25">
      <c r="A337" s="244" t="s">
        <v>473</v>
      </c>
      <c r="B337" s="230" t="s">
        <v>474</v>
      </c>
      <c r="C337" s="231" t="s">
        <v>373</v>
      </c>
      <c r="D337" s="245"/>
      <c r="E337" s="233">
        <v>1.5</v>
      </c>
      <c r="F337" s="165"/>
      <c r="G337" s="234">
        <f t="shared" si="4"/>
        <v>0</v>
      </c>
    </row>
    <row r="338" spans="1:7" ht="21" customHeight="1" x14ac:dyDescent="0.25">
      <c r="A338" s="244">
        <v>9781546180074</v>
      </c>
      <c r="B338" s="230" t="s">
        <v>475</v>
      </c>
      <c r="C338" s="231" t="s">
        <v>373</v>
      </c>
      <c r="D338" s="245"/>
      <c r="E338" s="233">
        <v>6</v>
      </c>
      <c r="F338" s="165"/>
      <c r="G338" s="234">
        <f t="shared" si="4"/>
        <v>0</v>
      </c>
    </row>
    <row r="339" spans="1:7" ht="21" customHeight="1" x14ac:dyDescent="0.25">
      <c r="A339" s="244" t="s">
        <v>476</v>
      </c>
      <c r="B339" s="230" t="s">
        <v>477</v>
      </c>
      <c r="C339" s="231" t="s">
        <v>373</v>
      </c>
      <c r="D339" s="245"/>
      <c r="E339" s="233">
        <v>2.5</v>
      </c>
      <c r="F339" s="165"/>
      <c r="G339" s="234">
        <f t="shared" si="4"/>
        <v>0</v>
      </c>
    </row>
    <row r="340" spans="1:7" ht="21" customHeight="1" x14ac:dyDescent="0.25">
      <c r="A340" s="244" t="s">
        <v>478</v>
      </c>
      <c r="B340" s="230" t="s">
        <v>479</v>
      </c>
      <c r="C340" s="231" t="s">
        <v>373</v>
      </c>
      <c r="D340" s="245"/>
      <c r="E340" s="233">
        <v>3</v>
      </c>
      <c r="F340" s="165"/>
      <c r="G340" s="234">
        <f t="shared" si="4"/>
        <v>0</v>
      </c>
    </row>
    <row r="341" spans="1:7" ht="21" customHeight="1" x14ac:dyDescent="0.25">
      <c r="A341" s="244" t="s">
        <v>480</v>
      </c>
      <c r="B341" s="230" t="s">
        <v>481</v>
      </c>
      <c r="C341" s="231" t="s">
        <v>373</v>
      </c>
      <c r="D341" s="245"/>
      <c r="E341" s="233">
        <v>3</v>
      </c>
      <c r="F341" s="165"/>
      <c r="G341" s="234">
        <f t="shared" si="4"/>
        <v>0</v>
      </c>
    </row>
    <row r="342" spans="1:7" ht="21" customHeight="1" x14ac:dyDescent="0.25">
      <c r="A342" s="244" t="s">
        <v>482</v>
      </c>
      <c r="B342" s="230" t="s">
        <v>483</v>
      </c>
      <c r="C342" s="231" t="s">
        <v>270</v>
      </c>
      <c r="D342" s="245"/>
      <c r="E342" s="233">
        <v>11.25</v>
      </c>
      <c r="F342" s="165"/>
      <c r="G342" s="234">
        <f t="shared" si="4"/>
        <v>0</v>
      </c>
    </row>
    <row r="343" spans="1:7" ht="21" customHeight="1" x14ac:dyDescent="0.25">
      <c r="A343" s="244" t="s">
        <v>484</v>
      </c>
      <c r="B343" s="230" t="s">
        <v>485</v>
      </c>
      <c r="C343" s="231" t="s">
        <v>367</v>
      </c>
      <c r="D343" s="245"/>
      <c r="E343" s="233">
        <v>7.75</v>
      </c>
      <c r="F343" s="165"/>
      <c r="G343" s="234">
        <f t="shared" si="4"/>
        <v>0</v>
      </c>
    </row>
    <row r="344" spans="1:7" ht="21" customHeight="1" x14ac:dyDescent="0.25">
      <c r="A344" s="244" t="s">
        <v>486</v>
      </c>
      <c r="B344" s="230" t="s">
        <v>487</v>
      </c>
      <c r="C344" s="231" t="s">
        <v>373</v>
      </c>
      <c r="D344" s="245"/>
      <c r="E344" s="233">
        <v>11.25</v>
      </c>
      <c r="F344" s="165"/>
      <c r="G344" s="234">
        <f t="shared" si="4"/>
        <v>0</v>
      </c>
    </row>
    <row r="345" spans="1:7" ht="21" customHeight="1" x14ac:dyDescent="0.25">
      <c r="A345" s="244" t="s">
        <v>488</v>
      </c>
      <c r="B345" s="230" t="s">
        <v>489</v>
      </c>
      <c r="C345" s="231" t="s">
        <v>373</v>
      </c>
      <c r="D345" s="245"/>
      <c r="E345" s="233">
        <v>11.25</v>
      </c>
      <c r="F345" s="165"/>
      <c r="G345" s="234">
        <f t="shared" si="4"/>
        <v>0</v>
      </c>
    </row>
    <row r="346" spans="1:7" ht="21" customHeight="1" x14ac:dyDescent="0.25">
      <c r="A346" s="244" t="s">
        <v>490</v>
      </c>
      <c r="B346" s="230" t="s">
        <v>491</v>
      </c>
      <c r="C346" s="231" t="s">
        <v>367</v>
      </c>
      <c r="D346" s="245"/>
      <c r="E346" s="233">
        <v>7.75</v>
      </c>
      <c r="F346" s="165"/>
      <c r="G346" s="234">
        <f t="shared" si="4"/>
        <v>0</v>
      </c>
    </row>
    <row r="347" spans="1:7" ht="21" customHeight="1" x14ac:dyDescent="0.25">
      <c r="A347" s="244" t="s">
        <v>492</v>
      </c>
      <c r="B347" s="230" t="s">
        <v>493</v>
      </c>
      <c r="C347" s="231" t="s">
        <v>367</v>
      </c>
      <c r="D347" s="245"/>
      <c r="E347" s="233">
        <v>7.75</v>
      </c>
      <c r="F347" s="165"/>
      <c r="G347" s="234">
        <f t="shared" si="4"/>
        <v>0</v>
      </c>
    </row>
    <row r="348" spans="1:7" ht="21" customHeight="1" x14ac:dyDescent="0.25">
      <c r="A348" s="244" t="s">
        <v>494</v>
      </c>
      <c r="B348" s="230" t="s">
        <v>495</v>
      </c>
      <c r="C348" s="231" t="s">
        <v>367</v>
      </c>
      <c r="D348" s="245"/>
      <c r="E348" s="233">
        <v>7.75</v>
      </c>
      <c r="F348" s="165"/>
      <c r="G348" s="234">
        <f t="shared" si="4"/>
        <v>0</v>
      </c>
    </row>
    <row r="349" spans="1:7" ht="21" customHeight="1" x14ac:dyDescent="0.25">
      <c r="A349" s="244" t="s">
        <v>496</v>
      </c>
      <c r="B349" s="230" t="s">
        <v>497</v>
      </c>
      <c r="C349" s="231" t="s">
        <v>367</v>
      </c>
      <c r="D349" s="245"/>
      <c r="E349" s="233">
        <v>7.75</v>
      </c>
      <c r="F349" s="165"/>
      <c r="G349" s="234">
        <f t="shared" si="4"/>
        <v>0</v>
      </c>
    </row>
    <row r="350" spans="1:7" ht="21" customHeight="1" x14ac:dyDescent="0.25">
      <c r="A350" s="244" t="s">
        <v>498</v>
      </c>
      <c r="B350" s="230" t="s">
        <v>499</v>
      </c>
      <c r="C350" s="231" t="s">
        <v>367</v>
      </c>
      <c r="D350" s="245"/>
      <c r="E350" s="233">
        <v>7.75</v>
      </c>
      <c r="F350" s="165"/>
      <c r="G350" s="234">
        <f t="shared" si="4"/>
        <v>0</v>
      </c>
    </row>
    <row r="351" spans="1:7" ht="21" customHeight="1" x14ac:dyDescent="0.25">
      <c r="A351" s="244">
        <v>224988</v>
      </c>
      <c r="B351" s="230" t="s">
        <v>500</v>
      </c>
      <c r="C351" s="231" t="s">
        <v>367</v>
      </c>
      <c r="D351" s="245"/>
      <c r="E351" s="233">
        <v>16.75</v>
      </c>
      <c r="F351" s="165"/>
      <c r="G351" s="234">
        <f t="shared" si="4"/>
        <v>0</v>
      </c>
    </row>
    <row r="352" spans="1:7" ht="21" customHeight="1" x14ac:dyDescent="0.25">
      <c r="A352" s="244" t="s">
        <v>501</v>
      </c>
      <c r="B352" s="230" t="s">
        <v>502</v>
      </c>
      <c r="C352" s="231" t="s">
        <v>367</v>
      </c>
      <c r="D352" s="245"/>
      <c r="E352" s="233">
        <v>4.5</v>
      </c>
      <c r="F352" s="165"/>
      <c r="G352" s="234">
        <f t="shared" si="4"/>
        <v>0</v>
      </c>
    </row>
    <row r="353" spans="1:7" ht="21" customHeight="1" x14ac:dyDescent="0.25">
      <c r="A353" s="244" t="s">
        <v>503</v>
      </c>
      <c r="B353" s="230" t="s">
        <v>504</v>
      </c>
      <c r="C353" s="231" t="s">
        <v>367</v>
      </c>
      <c r="D353" s="245"/>
      <c r="E353" s="233">
        <v>4.5</v>
      </c>
      <c r="F353" s="165"/>
      <c r="G353" s="234">
        <f t="shared" si="4"/>
        <v>0</v>
      </c>
    </row>
    <row r="354" spans="1:7" ht="21" customHeight="1" x14ac:dyDescent="0.25">
      <c r="A354" s="244" t="s">
        <v>505</v>
      </c>
      <c r="B354" s="230" t="s">
        <v>506</v>
      </c>
      <c r="C354" s="231" t="s">
        <v>367</v>
      </c>
      <c r="D354" s="245"/>
      <c r="E354" s="233">
        <v>10</v>
      </c>
      <c r="F354" s="165"/>
      <c r="G354" s="234">
        <f t="shared" si="4"/>
        <v>0</v>
      </c>
    </row>
    <row r="355" spans="1:7" ht="21" customHeight="1" x14ac:dyDescent="0.25">
      <c r="A355" s="244" t="s">
        <v>507</v>
      </c>
      <c r="B355" s="230" t="s">
        <v>508</v>
      </c>
      <c r="C355" s="231" t="s">
        <v>367</v>
      </c>
      <c r="D355" s="245"/>
      <c r="E355" s="233">
        <v>10</v>
      </c>
      <c r="F355" s="165"/>
      <c r="G355" s="234">
        <f t="shared" si="4"/>
        <v>0</v>
      </c>
    </row>
    <row r="356" spans="1:7" ht="21" customHeight="1" x14ac:dyDescent="0.25">
      <c r="A356" s="244" t="s">
        <v>509</v>
      </c>
      <c r="B356" s="230" t="s">
        <v>510</v>
      </c>
      <c r="C356" s="231" t="s">
        <v>367</v>
      </c>
      <c r="D356" s="245"/>
      <c r="E356" s="233">
        <v>10</v>
      </c>
      <c r="F356" s="165"/>
      <c r="G356" s="234">
        <f t="shared" si="4"/>
        <v>0</v>
      </c>
    </row>
    <row r="357" spans="1:7" ht="21" customHeight="1" x14ac:dyDescent="0.25">
      <c r="A357" s="244" t="s">
        <v>511</v>
      </c>
      <c r="B357" s="230" t="s">
        <v>512</v>
      </c>
      <c r="C357" s="231" t="s">
        <v>367</v>
      </c>
      <c r="D357" s="245"/>
      <c r="E357" s="233">
        <v>10</v>
      </c>
      <c r="F357" s="165"/>
      <c r="G357" s="234">
        <f t="shared" si="4"/>
        <v>0</v>
      </c>
    </row>
    <row r="358" spans="1:7" ht="21" customHeight="1" x14ac:dyDescent="0.25">
      <c r="A358" s="244">
        <v>9781546129103</v>
      </c>
      <c r="B358" s="230" t="s">
        <v>513</v>
      </c>
      <c r="C358" s="231" t="s">
        <v>367</v>
      </c>
      <c r="D358" s="245"/>
      <c r="E358" s="233">
        <v>19</v>
      </c>
      <c r="F358" s="165"/>
      <c r="G358" s="234">
        <f t="shared" si="4"/>
        <v>0</v>
      </c>
    </row>
    <row r="359" spans="1:7" ht="21" customHeight="1" x14ac:dyDescent="0.25">
      <c r="A359" s="244">
        <v>9781546152354</v>
      </c>
      <c r="B359" s="230" t="s">
        <v>514</v>
      </c>
      <c r="C359" s="231" t="s">
        <v>367</v>
      </c>
      <c r="D359" s="245"/>
      <c r="E359" s="233">
        <v>11.25</v>
      </c>
      <c r="F359" s="165"/>
      <c r="G359" s="234">
        <f t="shared" si="4"/>
        <v>0</v>
      </c>
    </row>
    <row r="360" spans="1:7" ht="21" customHeight="1" x14ac:dyDescent="0.25">
      <c r="A360" s="244">
        <v>9781546180043</v>
      </c>
      <c r="B360" s="230" t="s">
        <v>515</v>
      </c>
      <c r="C360" s="231" t="s">
        <v>367</v>
      </c>
      <c r="D360" s="245"/>
      <c r="E360" s="233">
        <v>19</v>
      </c>
      <c r="F360" s="165"/>
      <c r="G360" s="234">
        <f t="shared" si="4"/>
        <v>0</v>
      </c>
    </row>
    <row r="361" spans="1:7" ht="21" customHeight="1" x14ac:dyDescent="0.25">
      <c r="A361" s="244">
        <v>9781546181224</v>
      </c>
      <c r="B361" s="230" t="s">
        <v>516</v>
      </c>
      <c r="C361" s="231" t="s">
        <v>367</v>
      </c>
      <c r="D361" s="245"/>
      <c r="E361" s="233">
        <v>22</v>
      </c>
      <c r="F361" s="165"/>
      <c r="G361" s="234">
        <f t="shared" si="4"/>
        <v>0</v>
      </c>
    </row>
    <row r="362" spans="1:7" ht="21" customHeight="1" x14ac:dyDescent="0.25">
      <c r="A362" s="244" t="s">
        <v>517</v>
      </c>
      <c r="B362" s="230" t="s">
        <v>518</v>
      </c>
      <c r="C362" s="231" t="s">
        <v>367</v>
      </c>
      <c r="D362" s="245"/>
      <c r="E362" s="233">
        <v>6</v>
      </c>
      <c r="F362" s="165"/>
      <c r="G362" s="234">
        <f t="shared" si="4"/>
        <v>0</v>
      </c>
    </row>
    <row r="363" spans="1:7" ht="21" customHeight="1" x14ac:dyDescent="0.25">
      <c r="A363" s="244" t="s">
        <v>519</v>
      </c>
      <c r="B363" s="230" t="s">
        <v>520</v>
      </c>
      <c r="C363" s="231" t="s">
        <v>367</v>
      </c>
      <c r="D363" s="245"/>
      <c r="E363" s="233">
        <v>6</v>
      </c>
      <c r="F363" s="165"/>
      <c r="G363" s="234">
        <f t="shared" si="4"/>
        <v>0</v>
      </c>
    </row>
    <row r="364" spans="1:7" ht="21" customHeight="1" x14ac:dyDescent="0.25">
      <c r="A364" s="244" t="s">
        <v>521</v>
      </c>
      <c r="B364" s="230" t="s">
        <v>522</v>
      </c>
      <c r="C364" s="231" t="s">
        <v>367</v>
      </c>
      <c r="D364" s="245"/>
      <c r="E364" s="233">
        <v>6</v>
      </c>
      <c r="F364" s="165"/>
      <c r="G364" s="234">
        <f t="shared" si="4"/>
        <v>0</v>
      </c>
    </row>
    <row r="365" spans="1:7" ht="21" customHeight="1" x14ac:dyDescent="0.25">
      <c r="A365" s="244">
        <v>9781339019123</v>
      </c>
      <c r="B365" s="230" t="s">
        <v>523</v>
      </c>
      <c r="C365" s="231" t="s">
        <v>270</v>
      </c>
      <c r="D365" s="245"/>
      <c r="E365" s="233">
        <v>45</v>
      </c>
      <c r="F365" s="165"/>
      <c r="G365" s="234">
        <f t="shared" si="4"/>
        <v>0</v>
      </c>
    </row>
    <row r="366" spans="1:7" ht="21" customHeight="1" x14ac:dyDescent="0.25">
      <c r="A366" s="244">
        <v>9781546176831</v>
      </c>
      <c r="B366" s="230" t="s">
        <v>524</v>
      </c>
      <c r="C366" s="231" t="s">
        <v>270</v>
      </c>
      <c r="D366" s="245"/>
      <c r="E366" s="233">
        <v>31.5</v>
      </c>
      <c r="F366" s="165"/>
      <c r="G366" s="234">
        <f t="shared" si="4"/>
        <v>0</v>
      </c>
    </row>
    <row r="367" spans="1:7" ht="21" customHeight="1" x14ac:dyDescent="0.25">
      <c r="A367" s="244">
        <v>9781546176855</v>
      </c>
      <c r="B367" s="230" t="s">
        <v>525</v>
      </c>
      <c r="C367" s="231" t="s">
        <v>270</v>
      </c>
      <c r="D367" s="245"/>
      <c r="E367" s="233">
        <v>31.5</v>
      </c>
      <c r="F367" s="165"/>
      <c r="G367" s="234">
        <f t="shared" si="4"/>
        <v>0</v>
      </c>
    </row>
    <row r="368" spans="1:7" ht="21" customHeight="1" x14ac:dyDescent="0.25">
      <c r="A368" s="244" t="s">
        <v>526</v>
      </c>
      <c r="B368" s="230" t="s">
        <v>527</v>
      </c>
      <c r="C368" s="231" t="s">
        <v>373</v>
      </c>
      <c r="D368" s="245"/>
      <c r="E368" s="233">
        <v>14.5</v>
      </c>
      <c r="F368" s="165"/>
      <c r="G368" s="234">
        <f t="shared" si="4"/>
        <v>0</v>
      </c>
    </row>
    <row r="369" spans="1:7" ht="21" customHeight="1" x14ac:dyDescent="0.25">
      <c r="A369" s="244" t="s">
        <v>528</v>
      </c>
      <c r="B369" s="230" t="s">
        <v>529</v>
      </c>
      <c r="C369" s="231" t="s">
        <v>373</v>
      </c>
      <c r="D369" s="245"/>
      <c r="E369" s="233">
        <v>7.75</v>
      </c>
      <c r="F369" s="165"/>
      <c r="G369" s="234">
        <f t="shared" si="4"/>
        <v>0</v>
      </c>
    </row>
    <row r="370" spans="1:7" ht="21" customHeight="1" x14ac:dyDescent="0.25">
      <c r="A370" s="244" t="s">
        <v>530</v>
      </c>
      <c r="B370" s="230" t="s">
        <v>531</v>
      </c>
      <c r="C370" s="231" t="s">
        <v>373</v>
      </c>
      <c r="D370" s="245"/>
      <c r="E370" s="233">
        <v>7.75</v>
      </c>
      <c r="F370" s="165"/>
      <c r="G370" s="234">
        <f t="shared" si="4"/>
        <v>0</v>
      </c>
    </row>
    <row r="371" spans="1:7" ht="21" customHeight="1" x14ac:dyDescent="0.25">
      <c r="A371" s="244" t="s">
        <v>532</v>
      </c>
      <c r="B371" s="230" t="s">
        <v>533</v>
      </c>
      <c r="C371" s="231" t="s">
        <v>373</v>
      </c>
      <c r="D371" s="245"/>
      <c r="E371" s="233">
        <v>7.75</v>
      </c>
      <c r="F371" s="165"/>
      <c r="G371" s="234">
        <f t="shared" si="4"/>
        <v>0</v>
      </c>
    </row>
    <row r="372" spans="1:7" ht="21" customHeight="1" x14ac:dyDescent="0.25">
      <c r="A372" s="244" t="s">
        <v>534</v>
      </c>
      <c r="B372" s="230" t="s">
        <v>535</v>
      </c>
      <c r="C372" s="231" t="s">
        <v>373</v>
      </c>
      <c r="D372" s="245"/>
      <c r="E372" s="233">
        <v>7.75</v>
      </c>
      <c r="F372" s="165"/>
      <c r="G372" s="234">
        <f t="shared" si="4"/>
        <v>0</v>
      </c>
    </row>
    <row r="373" spans="1:7" ht="21" customHeight="1" x14ac:dyDescent="0.25">
      <c r="A373" s="244" t="s">
        <v>536</v>
      </c>
      <c r="B373" s="230" t="s">
        <v>537</v>
      </c>
      <c r="C373" s="231" t="s">
        <v>367</v>
      </c>
      <c r="D373" s="245"/>
      <c r="E373" s="233">
        <v>6</v>
      </c>
      <c r="F373" s="165"/>
      <c r="G373" s="234">
        <f t="shared" si="4"/>
        <v>0</v>
      </c>
    </row>
    <row r="374" spans="1:7" ht="21" customHeight="1" x14ac:dyDescent="0.25">
      <c r="A374" s="244" t="s">
        <v>538</v>
      </c>
      <c r="B374" s="230" t="s">
        <v>539</v>
      </c>
      <c r="C374" s="231" t="s">
        <v>367</v>
      </c>
      <c r="D374" s="245"/>
      <c r="E374" s="233">
        <v>6</v>
      </c>
      <c r="F374" s="165"/>
      <c r="G374" s="234">
        <f t="shared" si="4"/>
        <v>0</v>
      </c>
    </row>
    <row r="375" spans="1:7" ht="21" customHeight="1" x14ac:dyDescent="0.25">
      <c r="A375" s="244" t="s">
        <v>540</v>
      </c>
      <c r="B375" s="230" t="s">
        <v>541</v>
      </c>
      <c r="C375" s="231" t="s">
        <v>367</v>
      </c>
      <c r="D375" s="245"/>
      <c r="E375" s="233">
        <v>6</v>
      </c>
      <c r="F375" s="165"/>
      <c r="G375" s="234">
        <f t="shared" si="4"/>
        <v>0</v>
      </c>
    </row>
    <row r="376" spans="1:7" ht="21" customHeight="1" x14ac:dyDescent="0.25">
      <c r="A376" s="244" t="s">
        <v>542</v>
      </c>
      <c r="B376" s="230" t="s">
        <v>543</v>
      </c>
      <c r="C376" s="231" t="s">
        <v>367</v>
      </c>
      <c r="D376" s="245"/>
      <c r="E376" s="233">
        <v>6</v>
      </c>
      <c r="F376" s="165"/>
      <c r="G376" s="234">
        <f t="shared" si="4"/>
        <v>0</v>
      </c>
    </row>
    <row r="377" spans="1:7" ht="21" customHeight="1" x14ac:dyDescent="0.25">
      <c r="A377" s="244" t="s">
        <v>544</v>
      </c>
      <c r="B377" s="230" t="s">
        <v>545</v>
      </c>
      <c r="C377" s="231" t="s">
        <v>373</v>
      </c>
      <c r="D377" s="245"/>
      <c r="E377" s="233">
        <v>12</v>
      </c>
      <c r="F377" s="165"/>
      <c r="G377" s="234">
        <f t="shared" ref="G377:G440" si="5">+F377*E377</f>
        <v>0</v>
      </c>
    </row>
    <row r="378" spans="1:7" ht="21" customHeight="1" x14ac:dyDescent="0.25">
      <c r="A378" s="244" t="s">
        <v>546</v>
      </c>
      <c r="B378" s="230" t="s">
        <v>547</v>
      </c>
      <c r="C378" s="231" t="s">
        <v>373</v>
      </c>
      <c r="D378" s="245"/>
      <c r="E378" s="233">
        <v>12</v>
      </c>
      <c r="F378" s="165"/>
      <c r="G378" s="234">
        <f t="shared" si="5"/>
        <v>0</v>
      </c>
    </row>
    <row r="379" spans="1:7" ht="21" customHeight="1" x14ac:dyDescent="0.25">
      <c r="A379" s="244" t="s">
        <v>548</v>
      </c>
      <c r="B379" s="230" t="s">
        <v>549</v>
      </c>
      <c r="C379" s="231" t="s">
        <v>373</v>
      </c>
      <c r="D379" s="245"/>
      <c r="E379" s="233">
        <v>12</v>
      </c>
      <c r="F379" s="165"/>
      <c r="G379" s="234">
        <f t="shared" si="5"/>
        <v>0</v>
      </c>
    </row>
    <row r="380" spans="1:7" ht="21" customHeight="1" x14ac:dyDescent="0.25">
      <c r="A380" s="244" t="s">
        <v>550</v>
      </c>
      <c r="B380" s="230" t="s">
        <v>551</v>
      </c>
      <c r="C380" s="231" t="s">
        <v>373</v>
      </c>
      <c r="D380" s="245"/>
      <c r="E380" s="233">
        <v>12</v>
      </c>
      <c r="F380" s="165"/>
      <c r="G380" s="234">
        <f t="shared" si="5"/>
        <v>0</v>
      </c>
    </row>
    <row r="381" spans="1:7" ht="21" customHeight="1" x14ac:dyDescent="0.25">
      <c r="A381" s="244" t="s">
        <v>552</v>
      </c>
      <c r="B381" s="230" t="s">
        <v>553</v>
      </c>
      <c r="C381" s="231" t="s">
        <v>367</v>
      </c>
      <c r="D381" s="245"/>
      <c r="E381" s="233">
        <v>12</v>
      </c>
      <c r="F381" s="165"/>
      <c r="G381" s="234">
        <f t="shared" si="5"/>
        <v>0</v>
      </c>
    </row>
    <row r="382" spans="1:7" ht="21" customHeight="1" x14ac:dyDescent="0.25">
      <c r="A382" s="244" t="s">
        <v>554</v>
      </c>
      <c r="B382" s="230" t="s">
        <v>555</v>
      </c>
      <c r="C382" s="231" t="s">
        <v>367</v>
      </c>
      <c r="D382" s="245"/>
      <c r="E382" s="233">
        <v>12</v>
      </c>
      <c r="F382" s="165"/>
      <c r="G382" s="234">
        <f t="shared" si="5"/>
        <v>0</v>
      </c>
    </row>
    <row r="383" spans="1:7" ht="21" customHeight="1" x14ac:dyDescent="0.25">
      <c r="A383" s="244" t="s">
        <v>556</v>
      </c>
      <c r="B383" s="230" t="s">
        <v>557</v>
      </c>
      <c r="C383" s="231" t="s">
        <v>367</v>
      </c>
      <c r="D383" s="245"/>
      <c r="E383" s="233">
        <v>12</v>
      </c>
      <c r="F383" s="165"/>
      <c r="G383" s="234">
        <f t="shared" si="5"/>
        <v>0</v>
      </c>
    </row>
    <row r="384" spans="1:7" ht="21" customHeight="1" x14ac:dyDescent="0.25">
      <c r="A384" s="244" t="s">
        <v>558</v>
      </c>
      <c r="B384" s="230" t="s">
        <v>559</v>
      </c>
      <c r="C384" s="231" t="s">
        <v>367</v>
      </c>
      <c r="D384" s="245"/>
      <c r="E384" s="233">
        <v>12</v>
      </c>
      <c r="F384" s="165"/>
      <c r="G384" s="234">
        <f t="shared" si="5"/>
        <v>0</v>
      </c>
    </row>
    <row r="385" spans="1:7" ht="21" customHeight="1" x14ac:dyDescent="0.25">
      <c r="A385" s="244" t="s">
        <v>560</v>
      </c>
      <c r="B385" s="230" t="s">
        <v>561</v>
      </c>
      <c r="C385" s="231" t="s">
        <v>373</v>
      </c>
      <c r="D385" s="245"/>
      <c r="E385" s="233">
        <v>6.75</v>
      </c>
      <c r="F385" s="165"/>
      <c r="G385" s="234">
        <f t="shared" si="5"/>
        <v>0</v>
      </c>
    </row>
    <row r="386" spans="1:7" ht="21" customHeight="1" x14ac:dyDescent="0.25">
      <c r="A386" s="244" t="s">
        <v>562</v>
      </c>
      <c r="B386" s="230" t="s">
        <v>563</v>
      </c>
      <c r="C386" s="231" t="s">
        <v>373</v>
      </c>
      <c r="D386" s="245"/>
      <c r="E386" s="233">
        <v>6.75</v>
      </c>
      <c r="F386" s="165"/>
      <c r="G386" s="234">
        <f t="shared" si="5"/>
        <v>0</v>
      </c>
    </row>
    <row r="387" spans="1:7" ht="21" customHeight="1" x14ac:dyDescent="0.25">
      <c r="A387" s="244" t="s">
        <v>564</v>
      </c>
      <c r="B387" s="230" t="s">
        <v>565</v>
      </c>
      <c r="C387" s="231" t="s">
        <v>373</v>
      </c>
      <c r="D387" s="245"/>
      <c r="E387" s="233">
        <v>6.75</v>
      </c>
      <c r="F387" s="165"/>
      <c r="G387" s="234">
        <f t="shared" si="5"/>
        <v>0</v>
      </c>
    </row>
    <row r="388" spans="1:7" ht="21" customHeight="1" x14ac:dyDescent="0.25">
      <c r="A388" s="244" t="s">
        <v>566</v>
      </c>
      <c r="B388" s="230" t="s">
        <v>567</v>
      </c>
      <c r="C388" s="231" t="s">
        <v>373</v>
      </c>
      <c r="D388" s="245"/>
      <c r="E388" s="233">
        <v>6.75</v>
      </c>
      <c r="F388" s="165"/>
      <c r="G388" s="234">
        <f t="shared" si="5"/>
        <v>0</v>
      </c>
    </row>
    <row r="389" spans="1:7" ht="21" customHeight="1" x14ac:dyDescent="0.25">
      <c r="A389" s="244" t="s">
        <v>568</v>
      </c>
      <c r="B389" s="230" t="s">
        <v>569</v>
      </c>
      <c r="C389" s="231" t="s">
        <v>367</v>
      </c>
      <c r="D389" s="245"/>
      <c r="E389" s="233">
        <v>9</v>
      </c>
      <c r="F389" s="165"/>
      <c r="G389" s="234">
        <f t="shared" si="5"/>
        <v>0</v>
      </c>
    </row>
    <row r="390" spans="1:7" ht="21" customHeight="1" x14ac:dyDescent="0.25">
      <c r="A390" s="244" t="s">
        <v>570</v>
      </c>
      <c r="B390" s="230" t="s">
        <v>571</v>
      </c>
      <c r="C390" s="231" t="s">
        <v>367</v>
      </c>
      <c r="D390" s="245"/>
      <c r="E390" s="233">
        <v>9</v>
      </c>
      <c r="F390" s="165"/>
      <c r="G390" s="234">
        <f t="shared" si="5"/>
        <v>0</v>
      </c>
    </row>
    <row r="391" spans="1:7" ht="21" customHeight="1" x14ac:dyDescent="0.25">
      <c r="A391" s="244" t="s">
        <v>572</v>
      </c>
      <c r="B391" s="230" t="s">
        <v>573</v>
      </c>
      <c r="C391" s="231" t="s">
        <v>367</v>
      </c>
      <c r="D391" s="245"/>
      <c r="E391" s="233">
        <v>9</v>
      </c>
      <c r="F391" s="165"/>
      <c r="G391" s="234">
        <f t="shared" si="5"/>
        <v>0</v>
      </c>
    </row>
    <row r="392" spans="1:7" ht="21" customHeight="1" x14ac:dyDescent="0.25">
      <c r="A392" s="244" t="s">
        <v>574</v>
      </c>
      <c r="B392" s="230" t="s">
        <v>575</v>
      </c>
      <c r="C392" s="231" t="s">
        <v>367</v>
      </c>
      <c r="D392" s="245"/>
      <c r="E392" s="233">
        <v>9</v>
      </c>
      <c r="F392" s="165"/>
      <c r="G392" s="234">
        <f t="shared" si="5"/>
        <v>0</v>
      </c>
    </row>
    <row r="393" spans="1:7" ht="21" customHeight="1" x14ac:dyDescent="0.25">
      <c r="A393" s="244">
        <v>9781546102649</v>
      </c>
      <c r="B393" s="230" t="s">
        <v>576</v>
      </c>
      <c r="C393" s="231" t="s">
        <v>270</v>
      </c>
      <c r="D393" s="245"/>
      <c r="E393" s="233">
        <v>22.5</v>
      </c>
      <c r="F393" s="165"/>
      <c r="G393" s="234">
        <f t="shared" si="5"/>
        <v>0</v>
      </c>
    </row>
    <row r="394" spans="1:7" ht="21" customHeight="1" x14ac:dyDescent="0.25">
      <c r="A394" s="244" t="s">
        <v>577</v>
      </c>
      <c r="B394" s="230" t="s">
        <v>578</v>
      </c>
      <c r="C394" s="231" t="s">
        <v>373</v>
      </c>
      <c r="D394" s="245"/>
      <c r="E394" s="233">
        <v>10</v>
      </c>
      <c r="F394" s="165"/>
      <c r="G394" s="234">
        <f t="shared" si="5"/>
        <v>0</v>
      </c>
    </row>
    <row r="395" spans="1:7" ht="21" customHeight="1" x14ac:dyDescent="0.25">
      <c r="A395" s="244" t="s">
        <v>579</v>
      </c>
      <c r="B395" s="230" t="s">
        <v>580</v>
      </c>
      <c r="C395" s="231" t="s">
        <v>373</v>
      </c>
      <c r="D395" s="245"/>
      <c r="E395" s="233">
        <v>5</v>
      </c>
      <c r="F395" s="165"/>
      <c r="G395" s="234">
        <f t="shared" si="5"/>
        <v>0</v>
      </c>
    </row>
    <row r="396" spans="1:7" ht="21" customHeight="1" x14ac:dyDescent="0.25">
      <c r="A396" s="244" t="s">
        <v>581</v>
      </c>
      <c r="B396" s="230" t="s">
        <v>582</v>
      </c>
      <c r="C396" s="231" t="s">
        <v>373</v>
      </c>
      <c r="D396" s="245"/>
      <c r="E396" s="233">
        <v>5</v>
      </c>
      <c r="F396" s="165"/>
      <c r="G396" s="234">
        <f t="shared" si="5"/>
        <v>0</v>
      </c>
    </row>
    <row r="397" spans="1:7" ht="21" customHeight="1" x14ac:dyDescent="0.25">
      <c r="A397" s="244" t="s">
        <v>583</v>
      </c>
      <c r="B397" s="230" t="s">
        <v>584</v>
      </c>
      <c r="C397" s="231" t="s">
        <v>373</v>
      </c>
      <c r="D397" s="245"/>
      <c r="E397" s="233">
        <v>5</v>
      </c>
      <c r="F397" s="165"/>
      <c r="G397" s="234">
        <f t="shared" si="5"/>
        <v>0</v>
      </c>
    </row>
    <row r="398" spans="1:7" ht="21" customHeight="1" x14ac:dyDescent="0.25">
      <c r="A398" s="244" t="s">
        <v>585</v>
      </c>
      <c r="B398" s="230" t="s">
        <v>586</v>
      </c>
      <c r="C398" s="231" t="s">
        <v>373</v>
      </c>
      <c r="D398" s="245"/>
      <c r="E398" s="233">
        <v>5</v>
      </c>
      <c r="F398" s="165"/>
      <c r="G398" s="234">
        <f t="shared" si="5"/>
        <v>0</v>
      </c>
    </row>
    <row r="399" spans="1:7" ht="21" customHeight="1" x14ac:dyDescent="0.25">
      <c r="A399" s="244" t="s">
        <v>587</v>
      </c>
      <c r="B399" s="230" t="s">
        <v>588</v>
      </c>
      <c r="C399" s="231" t="s">
        <v>373</v>
      </c>
      <c r="D399" s="245"/>
      <c r="E399" s="233">
        <v>5</v>
      </c>
      <c r="F399" s="165"/>
      <c r="G399" s="234">
        <f t="shared" si="5"/>
        <v>0</v>
      </c>
    </row>
    <row r="400" spans="1:7" ht="21" customHeight="1" x14ac:dyDescent="0.25">
      <c r="A400" s="244" t="s">
        <v>589</v>
      </c>
      <c r="B400" s="230" t="s">
        <v>590</v>
      </c>
      <c r="C400" s="231" t="s">
        <v>373</v>
      </c>
      <c r="D400" s="245"/>
      <c r="E400" s="233">
        <v>5</v>
      </c>
      <c r="F400" s="165"/>
      <c r="G400" s="234">
        <f t="shared" si="5"/>
        <v>0</v>
      </c>
    </row>
    <row r="401" spans="1:7" ht="21" customHeight="1" x14ac:dyDescent="0.25">
      <c r="A401" s="244" t="s">
        <v>591</v>
      </c>
      <c r="B401" s="230" t="s">
        <v>592</v>
      </c>
      <c r="C401" s="231" t="s">
        <v>367</v>
      </c>
      <c r="D401" s="245"/>
      <c r="E401" s="233">
        <v>6</v>
      </c>
      <c r="F401" s="165"/>
      <c r="G401" s="234">
        <f t="shared" si="5"/>
        <v>0</v>
      </c>
    </row>
    <row r="402" spans="1:7" ht="21" customHeight="1" x14ac:dyDescent="0.25">
      <c r="A402" s="244" t="s">
        <v>593</v>
      </c>
      <c r="B402" s="230" t="s">
        <v>594</v>
      </c>
      <c r="C402" s="231" t="s">
        <v>367</v>
      </c>
      <c r="D402" s="245"/>
      <c r="E402" s="233">
        <v>6</v>
      </c>
      <c r="F402" s="165"/>
      <c r="G402" s="234">
        <f t="shared" si="5"/>
        <v>0</v>
      </c>
    </row>
    <row r="403" spans="1:7" ht="21" customHeight="1" x14ac:dyDescent="0.25">
      <c r="A403" s="244" t="s">
        <v>595</v>
      </c>
      <c r="B403" s="230" t="s">
        <v>596</v>
      </c>
      <c r="C403" s="231" t="s">
        <v>367</v>
      </c>
      <c r="D403" s="245"/>
      <c r="E403" s="233">
        <v>6</v>
      </c>
      <c r="F403" s="165"/>
      <c r="G403" s="234">
        <f t="shared" si="5"/>
        <v>0</v>
      </c>
    </row>
    <row r="404" spans="1:7" ht="21" customHeight="1" x14ac:dyDescent="0.25">
      <c r="A404" s="244" t="s">
        <v>597</v>
      </c>
      <c r="B404" s="230" t="s">
        <v>598</v>
      </c>
      <c r="C404" s="231" t="s">
        <v>367</v>
      </c>
      <c r="D404" s="245"/>
      <c r="E404" s="233">
        <v>7.75</v>
      </c>
      <c r="F404" s="165"/>
      <c r="G404" s="234">
        <f t="shared" si="5"/>
        <v>0</v>
      </c>
    </row>
    <row r="405" spans="1:7" ht="21" customHeight="1" x14ac:dyDescent="0.25">
      <c r="A405" s="244" t="s">
        <v>599</v>
      </c>
      <c r="B405" s="230" t="s">
        <v>600</v>
      </c>
      <c r="C405" s="231" t="s">
        <v>367</v>
      </c>
      <c r="D405" s="245"/>
      <c r="E405" s="233">
        <v>7.75</v>
      </c>
      <c r="F405" s="165"/>
      <c r="G405" s="234">
        <f t="shared" si="5"/>
        <v>0</v>
      </c>
    </row>
    <row r="406" spans="1:7" ht="21" customHeight="1" x14ac:dyDescent="0.25">
      <c r="A406" s="244" t="s">
        <v>601</v>
      </c>
      <c r="B406" s="230" t="s">
        <v>602</v>
      </c>
      <c r="C406" s="231" t="s">
        <v>367</v>
      </c>
      <c r="D406" s="245"/>
      <c r="E406" s="233">
        <v>7.75</v>
      </c>
      <c r="F406" s="165"/>
      <c r="G406" s="234">
        <f t="shared" si="5"/>
        <v>0</v>
      </c>
    </row>
    <row r="407" spans="1:7" ht="21" customHeight="1" x14ac:dyDescent="0.25">
      <c r="A407" s="244" t="s">
        <v>603</v>
      </c>
      <c r="B407" s="230" t="s">
        <v>604</v>
      </c>
      <c r="C407" s="231" t="s">
        <v>367</v>
      </c>
      <c r="D407" s="245"/>
      <c r="E407" s="233">
        <v>7.75</v>
      </c>
      <c r="F407" s="165"/>
      <c r="G407" s="234">
        <f t="shared" si="5"/>
        <v>0</v>
      </c>
    </row>
    <row r="408" spans="1:7" ht="21" customHeight="1" x14ac:dyDescent="0.25">
      <c r="A408" s="244" t="s">
        <v>605</v>
      </c>
      <c r="B408" s="230" t="s">
        <v>606</v>
      </c>
      <c r="C408" s="231" t="s">
        <v>373</v>
      </c>
      <c r="D408" s="245"/>
      <c r="E408" s="233">
        <v>3</v>
      </c>
      <c r="F408" s="165"/>
      <c r="G408" s="234">
        <f t="shared" si="5"/>
        <v>0</v>
      </c>
    </row>
    <row r="409" spans="1:7" ht="21" customHeight="1" x14ac:dyDescent="0.25">
      <c r="A409" s="244" t="s">
        <v>607</v>
      </c>
      <c r="B409" s="230" t="s">
        <v>608</v>
      </c>
      <c r="C409" s="231" t="s">
        <v>373</v>
      </c>
      <c r="D409" s="245"/>
      <c r="E409" s="233">
        <v>3</v>
      </c>
      <c r="F409" s="165"/>
      <c r="G409" s="234">
        <f t="shared" si="5"/>
        <v>0</v>
      </c>
    </row>
    <row r="410" spans="1:7" ht="21" customHeight="1" x14ac:dyDescent="0.25">
      <c r="A410" s="244" t="s">
        <v>609</v>
      </c>
      <c r="B410" s="230" t="s">
        <v>610</v>
      </c>
      <c r="C410" s="231" t="s">
        <v>373</v>
      </c>
      <c r="D410" s="245"/>
      <c r="E410" s="233">
        <v>3</v>
      </c>
      <c r="F410" s="165"/>
      <c r="G410" s="234">
        <f t="shared" si="5"/>
        <v>0</v>
      </c>
    </row>
    <row r="411" spans="1:7" ht="21" customHeight="1" x14ac:dyDescent="0.25">
      <c r="A411" s="244" t="s">
        <v>611</v>
      </c>
      <c r="B411" s="230" t="s">
        <v>612</v>
      </c>
      <c r="C411" s="231" t="s">
        <v>373</v>
      </c>
      <c r="D411" s="245"/>
      <c r="E411" s="233">
        <v>3</v>
      </c>
      <c r="F411" s="165"/>
      <c r="G411" s="234">
        <f t="shared" si="5"/>
        <v>0</v>
      </c>
    </row>
    <row r="412" spans="1:7" ht="21" customHeight="1" x14ac:dyDescent="0.25">
      <c r="A412" s="244" t="s">
        <v>613</v>
      </c>
      <c r="B412" s="230" t="s">
        <v>614</v>
      </c>
      <c r="C412" s="231" t="s">
        <v>373</v>
      </c>
      <c r="D412" s="245"/>
      <c r="E412" s="233">
        <v>3</v>
      </c>
      <c r="F412" s="165"/>
      <c r="G412" s="234">
        <f t="shared" si="5"/>
        <v>0</v>
      </c>
    </row>
    <row r="413" spans="1:7" ht="21" customHeight="1" x14ac:dyDescent="0.25">
      <c r="A413" s="244" t="s">
        <v>615</v>
      </c>
      <c r="B413" s="230" t="s">
        <v>616</v>
      </c>
      <c r="C413" s="231" t="s">
        <v>373</v>
      </c>
      <c r="D413" s="245"/>
      <c r="E413" s="233">
        <v>7.75</v>
      </c>
      <c r="F413" s="165"/>
      <c r="G413" s="234">
        <f t="shared" si="5"/>
        <v>0</v>
      </c>
    </row>
    <row r="414" spans="1:7" ht="21" customHeight="1" x14ac:dyDescent="0.25">
      <c r="A414" s="244" t="s">
        <v>617</v>
      </c>
      <c r="B414" s="230" t="s">
        <v>618</v>
      </c>
      <c r="C414" s="231" t="s">
        <v>373</v>
      </c>
      <c r="D414" s="245"/>
      <c r="E414" s="233">
        <v>7.75</v>
      </c>
      <c r="F414" s="165"/>
      <c r="G414" s="234">
        <f t="shared" si="5"/>
        <v>0</v>
      </c>
    </row>
    <row r="415" spans="1:7" ht="21" customHeight="1" x14ac:dyDescent="0.25">
      <c r="A415" s="244" t="s">
        <v>619</v>
      </c>
      <c r="B415" s="230" t="s">
        <v>620</v>
      </c>
      <c r="C415" s="231" t="s">
        <v>367</v>
      </c>
      <c r="D415" s="245"/>
      <c r="E415" s="233">
        <v>6</v>
      </c>
      <c r="F415" s="165"/>
      <c r="G415" s="234">
        <f t="shared" si="5"/>
        <v>0</v>
      </c>
    </row>
    <row r="416" spans="1:7" ht="21" customHeight="1" x14ac:dyDescent="0.25">
      <c r="A416" s="244" t="s">
        <v>621</v>
      </c>
      <c r="B416" s="230" t="s">
        <v>622</v>
      </c>
      <c r="C416" s="231" t="s">
        <v>367</v>
      </c>
      <c r="D416" s="245"/>
      <c r="E416" s="233">
        <v>6</v>
      </c>
      <c r="F416" s="165"/>
      <c r="G416" s="234">
        <f t="shared" si="5"/>
        <v>0</v>
      </c>
    </row>
    <row r="417" spans="1:7" ht="21" customHeight="1" x14ac:dyDescent="0.25">
      <c r="A417" s="244" t="s">
        <v>623</v>
      </c>
      <c r="B417" s="230" t="s">
        <v>624</v>
      </c>
      <c r="C417" s="231" t="s">
        <v>367</v>
      </c>
      <c r="D417" s="245"/>
      <c r="E417" s="233">
        <v>6</v>
      </c>
      <c r="F417" s="165"/>
      <c r="G417" s="234">
        <f t="shared" si="5"/>
        <v>0</v>
      </c>
    </row>
    <row r="418" spans="1:7" ht="21" customHeight="1" x14ac:dyDescent="0.25">
      <c r="A418" s="244" t="s">
        <v>625</v>
      </c>
      <c r="B418" s="230" t="s">
        <v>626</v>
      </c>
      <c r="C418" s="231" t="s">
        <v>367</v>
      </c>
      <c r="D418" s="245"/>
      <c r="E418" s="233">
        <v>6</v>
      </c>
      <c r="F418" s="165"/>
      <c r="G418" s="234">
        <f t="shared" si="5"/>
        <v>0</v>
      </c>
    </row>
    <row r="419" spans="1:7" ht="21" customHeight="1" x14ac:dyDescent="0.25">
      <c r="A419" s="244" t="s">
        <v>627</v>
      </c>
      <c r="B419" s="230" t="s">
        <v>628</v>
      </c>
      <c r="C419" s="231" t="s">
        <v>373</v>
      </c>
      <c r="D419" s="245"/>
      <c r="E419" s="233">
        <v>7.75</v>
      </c>
      <c r="F419" s="165"/>
      <c r="G419" s="234">
        <f t="shared" si="5"/>
        <v>0</v>
      </c>
    </row>
    <row r="420" spans="1:7" ht="21" customHeight="1" x14ac:dyDescent="0.25">
      <c r="A420" s="244" t="s">
        <v>629</v>
      </c>
      <c r="B420" s="230" t="s">
        <v>630</v>
      </c>
      <c r="C420" s="231" t="s">
        <v>373</v>
      </c>
      <c r="D420" s="245"/>
      <c r="E420" s="233">
        <v>7.75</v>
      </c>
      <c r="F420" s="165"/>
      <c r="G420" s="234">
        <f t="shared" si="5"/>
        <v>0</v>
      </c>
    </row>
    <row r="421" spans="1:7" ht="21" customHeight="1" x14ac:dyDescent="0.25">
      <c r="A421" s="244" t="s">
        <v>631</v>
      </c>
      <c r="B421" s="230" t="s">
        <v>632</v>
      </c>
      <c r="C421" s="231" t="s">
        <v>373</v>
      </c>
      <c r="D421" s="245"/>
      <c r="E421" s="233">
        <v>7.75</v>
      </c>
      <c r="F421" s="165"/>
      <c r="G421" s="234">
        <f t="shared" si="5"/>
        <v>0</v>
      </c>
    </row>
    <row r="422" spans="1:7" ht="21" customHeight="1" x14ac:dyDescent="0.25">
      <c r="A422" s="244" t="s">
        <v>633</v>
      </c>
      <c r="B422" s="230" t="s">
        <v>634</v>
      </c>
      <c r="C422" s="231" t="s">
        <v>373</v>
      </c>
      <c r="D422" s="245"/>
      <c r="E422" s="233">
        <v>7.75</v>
      </c>
      <c r="F422" s="165"/>
      <c r="G422" s="234">
        <f t="shared" si="5"/>
        <v>0</v>
      </c>
    </row>
    <row r="423" spans="1:7" ht="21" customHeight="1" x14ac:dyDescent="0.25">
      <c r="A423" s="244" t="s">
        <v>635</v>
      </c>
      <c r="B423" s="230" t="s">
        <v>636</v>
      </c>
      <c r="C423" s="231" t="s">
        <v>373</v>
      </c>
      <c r="D423" s="245"/>
      <c r="E423" s="233">
        <v>7.5</v>
      </c>
      <c r="F423" s="165"/>
      <c r="G423" s="234">
        <f t="shared" si="5"/>
        <v>0</v>
      </c>
    </row>
    <row r="424" spans="1:7" ht="21" customHeight="1" x14ac:dyDescent="0.25">
      <c r="A424" s="244" t="s">
        <v>637</v>
      </c>
      <c r="B424" s="230" t="s">
        <v>638</v>
      </c>
      <c r="C424" s="231" t="s">
        <v>373</v>
      </c>
      <c r="D424" s="245"/>
      <c r="E424" s="233">
        <v>7.5</v>
      </c>
      <c r="F424" s="165"/>
      <c r="G424" s="234">
        <f t="shared" si="5"/>
        <v>0</v>
      </c>
    </row>
    <row r="425" spans="1:7" ht="21" customHeight="1" x14ac:dyDescent="0.25">
      <c r="A425" s="244" t="s">
        <v>639</v>
      </c>
      <c r="B425" s="230" t="s">
        <v>640</v>
      </c>
      <c r="C425" s="231" t="s">
        <v>373</v>
      </c>
      <c r="D425" s="245"/>
      <c r="E425" s="233">
        <v>7.5</v>
      </c>
      <c r="F425" s="165"/>
      <c r="G425" s="234">
        <f t="shared" si="5"/>
        <v>0</v>
      </c>
    </row>
    <row r="426" spans="1:7" ht="21" customHeight="1" x14ac:dyDescent="0.25">
      <c r="A426" s="244" t="s">
        <v>641</v>
      </c>
      <c r="B426" s="230" t="s">
        <v>642</v>
      </c>
      <c r="C426" s="231" t="s">
        <v>373</v>
      </c>
      <c r="D426" s="245"/>
      <c r="E426" s="233">
        <v>7.5</v>
      </c>
      <c r="F426" s="165"/>
      <c r="G426" s="234">
        <f t="shared" si="5"/>
        <v>0</v>
      </c>
    </row>
    <row r="427" spans="1:7" ht="21" customHeight="1" x14ac:dyDescent="0.25">
      <c r="A427" s="244" t="s">
        <v>643</v>
      </c>
      <c r="B427" s="230" t="s">
        <v>644</v>
      </c>
      <c r="C427" s="231" t="s">
        <v>367</v>
      </c>
      <c r="D427" s="245"/>
      <c r="E427" s="233">
        <v>6</v>
      </c>
      <c r="F427" s="165"/>
      <c r="G427" s="234">
        <f t="shared" si="5"/>
        <v>0</v>
      </c>
    </row>
    <row r="428" spans="1:7" ht="21" customHeight="1" x14ac:dyDescent="0.25">
      <c r="A428" s="244" t="s">
        <v>645</v>
      </c>
      <c r="B428" s="230" t="s">
        <v>646</v>
      </c>
      <c r="C428" s="231" t="s">
        <v>367</v>
      </c>
      <c r="D428" s="245"/>
      <c r="E428" s="233">
        <v>6</v>
      </c>
      <c r="F428" s="165"/>
      <c r="G428" s="234">
        <f t="shared" si="5"/>
        <v>0</v>
      </c>
    </row>
    <row r="429" spans="1:7" ht="21" customHeight="1" x14ac:dyDescent="0.25">
      <c r="A429" s="244" t="s">
        <v>647</v>
      </c>
      <c r="B429" s="230" t="s">
        <v>648</v>
      </c>
      <c r="C429" s="231" t="s">
        <v>367</v>
      </c>
      <c r="D429" s="245"/>
      <c r="E429" s="233">
        <v>6</v>
      </c>
      <c r="F429" s="165"/>
      <c r="G429" s="234">
        <f t="shared" si="5"/>
        <v>0</v>
      </c>
    </row>
    <row r="430" spans="1:7" ht="21" customHeight="1" x14ac:dyDescent="0.25">
      <c r="A430" s="244" t="s">
        <v>649</v>
      </c>
      <c r="B430" s="230" t="s">
        <v>650</v>
      </c>
      <c r="C430" s="231" t="s">
        <v>367</v>
      </c>
      <c r="D430" s="245"/>
      <c r="E430" s="233">
        <v>6</v>
      </c>
      <c r="F430" s="165"/>
      <c r="G430" s="234">
        <f t="shared" si="5"/>
        <v>0</v>
      </c>
    </row>
    <row r="431" spans="1:7" ht="21" customHeight="1" x14ac:dyDescent="0.25">
      <c r="A431" s="244" t="s">
        <v>651</v>
      </c>
      <c r="B431" s="230" t="s">
        <v>652</v>
      </c>
      <c r="C431" s="231" t="s">
        <v>373</v>
      </c>
      <c r="D431" s="245"/>
      <c r="E431" s="233">
        <v>7.75</v>
      </c>
      <c r="F431" s="165"/>
      <c r="G431" s="234">
        <f t="shared" si="5"/>
        <v>0</v>
      </c>
    </row>
    <row r="432" spans="1:7" ht="21" customHeight="1" x14ac:dyDescent="0.25">
      <c r="A432" s="244" t="s">
        <v>653</v>
      </c>
      <c r="B432" s="230" t="s">
        <v>654</v>
      </c>
      <c r="C432" s="231" t="s">
        <v>373</v>
      </c>
      <c r="D432" s="245"/>
      <c r="E432" s="233">
        <v>7.75</v>
      </c>
      <c r="F432" s="165"/>
      <c r="G432" s="234">
        <f t="shared" si="5"/>
        <v>0</v>
      </c>
    </row>
    <row r="433" spans="1:7" ht="21" customHeight="1" x14ac:dyDescent="0.25">
      <c r="A433" s="244" t="s">
        <v>655</v>
      </c>
      <c r="B433" s="230" t="s">
        <v>656</v>
      </c>
      <c r="C433" s="231" t="s">
        <v>373</v>
      </c>
      <c r="D433" s="245"/>
      <c r="E433" s="233">
        <v>7.75</v>
      </c>
      <c r="F433" s="165"/>
      <c r="G433" s="234">
        <f t="shared" si="5"/>
        <v>0</v>
      </c>
    </row>
    <row r="434" spans="1:7" ht="21" customHeight="1" x14ac:dyDescent="0.25">
      <c r="A434" s="244" t="s">
        <v>657</v>
      </c>
      <c r="B434" s="230" t="s">
        <v>658</v>
      </c>
      <c r="C434" s="231" t="s">
        <v>373</v>
      </c>
      <c r="D434" s="245"/>
      <c r="E434" s="233">
        <v>8.25</v>
      </c>
      <c r="F434" s="165"/>
      <c r="G434" s="234">
        <f t="shared" si="5"/>
        <v>0</v>
      </c>
    </row>
    <row r="435" spans="1:7" ht="21" customHeight="1" x14ac:dyDescent="0.25">
      <c r="A435" s="244" t="s">
        <v>659</v>
      </c>
      <c r="B435" s="230" t="s">
        <v>660</v>
      </c>
      <c r="C435" s="231" t="s">
        <v>373</v>
      </c>
      <c r="D435" s="245"/>
      <c r="E435" s="233">
        <v>8.25</v>
      </c>
      <c r="F435" s="165"/>
      <c r="G435" s="234">
        <f t="shared" si="5"/>
        <v>0</v>
      </c>
    </row>
    <row r="436" spans="1:7" ht="21" customHeight="1" x14ac:dyDescent="0.25">
      <c r="A436" s="244" t="s">
        <v>661</v>
      </c>
      <c r="B436" s="230" t="s">
        <v>662</v>
      </c>
      <c r="C436" s="231" t="s">
        <v>373</v>
      </c>
      <c r="D436" s="245"/>
      <c r="E436" s="233">
        <v>8.25</v>
      </c>
      <c r="F436" s="165"/>
      <c r="G436" s="234">
        <f t="shared" si="5"/>
        <v>0</v>
      </c>
    </row>
    <row r="437" spans="1:7" ht="21" customHeight="1" x14ac:dyDescent="0.25">
      <c r="A437" s="244" t="s">
        <v>663</v>
      </c>
      <c r="B437" s="230" t="s">
        <v>664</v>
      </c>
      <c r="C437" s="231" t="s">
        <v>367</v>
      </c>
      <c r="D437" s="245"/>
      <c r="E437" s="233">
        <v>7.75</v>
      </c>
      <c r="F437" s="165"/>
      <c r="G437" s="234">
        <f t="shared" si="5"/>
        <v>0</v>
      </c>
    </row>
    <row r="438" spans="1:7" ht="21" customHeight="1" x14ac:dyDescent="0.25">
      <c r="A438" s="244" t="s">
        <v>665</v>
      </c>
      <c r="B438" s="230" t="s">
        <v>666</v>
      </c>
      <c r="C438" s="231" t="s">
        <v>367</v>
      </c>
      <c r="D438" s="245"/>
      <c r="E438" s="233">
        <v>7.75</v>
      </c>
      <c r="F438" s="165"/>
      <c r="G438" s="234">
        <f t="shared" si="5"/>
        <v>0</v>
      </c>
    </row>
    <row r="439" spans="1:7" ht="21" customHeight="1" x14ac:dyDescent="0.25">
      <c r="A439" s="244" t="s">
        <v>667</v>
      </c>
      <c r="B439" s="230" t="s">
        <v>668</v>
      </c>
      <c r="C439" s="231" t="s">
        <v>373</v>
      </c>
      <c r="D439" s="245"/>
      <c r="E439" s="233">
        <v>7.5</v>
      </c>
      <c r="F439" s="165"/>
      <c r="G439" s="234">
        <f t="shared" si="5"/>
        <v>0</v>
      </c>
    </row>
    <row r="440" spans="1:7" ht="21" customHeight="1" x14ac:dyDescent="0.25">
      <c r="A440" s="244" t="s">
        <v>669</v>
      </c>
      <c r="B440" s="230" t="s">
        <v>670</v>
      </c>
      <c r="C440" s="231" t="s">
        <v>373</v>
      </c>
      <c r="D440" s="245"/>
      <c r="E440" s="233">
        <v>7.5</v>
      </c>
      <c r="F440" s="165"/>
      <c r="G440" s="234">
        <f t="shared" si="5"/>
        <v>0</v>
      </c>
    </row>
    <row r="441" spans="1:7" ht="21" customHeight="1" x14ac:dyDescent="0.25">
      <c r="A441" s="244" t="s">
        <v>671</v>
      </c>
      <c r="B441" s="230" t="s">
        <v>672</v>
      </c>
      <c r="C441" s="231" t="s">
        <v>373</v>
      </c>
      <c r="D441" s="245"/>
      <c r="E441" s="233">
        <v>6</v>
      </c>
      <c r="F441" s="165"/>
      <c r="G441" s="234">
        <f t="shared" ref="G441:G452" si="6">+F441*E441</f>
        <v>0</v>
      </c>
    </row>
    <row r="442" spans="1:7" ht="21" customHeight="1" x14ac:dyDescent="0.25">
      <c r="A442" s="244" t="s">
        <v>673</v>
      </c>
      <c r="B442" s="230" t="s">
        <v>674</v>
      </c>
      <c r="C442" s="231" t="s">
        <v>373</v>
      </c>
      <c r="D442" s="245"/>
      <c r="E442" s="233">
        <v>6</v>
      </c>
      <c r="F442" s="165"/>
      <c r="G442" s="234">
        <f t="shared" si="6"/>
        <v>0</v>
      </c>
    </row>
    <row r="443" spans="1:7" ht="21" customHeight="1" x14ac:dyDescent="0.25">
      <c r="A443" s="244" t="s">
        <v>675</v>
      </c>
      <c r="B443" s="230" t="s">
        <v>676</v>
      </c>
      <c r="C443" s="231" t="s">
        <v>373</v>
      </c>
      <c r="D443" s="245"/>
      <c r="E443" s="233">
        <v>7.75</v>
      </c>
      <c r="F443" s="165"/>
      <c r="G443" s="234">
        <f t="shared" si="6"/>
        <v>0</v>
      </c>
    </row>
    <row r="444" spans="1:7" ht="21" customHeight="1" x14ac:dyDescent="0.25">
      <c r="A444" s="244" t="s">
        <v>677</v>
      </c>
      <c r="B444" s="230" t="s">
        <v>678</v>
      </c>
      <c r="C444" s="231" t="s">
        <v>373</v>
      </c>
      <c r="D444" s="245"/>
      <c r="E444" s="233">
        <v>7.75</v>
      </c>
      <c r="F444" s="165"/>
      <c r="G444" s="234">
        <f t="shared" si="6"/>
        <v>0</v>
      </c>
    </row>
    <row r="445" spans="1:7" ht="21" customHeight="1" x14ac:dyDescent="0.25">
      <c r="A445" s="244" t="s">
        <v>679</v>
      </c>
      <c r="B445" s="230" t="s">
        <v>680</v>
      </c>
      <c r="C445" s="231" t="s">
        <v>373</v>
      </c>
      <c r="D445" s="245"/>
      <c r="E445" s="233">
        <v>7.75</v>
      </c>
      <c r="F445" s="165"/>
      <c r="G445" s="234">
        <f t="shared" si="6"/>
        <v>0</v>
      </c>
    </row>
    <row r="446" spans="1:7" ht="21" customHeight="1" x14ac:dyDescent="0.25">
      <c r="A446" s="244" t="s">
        <v>681</v>
      </c>
      <c r="B446" s="230" t="s">
        <v>682</v>
      </c>
      <c r="C446" s="231" t="s">
        <v>367</v>
      </c>
      <c r="D446" s="245"/>
      <c r="E446" s="233">
        <v>6</v>
      </c>
      <c r="F446" s="165"/>
      <c r="G446" s="234">
        <f t="shared" si="6"/>
        <v>0</v>
      </c>
    </row>
    <row r="447" spans="1:7" ht="21" customHeight="1" x14ac:dyDescent="0.25">
      <c r="A447" s="244" t="s">
        <v>683</v>
      </c>
      <c r="B447" s="230" t="s">
        <v>684</v>
      </c>
      <c r="C447" s="231" t="s">
        <v>367</v>
      </c>
      <c r="D447" s="245"/>
      <c r="E447" s="233">
        <v>6</v>
      </c>
      <c r="F447" s="165"/>
      <c r="G447" s="234">
        <f t="shared" si="6"/>
        <v>0</v>
      </c>
    </row>
    <row r="448" spans="1:7" ht="21" customHeight="1" x14ac:dyDescent="0.25">
      <c r="A448" s="244" t="s">
        <v>685</v>
      </c>
      <c r="B448" s="230" t="s">
        <v>686</v>
      </c>
      <c r="C448" s="231" t="s">
        <v>367</v>
      </c>
      <c r="D448" s="245"/>
      <c r="E448" s="233">
        <v>7.75</v>
      </c>
      <c r="F448" s="165"/>
      <c r="G448" s="234">
        <f t="shared" si="6"/>
        <v>0</v>
      </c>
    </row>
    <row r="449" spans="1:7" ht="21" customHeight="1" x14ac:dyDescent="0.25">
      <c r="A449" s="244" t="s">
        <v>687</v>
      </c>
      <c r="B449" s="230" t="s">
        <v>688</v>
      </c>
      <c r="C449" s="231" t="s">
        <v>367</v>
      </c>
      <c r="D449" s="245"/>
      <c r="E449" s="233">
        <v>7.75</v>
      </c>
      <c r="F449" s="165"/>
      <c r="G449" s="234">
        <f t="shared" si="6"/>
        <v>0</v>
      </c>
    </row>
    <row r="450" spans="1:7" ht="21" customHeight="1" x14ac:dyDescent="0.25">
      <c r="A450" s="244" t="s">
        <v>689</v>
      </c>
      <c r="B450" s="230" t="s">
        <v>690</v>
      </c>
      <c r="C450" s="231" t="s">
        <v>367</v>
      </c>
      <c r="D450" s="245"/>
      <c r="E450" s="233">
        <v>7.75</v>
      </c>
      <c r="F450" s="165"/>
      <c r="G450" s="234">
        <f t="shared" si="6"/>
        <v>0</v>
      </c>
    </row>
    <row r="451" spans="1:7" ht="21" customHeight="1" x14ac:dyDescent="0.25">
      <c r="A451" s="244">
        <v>9781546120193</v>
      </c>
      <c r="B451" s="230" t="s">
        <v>691</v>
      </c>
      <c r="C451" s="231" t="s">
        <v>367</v>
      </c>
      <c r="D451" s="245"/>
      <c r="E451" s="233">
        <v>7.75</v>
      </c>
      <c r="F451" s="165"/>
      <c r="G451" s="234">
        <f t="shared" si="6"/>
        <v>0</v>
      </c>
    </row>
    <row r="452" spans="1:7" ht="21" customHeight="1" x14ac:dyDescent="0.25">
      <c r="A452" s="244" t="s">
        <v>692</v>
      </c>
      <c r="B452" s="230" t="s">
        <v>693</v>
      </c>
      <c r="C452" s="231" t="s">
        <v>367</v>
      </c>
      <c r="D452" s="245"/>
      <c r="E452" s="233">
        <v>7.75</v>
      </c>
      <c r="F452" s="165"/>
      <c r="G452" s="234">
        <f t="shared" si="6"/>
        <v>0</v>
      </c>
    </row>
    <row r="453" spans="1:7" ht="21" customHeight="1" x14ac:dyDescent="0.25">
      <c r="A453" s="244" t="s">
        <v>694</v>
      </c>
      <c r="B453" s="230" t="s">
        <v>695</v>
      </c>
      <c r="C453" s="231" t="s">
        <v>367</v>
      </c>
      <c r="D453" s="245"/>
      <c r="E453" s="233">
        <v>7.75</v>
      </c>
      <c r="F453" s="165"/>
      <c r="G453" s="234">
        <f t="shared" si="4"/>
        <v>0</v>
      </c>
    </row>
    <row r="454" spans="1:7" ht="21" customHeight="1" x14ac:dyDescent="0.25">
      <c r="A454" s="244" t="s">
        <v>696</v>
      </c>
      <c r="B454" s="230" t="s">
        <v>697</v>
      </c>
      <c r="C454" s="231" t="s">
        <v>367</v>
      </c>
      <c r="D454" s="245"/>
      <c r="E454" s="233">
        <v>7.75</v>
      </c>
      <c r="F454" s="165"/>
      <c r="G454" s="234">
        <f t="shared" si="4"/>
        <v>0</v>
      </c>
    </row>
    <row r="455" spans="1:7" ht="21" customHeight="1" x14ac:dyDescent="0.25">
      <c r="A455" s="244" t="s">
        <v>698</v>
      </c>
      <c r="B455" s="230" t="s">
        <v>699</v>
      </c>
      <c r="C455" s="231" t="s">
        <v>373</v>
      </c>
      <c r="D455" s="245"/>
      <c r="E455" s="233">
        <v>10</v>
      </c>
      <c r="F455" s="165"/>
      <c r="G455" s="234">
        <f t="shared" si="4"/>
        <v>0</v>
      </c>
    </row>
    <row r="456" spans="1:7" ht="21" customHeight="1" x14ac:dyDescent="0.25">
      <c r="A456" s="244" t="s">
        <v>700</v>
      </c>
      <c r="B456" s="230" t="s">
        <v>701</v>
      </c>
      <c r="C456" s="231" t="s">
        <v>373</v>
      </c>
      <c r="D456" s="245"/>
      <c r="E456" s="233">
        <v>10</v>
      </c>
      <c r="F456" s="165"/>
      <c r="G456" s="234">
        <f t="shared" si="4"/>
        <v>0</v>
      </c>
    </row>
    <row r="457" spans="1:7" ht="21" customHeight="1" x14ac:dyDescent="0.25">
      <c r="A457" s="244" t="s">
        <v>702</v>
      </c>
      <c r="B457" s="230" t="s">
        <v>703</v>
      </c>
      <c r="C457" s="231" t="s">
        <v>367</v>
      </c>
      <c r="D457" s="245"/>
      <c r="E457" s="233">
        <v>7.75</v>
      </c>
      <c r="F457" s="165"/>
      <c r="G457" s="234">
        <f t="shared" si="4"/>
        <v>0</v>
      </c>
    </row>
    <row r="458" spans="1:7" ht="21" customHeight="1" x14ac:dyDescent="0.25">
      <c r="A458" s="244" t="s">
        <v>704</v>
      </c>
      <c r="B458" s="230" t="s">
        <v>705</v>
      </c>
      <c r="C458" s="231" t="s">
        <v>367</v>
      </c>
      <c r="D458" s="245"/>
      <c r="E458" s="233">
        <v>7.75</v>
      </c>
      <c r="F458" s="165"/>
      <c r="G458" s="234">
        <f t="shared" si="4"/>
        <v>0</v>
      </c>
    </row>
    <row r="459" spans="1:7" ht="21" customHeight="1" x14ac:dyDescent="0.25">
      <c r="A459" s="244" t="s">
        <v>706</v>
      </c>
      <c r="B459" s="230" t="s">
        <v>707</v>
      </c>
      <c r="C459" s="231" t="s">
        <v>367</v>
      </c>
      <c r="D459" s="245"/>
      <c r="E459" s="233">
        <v>7.75</v>
      </c>
      <c r="F459" s="165"/>
      <c r="G459" s="234">
        <f t="shared" si="4"/>
        <v>0</v>
      </c>
    </row>
    <row r="460" spans="1:7" ht="21" customHeight="1" x14ac:dyDescent="0.25">
      <c r="A460" s="244" t="s">
        <v>708</v>
      </c>
      <c r="B460" s="230" t="s">
        <v>709</v>
      </c>
      <c r="C460" s="231" t="s">
        <v>367</v>
      </c>
      <c r="D460" s="245"/>
      <c r="E460" s="233">
        <v>7.75</v>
      </c>
      <c r="F460" s="165"/>
      <c r="G460" s="234">
        <f t="shared" si="4"/>
        <v>0</v>
      </c>
    </row>
    <row r="461" spans="1:7" ht="21" customHeight="1" x14ac:dyDescent="0.25">
      <c r="A461" s="244" t="s">
        <v>710</v>
      </c>
      <c r="B461" s="230" t="s">
        <v>711</v>
      </c>
      <c r="C461" s="231" t="s">
        <v>373</v>
      </c>
      <c r="D461" s="245"/>
      <c r="E461" s="233">
        <v>7.5</v>
      </c>
      <c r="F461" s="165"/>
      <c r="G461" s="234">
        <f t="shared" si="4"/>
        <v>0</v>
      </c>
    </row>
    <row r="462" spans="1:7" ht="21" customHeight="1" x14ac:dyDescent="0.25">
      <c r="A462" s="244" t="s">
        <v>712</v>
      </c>
      <c r="B462" s="230" t="s">
        <v>713</v>
      </c>
      <c r="C462" s="231" t="s">
        <v>373</v>
      </c>
      <c r="D462" s="245"/>
      <c r="E462" s="233">
        <v>7.5</v>
      </c>
      <c r="F462" s="165"/>
      <c r="G462" s="234">
        <f t="shared" si="4"/>
        <v>0</v>
      </c>
    </row>
    <row r="463" spans="1:7" ht="21" customHeight="1" x14ac:dyDescent="0.25">
      <c r="A463" s="244" t="s">
        <v>714</v>
      </c>
      <c r="B463" s="230" t="s">
        <v>715</v>
      </c>
      <c r="C463" s="231" t="s">
        <v>373</v>
      </c>
      <c r="D463" s="245"/>
      <c r="E463" s="233">
        <v>7.5</v>
      </c>
      <c r="F463" s="165"/>
      <c r="G463" s="234">
        <f t="shared" si="4"/>
        <v>0</v>
      </c>
    </row>
    <row r="464" spans="1:7" ht="21" customHeight="1" x14ac:dyDescent="0.25">
      <c r="A464" s="244" t="s">
        <v>716</v>
      </c>
      <c r="B464" s="230" t="s">
        <v>717</v>
      </c>
      <c r="C464" s="231" t="s">
        <v>373</v>
      </c>
      <c r="D464" s="245"/>
      <c r="E464" s="233">
        <v>7.75</v>
      </c>
      <c r="F464" s="165"/>
      <c r="G464" s="234">
        <f t="shared" si="4"/>
        <v>0</v>
      </c>
    </row>
    <row r="465" spans="1:7" ht="21" customHeight="1" x14ac:dyDescent="0.25">
      <c r="A465" s="244" t="s">
        <v>718</v>
      </c>
      <c r="B465" s="230" t="s">
        <v>719</v>
      </c>
      <c r="C465" s="231" t="s">
        <v>373</v>
      </c>
      <c r="D465" s="245"/>
      <c r="E465" s="233">
        <v>7.75</v>
      </c>
      <c r="F465" s="165"/>
      <c r="G465" s="234">
        <f t="shared" si="4"/>
        <v>0</v>
      </c>
    </row>
    <row r="466" spans="1:7" ht="21" customHeight="1" x14ac:dyDescent="0.25">
      <c r="A466" s="244" t="s">
        <v>720</v>
      </c>
      <c r="B466" s="230" t="s">
        <v>721</v>
      </c>
      <c r="C466" s="231" t="s">
        <v>373</v>
      </c>
      <c r="D466" s="245"/>
      <c r="E466" s="233">
        <v>7.75</v>
      </c>
      <c r="F466" s="165"/>
      <c r="G466" s="234">
        <f t="shared" si="4"/>
        <v>0</v>
      </c>
    </row>
    <row r="467" spans="1:7" ht="21" customHeight="1" x14ac:dyDescent="0.25">
      <c r="A467" s="244" t="s">
        <v>722</v>
      </c>
      <c r="B467" s="230" t="s">
        <v>723</v>
      </c>
      <c r="C467" s="231" t="s">
        <v>373</v>
      </c>
      <c r="D467" s="245"/>
      <c r="E467" s="233">
        <v>6.75</v>
      </c>
      <c r="F467" s="165"/>
      <c r="G467" s="234">
        <f t="shared" si="4"/>
        <v>0</v>
      </c>
    </row>
    <row r="468" spans="1:7" ht="21" customHeight="1" x14ac:dyDescent="0.25">
      <c r="A468" s="244" t="s">
        <v>724</v>
      </c>
      <c r="B468" s="230" t="s">
        <v>725</v>
      </c>
      <c r="C468" s="231" t="s">
        <v>373</v>
      </c>
      <c r="D468" s="245"/>
      <c r="E468" s="233">
        <v>6.75</v>
      </c>
      <c r="F468" s="165"/>
      <c r="G468" s="234">
        <f t="shared" si="4"/>
        <v>0</v>
      </c>
    </row>
    <row r="469" spans="1:7" ht="21" customHeight="1" x14ac:dyDescent="0.25">
      <c r="A469" s="244" t="s">
        <v>726</v>
      </c>
      <c r="B469" s="230" t="s">
        <v>727</v>
      </c>
      <c r="C469" s="231" t="s">
        <v>373</v>
      </c>
      <c r="D469" s="245"/>
      <c r="E469" s="233">
        <v>6.75</v>
      </c>
      <c r="F469" s="165"/>
      <c r="G469" s="234">
        <f t="shared" si="4"/>
        <v>0</v>
      </c>
    </row>
    <row r="470" spans="1:7" ht="21" customHeight="1" x14ac:dyDescent="0.25">
      <c r="A470" s="244" t="s">
        <v>728</v>
      </c>
      <c r="B470" s="230" t="s">
        <v>729</v>
      </c>
      <c r="C470" s="231" t="s">
        <v>373</v>
      </c>
      <c r="D470" s="245"/>
      <c r="E470" s="233">
        <v>4.5</v>
      </c>
      <c r="F470" s="165"/>
      <c r="G470" s="234">
        <f t="shared" si="4"/>
        <v>0</v>
      </c>
    </row>
    <row r="471" spans="1:7" ht="21" customHeight="1" x14ac:dyDescent="0.25">
      <c r="A471" s="244">
        <v>9781546119623</v>
      </c>
      <c r="B471" s="230" t="s">
        <v>730</v>
      </c>
      <c r="C471" s="231" t="s">
        <v>367</v>
      </c>
      <c r="D471" s="245"/>
      <c r="E471" s="233">
        <v>6</v>
      </c>
      <c r="F471" s="165"/>
      <c r="G471" s="234">
        <f t="shared" si="4"/>
        <v>0</v>
      </c>
    </row>
    <row r="472" spans="1:7" ht="21" customHeight="1" x14ac:dyDescent="0.25">
      <c r="A472" s="244">
        <v>9781546140283</v>
      </c>
      <c r="B472" s="230" t="s">
        <v>731</v>
      </c>
      <c r="C472" s="231" t="s">
        <v>367</v>
      </c>
      <c r="D472" s="245"/>
      <c r="E472" s="233">
        <v>7.75</v>
      </c>
      <c r="F472" s="165"/>
      <c r="G472" s="234">
        <f t="shared" si="4"/>
        <v>0</v>
      </c>
    </row>
    <row r="473" spans="1:7" ht="21" customHeight="1" x14ac:dyDescent="0.25">
      <c r="A473" s="244">
        <v>9781546176800</v>
      </c>
      <c r="B473" s="230" t="s">
        <v>732</v>
      </c>
      <c r="C473" s="231" t="s">
        <v>373</v>
      </c>
      <c r="D473" s="245"/>
      <c r="E473" s="233">
        <v>10</v>
      </c>
      <c r="F473" s="165"/>
      <c r="G473" s="234">
        <f t="shared" si="4"/>
        <v>0</v>
      </c>
    </row>
    <row r="474" spans="1:7" ht="21" customHeight="1" x14ac:dyDescent="0.25">
      <c r="A474" s="244" t="s">
        <v>733</v>
      </c>
      <c r="B474" s="230" t="s">
        <v>734</v>
      </c>
      <c r="C474" s="231" t="s">
        <v>373</v>
      </c>
      <c r="D474" s="245"/>
      <c r="E474" s="233">
        <v>1</v>
      </c>
      <c r="F474" s="165"/>
      <c r="G474" s="234">
        <f t="shared" si="4"/>
        <v>0</v>
      </c>
    </row>
    <row r="475" spans="1:7" ht="21" customHeight="1" x14ac:dyDescent="0.25">
      <c r="A475" s="244" t="s">
        <v>735</v>
      </c>
      <c r="B475" s="230" t="s">
        <v>736</v>
      </c>
      <c r="C475" s="231" t="s">
        <v>373</v>
      </c>
      <c r="D475" s="245"/>
      <c r="E475" s="233">
        <v>1</v>
      </c>
      <c r="F475" s="165"/>
      <c r="G475" s="234">
        <f t="shared" si="4"/>
        <v>0</v>
      </c>
    </row>
    <row r="476" spans="1:7" ht="21" customHeight="1" x14ac:dyDescent="0.25">
      <c r="A476" s="244" t="s">
        <v>737</v>
      </c>
      <c r="B476" s="230" t="s">
        <v>738</v>
      </c>
      <c r="C476" s="231" t="s">
        <v>373</v>
      </c>
      <c r="D476" s="245"/>
      <c r="E476" s="233">
        <v>1</v>
      </c>
      <c r="F476" s="165"/>
      <c r="G476" s="234">
        <f t="shared" si="4"/>
        <v>0</v>
      </c>
    </row>
    <row r="477" spans="1:7" ht="21" customHeight="1" x14ac:dyDescent="0.25">
      <c r="A477" s="244" t="s">
        <v>739</v>
      </c>
      <c r="B477" s="230" t="s">
        <v>740</v>
      </c>
      <c r="C477" s="231" t="s">
        <v>373</v>
      </c>
      <c r="D477" s="245"/>
      <c r="E477" s="233">
        <v>1</v>
      </c>
      <c r="F477" s="165"/>
      <c r="G477" s="234">
        <f t="shared" si="4"/>
        <v>0</v>
      </c>
    </row>
    <row r="478" spans="1:7" ht="21" customHeight="1" x14ac:dyDescent="0.25">
      <c r="A478" s="244" t="s">
        <v>741</v>
      </c>
      <c r="B478" s="230" t="s">
        <v>742</v>
      </c>
      <c r="C478" s="231" t="s">
        <v>373</v>
      </c>
      <c r="D478" s="245"/>
      <c r="E478" s="233">
        <v>1</v>
      </c>
      <c r="F478" s="165"/>
      <c r="G478" s="234">
        <f t="shared" si="4"/>
        <v>0</v>
      </c>
    </row>
    <row r="479" spans="1:7" ht="21" customHeight="1" x14ac:dyDescent="0.25">
      <c r="A479" s="244" t="s">
        <v>743</v>
      </c>
      <c r="B479" s="230" t="s">
        <v>744</v>
      </c>
      <c r="C479" s="231" t="s">
        <v>373</v>
      </c>
      <c r="D479" s="245"/>
      <c r="E479" s="233">
        <v>1</v>
      </c>
      <c r="F479" s="165"/>
      <c r="G479" s="234">
        <f t="shared" si="4"/>
        <v>0</v>
      </c>
    </row>
    <row r="480" spans="1:7" ht="21" customHeight="1" x14ac:dyDescent="0.25">
      <c r="A480" s="244" t="s">
        <v>745</v>
      </c>
      <c r="B480" s="230" t="s">
        <v>746</v>
      </c>
      <c r="C480" s="231" t="s">
        <v>373</v>
      </c>
      <c r="D480" s="245"/>
      <c r="E480" s="233">
        <v>1</v>
      </c>
      <c r="F480" s="165"/>
      <c r="G480" s="234">
        <f t="shared" si="4"/>
        <v>0</v>
      </c>
    </row>
    <row r="481" spans="1:7" ht="21" customHeight="1" x14ac:dyDescent="0.25">
      <c r="A481" s="244" t="s">
        <v>747</v>
      </c>
      <c r="B481" s="230" t="s">
        <v>748</v>
      </c>
      <c r="C481" s="231" t="s">
        <v>373</v>
      </c>
      <c r="D481" s="245"/>
      <c r="E481" s="233">
        <v>1</v>
      </c>
      <c r="F481" s="165"/>
      <c r="G481" s="234">
        <f t="shared" si="4"/>
        <v>0</v>
      </c>
    </row>
    <row r="482" spans="1:7" ht="21" customHeight="1" x14ac:dyDescent="0.25">
      <c r="A482" s="244" t="s">
        <v>749</v>
      </c>
      <c r="B482" s="230" t="s">
        <v>750</v>
      </c>
      <c r="C482" s="231" t="s">
        <v>373</v>
      </c>
      <c r="D482" s="245"/>
      <c r="E482" s="233">
        <v>1</v>
      </c>
      <c r="F482" s="165"/>
      <c r="G482" s="234">
        <f t="shared" si="4"/>
        <v>0</v>
      </c>
    </row>
    <row r="483" spans="1:7" ht="21" customHeight="1" x14ac:dyDescent="0.25">
      <c r="A483" s="244" t="s">
        <v>751</v>
      </c>
      <c r="B483" s="230" t="s">
        <v>752</v>
      </c>
      <c r="C483" s="231" t="s">
        <v>373</v>
      </c>
      <c r="D483" s="245"/>
      <c r="E483" s="233">
        <v>1</v>
      </c>
      <c r="F483" s="165"/>
      <c r="G483" s="234">
        <f t="shared" si="4"/>
        <v>0</v>
      </c>
    </row>
    <row r="484" spans="1:7" ht="21" customHeight="1" x14ac:dyDescent="0.25">
      <c r="A484" s="244" t="s">
        <v>753</v>
      </c>
      <c r="B484" s="230" t="s">
        <v>754</v>
      </c>
      <c r="C484" s="231" t="s">
        <v>373</v>
      </c>
      <c r="D484" s="245"/>
      <c r="E484" s="233">
        <v>1</v>
      </c>
      <c r="F484" s="165"/>
      <c r="G484" s="234">
        <f t="shared" si="4"/>
        <v>0</v>
      </c>
    </row>
    <row r="485" spans="1:7" ht="21" customHeight="1" x14ac:dyDescent="0.25">
      <c r="A485" s="244" t="s">
        <v>755</v>
      </c>
      <c r="B485" s="230" t="s">
        <v>756</v>
      </c>
      <c r="C485" s="231" t="s">
        <v>373</v>
      </c>
      <c r="D485" s="245"/>
      <c r="E485" s="233">
        <v>1</v>
      </c>
      <c r="F485" s="165"/>
      <c r="G485" s="234">
        <f t="shared" si="4"/>
        <v>0</v>
      </c>
    </row>
    <row r="486" spans="1:7" ht="21" customHeight="1" x14ac:dyDescent="0.25">
      <c r="A486" s="244" t="s">
        <v>757</v>
      </c>
      <c r="B486" s="230" t="s">
        <v>758</v>
      </c>
      <c r="C486" s="231" t="s">
        <v>373</v>
      </c>
      <c r="D486" s="245"/>
      <c r="E486" s="233">
        <v>1</v>
      </c>
      <c r="F486" s="165"/>
      <c r="G486" s="234">
        <f t="shared" si="4"/>
        <v>0</v>
      </c>
    </row>
    <row r="487" spans="1:7" ht="21" customHeight="1" x14ac:dyDescent="0.25">
      <c r="A487" s="244" t="s">
        <v>759</v>
      </c>
      <c r="B487" s="230" t="s">
        <v>760</v>
      </c>
      <c r="C487" s="231" t="s">
        <v>373</v>
      </c>
      <c r="D487" s="245"/>
      <c r="E487" s="233">
        <v>1</v>
      </c>
      <c r="F487" s="165"/>
      <c r="G487" s="234">
        <f t="shared" si="4"/>
        <v>0</v>
      </c>
    </row>
    <row r="488" spans="1:7" ht="21" customHeight="1" x14ac:dyDescent="0.25">
      <c r="A488" s="244" t="s">
        <v>761</v>
      </c>
      <c r="B488" s="230" t="s">
        <v>762</v>
      </c>
      <c r="C488" s="231" t="s">
        <v>373</v>
      </c>
      <c r="D488" s="245"/>
      <c r="E488" s="233">
        <v>1</v>
      </c>
      <c r="F488" s="165"/>
      <c r="G488" s="234">
        <f t="shared" si="4"/>
        <v>0</v>
      </c>
    </row>
    <row r="489" spans="1:7" ht="21" customHeight="1" x14ac:dyDescent="0.25">
      <c r="A489" s="244" t="s">
        <v>763</v>
      </c>
      <c r="B489" s="230" t="s">
        <v>764</v>
      </c>
      <c r="C489" s="231" t="s">
        <v>373</v>
      </c>
      <c r="D489" s="245"/>
      <c r="E489" s="233">
        <v>1</v>
      </c>
      <c r="F489" s="165"/>
      <c r="G489" s="234">
        <f t="shared" si="4"/>
        <v>0</v>
      </c>
    </row>
    <row r="490" spans="1:7" ht="21" customHeight="1" x14ac:dyDescent="0.25">
      <c r="A490" s="244" t="s">
        <v>765</v>
      </c>
      <c r="B490" s="230" t="s">
        <v>766</v>
      </c>
      <c r="C490" s="231" t="s">
        <v>373</v>
      </c>
      <c r="D490" s="245"/>
      <c r="E490" s="233">
        <v>1</v>
      </c>
      <c r="F490" s="165"/>
      <c r="G490" s="234">
        <f t="shared" si="4"/>
        <v>0</v>
      </c>
    </row>
    <row r="491" spans="1:7" ht="21" customHeight="1" x14ac:dyDescent="0.25">
      <c r="A491" s="244" t="s">
        <v>767</v>
      </c>
      <c r="B491" s="230" t="s">
        <v>768</v>
      </c>
      <c r="C491" s="231" t="s">
        <v>373</v>
      </c>
      <c r="D491" s="245"/>
      <c r="E491" s="233">
        <v>1</v>
      </c>
      <c r="F491" s="165"/>
      <c r="G491" s="234">
        <f t="shared" si="4"/>
        <v>0</v>
      </c>
    </row>
    <row r="492" spans="1:7" ht="21" customHeight="1" x14ac:dyDescent="0.25">
      <c r="A492" s="244" t="s">
        <v>769</v>
      </c>
      <c r="B492" s="230" t="s">
        <v>770</v>
      </c>
      <c r="C492" s="231" t="s">
        <v>373</v>
      </c>
      <c r="D492" s="245"/>
      <c r="E492" s="233">
        <v>1</v>
      </c>
      <c r="F492" s="165"/>
      <c r="G492" s="234">
        <f t="shared" si="4"/>
        <v>0</v>
      </c>
    </row>
    <row r="493" spans="1:7" ht="21" customHeight="1" x14ac:dyDescent="0.25">
      <c r="A493" s="244">
        <v>9781546181378</v>
      </c>
      <c r="B493" s="230" t="s">
        <v>771</v>
      </c>
      <c r="C493" s="231" t="s">
        <v>367</v>
      </c>
      <c r="D493" s="245"/>
      <c r="E493" s="233">
        <v>18.5</v>
      </c>
      <c r="F493" s="165"/>
      <c r="G493" s="234">
        <f t="shared" si="4"/>
        <v>0</v>
      </c>
    </row>
    <row r="494" spans="1:7" ht="21" customHeight="1" x14ac:dyDescent="0.25">
      <c r="A494" s="244" t="s">
        <v>772</v>
      </c>
      <c r="B494" s="230" t="s">
        <v>773</v>
      </c>
      <c r="C494" s="231" t="s">
        <v>373</v>
      </c>
      <c r="D494" s="245"/>
      <c r="E494" s="233">
        <v>18</v>
      </c>
      <c r="F494" s="165"/>
      <c r="G494" s="234">
        <f t="shared" si="4"/>
        <v>0</v>
      </c>
    </row>
    <row r="495" spans="1:7" ht="21" customHeight="1" x14ac:dyDescent="0.25">
      <c r="A495" s="244" t="s">
        <v>774</v>
      </c>
      <c r="B495" s="230" t="s">
        <v>775</v>
      </c>
      <c r="C495" s="231" t="s">
        <v>373</v>
      </c>
      <c r="D495" s="245"/>
      <c r="E495" s="233">
        <v>18</v>
      </c>
      <c r="F495" s="165"/>
      <c r="G495" s="234">
        <f t="shared" si="4"/>
        <v>0</v>
      </c>
    </row>
    <row r="496" spans="1:7" ht="21" customHeight="1" x14ac:dyDescent="0.25">
      <c r="A496" s="244">
        <v>9798225032760</v>
      </c>
      <c r="B496" s="230" t="s">
        <v>776</v>
      </c>
      <c r="C496" s="231" t="s">
        <v>373</v>
      </c>
      <c r="D496" s="245"/>
      <c r="E496" s="233">
        <v>23.25</v>
      </c>
      <c r="F496" s="165"/>
      <c r="G496" s="234">
        <f t="shared" si="4"/>
        <v>0</v>
      </c>
    </row>
    <row r="497" spans="1:7" ht="21" customHeight="1" x14ac:dyDescent="0.25">
      <c r="A497" s="244">
        <v>9781546123262</v>
      </c>
      <c r="B497" s="230" t="s">
        <v>777</v>
      </c>
      <c r="C497" s="231" t="s">
        <v>367</v>
      </c>
      <c r="D497" s="245"/>
      <c r="E497" s="233">
        <v>15.75</v>
      </c>
      <c r="F497" s="165"/>
      <c r="G497" s="234">
        <f t="shared" si="4"/>
        <v>0</v>
      </c>
    </row>
    <row r="498" spans="1:7" ht="21" customHeight="1" x14ac:dyDescent="0.25">
      <c r="A498" s="244">
        <v>9781546167037</v>
      </c>
      <c r="B498" s="230" t="s">
        <v>778</v>
      </c>
      <c r="C498" s="231" t="s">
        <v>367</v>
      </c>
      <c r="D498" s="245"/>
      <c r="E498" s="233">
        <v>22.5</v>
      </c>
      <c r="F498" s="165"/>
      <c r="G498" s="234">
        <f t="shared" si="4"/>
        <v>0</v>
      </c>
    </row>
    <row r="499" spans="1:7" ht="21" customHeight="1" x14ac:dyDescent="0.25">
      <c r="A499" s="244" t="s">
        <v>779</v>
      </c>
      <c r="B499" s="230" t="s">
        <v>780</v>
      </c>
      <c r="C499" s="231" t="s">
        <v>367</v>
      </c>
      <c r="D499" s="245"/>
      <c r="E499" s="233">
        <v>18.5</v>
      </c>
      <c r="F499" s="165"/>
      <c r="G499" s="234">
        <f t="shared" si="4"/>
        <v>0</v>
      </c>
    </row>
    <row r="500" spans="1:7" ht="21" customHeight="1" x14ac:dyDescent="0.25">
      <c r="A500" s="244" t="s">
        <v>781</v>
      </c>
      <c r="B500" s="230" t="s">
        <v>782</v>
      </c>
      <c r="C500" s="231" t="s">
        <v>367</v>
      </c>
      <c r="D500" s="245"/>
      <c r="E500" s="233">
        <v>18.5</v>
      </c>
      <c r="F500" s="165"/>
      <c r="G500" s="234">
        <f t="shared" si="4"/>
        <v>0</v>
      </c>
    </row>
    <row r="501" spans="1:7" ht="21" customHeight="1" x14ac:dyDescent="0.25">
      <c r="A501" s="244" t="s">
        <v>783</v>
      </c>
      <c r="B501" s="230" t="s">
        <v>784</v>
      </c>
      <c r="C501" s="231" t="s">
        <v>331</v>
      </c>
      <c r="D501" s="245"/>
      <c r="E501" s="233">
        <v>1</v>
      </c>
      <c r="F501" s="165"/>
      <c r="G501" s="234">
        <f t="shared" si="4"/>
        <v>0</v>
      </c>
    </row>
    <row r="502" spans="1:7" ht="21" customHeight="1" x14ac:dyDescent="0.25">
      <c r="A502" s="244" t="s">
        <v>785</v>
      </c>
      <c r="B502" s="230" t="s">
        <v>786</v>
      </c>
      <c r="C502" s="231" t="s">
        <v>331</v>
      </c>
      <c r="D502" s="245"/>
      <c r="E502" s="233">
        <v>1</v>
      </c>
      <c r="F502" s="165"/>
      <c r="G502" s="234">
        <f t="shared" si="4"/>
        <v>0</v>
      </c>
    </row>
    <row r="503" spans="1:7" ht="21" customHeight="1" x14ac:dyDescent="0.25">
      <c r="A503" s="244" t="s">
        <v>787</v>
      </c>
      <c r="B503" s="230" t="s">
        <v>788</v>
      </c>
      <c r="C503" s="231" t="s">
        <v>331</v>
      </c>
      <c r="D503" s="245"/>
      <c r="E503" s="233">
        <v>1</v>
      </c>
      <c r="F503" s="165"/>
      <c r="G503" s="234">
        <f t="shared" si="4"/>
        <v>0</v>
      </c>
    </row>
    <row r="504" spans="1:7" ht="21" customHeight="1" x14ac:dyDescent="0.25">
      <c r="A504" s="244" t="s">
        <v>789</v>
      </c>
      <c r="B504" s="230" t="s">
        <v>790</v>
      </c>
      <c r="C504" s="231" t="s">
        <v>331</v>
      </c>
      <c r="D504" s="245"/>
      <c r="E504" s="233">
        <v>1</v>
      </c>
      <c r="F504" s="165"/>
      <c r="G504" s="234">
        <f t="shared" si="4"/>
        <v>0</v>
      </c>
    </row>
    <row r="505" spans="1:7" ht="21" customHeight="1" x14ac:dyDescent="0.25">
      <c r="A505" s="244" t="s">
        <v>791</v>
      </c>
      <c r="B505" s="230" t="s">
        <v>792</v>
      </c>
      <c r="C505" s="231" t="s">
        <v>331</v>
      </c>
      <c r="D505" s="245"/>
      <c r="E505" s="233">
        <v>1</v>
      </c>
      <c r="F505" s="165"/>
      <c r="G505" s="234">
        <f t="shared" si="4"/>
        <v>0</v>
      </c>
    </row>
    <row r="506" spans="1:7" ht="21" customHeight="1" x14ac:dyDescent="0.25">
      <c r="A506" s="244" t="s">
        <v>793</v>
      </c>
      <c r="B506" s="230" t="s">
        <v>794</v>
      </c>
      <c r="C506" s="231" t="s">
        <v>331</v>
      </c>
      <c r="D506" s="245"/>
      <c r="E506" s="233">
        <v>1</v>
      </c>
      <c r="F506" s="165"/>
      <c r="G506" s="234">
        <f t="shared" si="4"/>
        <v>0</v>
      </c>
    </row>
    <row r="507" spans="1:7" ht="21" customHeight="1" x14ac:dyDescent="0.25">
      <c r="A507" s="244" t="s">
        <v>795</v>
      </c>
      <c r="B507" s="230" t="s">
        <v>796</v>
      </c>
      <c r="C507" s="231" t="s">
        <v>331</v>
      </c>
      <c r="D507" s="245"/>
      <c r="E507" s="233">
        <v>1</v>
      </c>
      <c r="F507" s="165"/>
      <c r="G507" s="234">
        <f t="shared" si="4"/>
        <v>0</v>
      </c>
    </row>
    <row r="508" spans="1:7" ht="21" customHeight="1" x14ac:dyDescent="0.25">
      <c r="A508" s="244" t="s">
        <v>797</v>
      </c>
      <c r="B508" s="230" t="s">
        <v>798</v>
      </c>
      <c r="C508" s="231" t="s">
        <v>331</v>
      </c>
      <c r="D508" s="245"/>
      <c r="E508" s="233">
        <v>1</v>
      </c>
      <c r="F508" s="165"/>
      <c r="G508" s="234">
        <f t="shared" si="4"/>
        <v>0</v>
      </c>
    </row>
    <row r="509" spans="1:7" ht="21" customHeight="1" x14ac:dyDescent="0.25">
      <c r="A509" s="244" t="s">
        <v>799</v>
      </c>
      <c r="B509" s="230" t="s">
        <v>800</v>
      </c>
      <c r="C509" s="231" t="s">
        <v>331</v>
      </c>
      <c r="D509" s="245"/>
      <c r="E509" s="233">
        <v>1</v>
      </c>
      <c r="F509" s="165"/>
      <c r="G509" s="234">
        <f t="shared" si="4"/>
        <v>0</v>
      </c>
    </row>
    <row r="510" spans="1:7" ht="21" customHeight="1" x14ac:dyDescent="0.25">
      <c r="A510" s="244" t="s">
        <v>801</v>
      </c>
      <c r="B510" s="230" t="s">
        <v>802</v>
      </c>
      <c r="C510" s="231" t="s">
        <v>331</v>
      </c>
      <c r="D510" s="245"/>
      <c r="E510" s="233">
        <v>1</v>
      </c>
      <c r="F510" s="165"/>
      <c r="G510" s="234">
        <f t="shared" si="4"/>
        <v>0</v>
      </c>
    </row>
    <row r="511" spans="1:7" ht="21" customHeight="1" x14ac:dyDescent="0.25">
      <c r="A511" s="244" t="s">
        <v>803</v>
      </c>
      <c r="B511" s="230" t="s">
        <v>804</v>
      </c>
      <c r="C511" s="231" t="s">
        <v>331</v>
      </c>
      <c r="D511" s="245"/>
      <c r="E511" s="233">
        <v>1</v>
      </c>
      <c r="F511" s="165"/>
      <c r="G511" s="234">
        <f t="shared" si="4"/>
        <v>0</v>
      </c>
    </row>
    <row r="512" spans="1:7" x14ac:dyDescent="0.25">
      <c r="A512" s="208"/>
      <c r="B512" s="209"/>
      <c r="C512" s="225"/>
      <c r="D512" s="249"/>
      <c r="E512" s="226"/>
      <c r="F512" s="227"/>
      <c r="G512" s="213"/>
    </row>
    <row r="513" spans="1:7" ht="27" thickBot="1" x14ac:dyDescent="0.3">
      <c r="A513" s="448" t="s">
        <v>212</v>
      </c>
      <c r="B513" s="449"/>
      <c r="C513" s="449"/>
      <c r="D513" s="449"/>
      <c r="E513" s="449"/>
      <c r="F513" s="449"/>
      <c r="G513" s="450"/>
    </row>
    <row r="514" spans="1:7" ht="92.25" customHeight="1" thickTop="1" thickBot="1" x14ac:dyDescent="0.3">
      <c r="A514" s="246" t="s">
        <v>12</v>
      </c>
      <c r="B514" s="247" t="s">
        <v>11</v>
      </c>
      <c r="C514" s="182" t="s">
        <v>15</v>
      </c>
      <c r="D514" s="183" t="s">
        <v>16</v>
      </c>
      <c r="E514" s="241" t="s">
        <v>206</v>
      </c>
      <c r="F514" s="185" t="s">
        <v>17</v>
      </c>
      <c r="G514" s="186" t="s">
        <v>18</v>
      </c>
    </row>
    <row r="515" spans="1:7" ht="21" customHeight="1" thickTop="1" x14ac:dyDescent="0.25">
      <c r="A515" s="244" t="s">
        <v>806</v>
      </c>
      <c r="B515" s="230" t="s">
        <v>807</v>
      </c>
      <c r="C515" s="231" t="s">
        <v>331</v>
      </c>
      <c r="D515" s="245"/>
      <c r="E515" s="233">
        <v>7</v>
      </c>
      <c r="F515" s="165"/>
      <c r="G515" s="234">
        <f t="shared" ref="G515:G542" si="7">+F515*E515</f>
        <v>0</v>
      </c>
    </row>
    <row r="516" spans="1:7" ht="21" customHeight="1" x14ac:dyDescent="0.25">
      <c r="A516" s="244" t="s">
        <v>808</v>
      </c>
      <c r="B516" s="230" t="s">
        <v>809</v>
      </c>
      <c r="C516" s="231" t="s">
        <v>331</v>
      </c>
      <c r="D516" s="245"/>
      <c r="E516" s="233">
        <v>7</v>
      </c>
      <c r="F516" s="165"/>
      <c r="G516" s="234">
        <f t="shared" si="7"/>
        <v>0</v>
      </c>
    </row>
    <row r="517" spans="1:7" ht="21" customHeight="1" x14ac:dyDescent="0.25">
      <c r="A517" s="244" t="s">
        <v>810</v>
      </c>
      <c r="B517" s="230" t="s">
        <v>811</v>
      </c>
      <c r="C517" s="231" t="s">
        <v>331</v>
      </c>
      <c r="D517" s="245"/>
      <c r="E517" s="233">
        <v>7</v>
      </c>
      <c r="F517" s="165"/>
      <c r="G517" s="234">
        <f t="shared" si="7"/>
        <v>0</v>
      </c>
    </row>
    <row r="518" spans="1:7" ht="21" customHeight="1" x14ac:dyDescent="0.25">
      <c r="A518" s="244" t="s">
        <v>812</v>
      </c>
      <c r="B518" s="230" t="s">
        <v>813</v>
      </c>
      <c r="C518" s="231" t="s">
        <v>331</v>
      </c>
      <c r="D518" s="245"/>
      <c r="E518" s="233">
        <v>7</v>
      </c>
      <c r="F518" s="165"/>
      <c r="G518" s="234">
        <f t="shared" si="7"/>
        <v>0</v>
      </c>
    </row>
    <row r="519" spans="1:7" ht="21" customHeight="1" x14ac:dyDescent="0.25">
      <c r="A519" s="244" t="s">
        <v>814</v>
      </c>
      <c r="B519" s="230" t="s">
        <v>815</v>
      </c>
      <c r="C519" s="231" t="s">
        <v>331</v>
      </c>
      <c r="D519" s="245"/>
      <c r="E519" s="233">
        <v>7</v>
      </c>
      <c r="F519" s="165"/>
      <c r="G519" s="234">
        <f t="shared" si="7"/>
        <v>0</v>
      </c>
    </row>
    <row r="520" spans="1:7" ht="21" customHeight="1" x14ac:dyDescent="0.25">
      <c r="A520" s="244" t="s">
        <v>816</v>
      </c>
      <c r="B520" s="230" t="s">
        <v>817</v>
      </c>
      <c r="C520" s="231" t="s">
        <v>331</v>
      </c>
      <c r="D520" s="245"/>
      <c r="E520" s="233">
        <v>7</v>
      </c>
      <c r="F520" s="165"/>
      <c r="G520" s="234">
        <f t="shared" si="7"/>
        <v>0</v>
      </c>
    </row>
    <row r="521" spans="1:7" ht="21" customHeight="1" x14ac:dyDescent="0.25">
      <c r="A521" s="244" t="s">
        <v>818</v>
      </c>
      <c r="B521" s="230" t="s">
        <v>819</v>
      </c>
      <c r="C521" s="231" t="s">
        <v>331</v>
      </c>
      <c r="D521" s="245"/>
      <c r="E521" s="233">
        <v>7</v>
      </c>
      <c r="F521" s="165"/>
      <c r="G521" s="234">
        <f t="shared" si="7"/>
        <v>0</v>
      </c>
    </row>
    <row r="522" spans="1:7" ht="21" customHeight="1" x14ac:dyDescent="0.25">
      <c r="A522" s="244" t="s">
        <v>820</v>
      </c>
      <c r="B522" s="230" t="s">
        <v>821</v>
      </c>
      <c r="C522" s="231" t="s">
        <v>331</v>
      </c>
      <c r="D522" s="245"/>
      <c r="E522" s="233">
        <v>7</v>
      </c>
      <c r="F522" s="165"/>
      <c r="G522" s="234">
        <f t="shared" si="7"/>
        <v>0</v>
      </c>
    </row>
    <row r="523" spans="1:7" ht="21" customHeight="1" x14ac:dyDescent="0.25">
      <c r="A523" s="244" t="s">
        <v>822</v>
      </c>
      <c r="B523" s="230" t="s">
        <v>823</v>
      </c>
      <c r="C523" s="231" t="s">
        <v>331</v>
      </c>
      <c r="D523" s="245"/>
      <c r="E523" s="233">
        <v>7</v>
      </c>
      <c r="F523" s="165"/>
      <c r="G523" s="234">
        <f t="shared" si="7"/>
        <v>0</v>
      </c>
    </row>
    <row r="524" spans="1:7" ht="21" customHeight="1" x14ac:dyDescent="0.25">
      <c r="A524" s="244" t="s">
        <v>824</v>
      </c>
      <c r="B524" s="230" t="s">
        <v>825</v>
      </c>
      <c r="C524" s="231" t="s">
        <v>331</v>
      </c>
      <c r="D524" s="245"/>
      <c r="E524" s="233">
        <v>7</v>
      </c>
      <c r="F524" s="165"/>
      <c r="G524" s="234">
        <f t="shared" si="7"/>
        <v>0</v>
      </c>
    </row>
    <row r="525" spans="1:7" ht="21" customHeight="1" x14ac:dyDescent="0.25">
      <c r="A525" s="244" t="s">
        <v>826</v>
      </c>
      <c r="B525" s="230" t="s">
        <v>827</v>
      </c>
      <c r="C525" s="231" t="s">
        <v>331</v>
      </c>
      <c r="D525" s="245"/>
      <c r="E525" s="233">
        <v>7</v>
      </c>
      <c r="F525" s="165"/>
      <c r="G525" s="234">
        <f t="shared" si="7"/>
        <v>0</v>
      </c>
    </row>
    <row r="526" spans="1:7" ht="21" customHeight="1" x14ac:dyDescent="0.25">
      <c r="A526" s="244" t="s">
        <v>828</v>
      </c>
      <c r="B526" s="230" t="s">
        <v>829</v>
      </c>
      <c r="C526" s="231" t="s">
        <v>331</v>
      </c>
      <c r="D526" s="245"/>
      <c r="E526" s="233">
        <v>7</v>
      </c>
      <c r="F526" s="165"/>
      <c r="G526" s="234">
        <f t="shared" si="7"/>
        <v>0</v>
      </c>
    </row>
    <row r="527" spans="1:7" ht="21" customHeight="1" x14ac:dyDescent="0.25">
      <c r="A527" s="244" t="s">
        <v>830</v>
      </c>
      <c r="B527" s="230" t="s">
        <v>831</v>
      </c>
      <c r="C527" s="231" t="s">
        <v>331</v>
      </c>
      <c r="D527" s="245"/>
      <c r="E527" s="233">
        <v>7</v>
      </c>
      <c r="F527" s="165"/>
      <c r="G527" s="234">
        <f t="shared" si="7"/>
        <v>0</v>
      </c>
    </row>
    <row r="528" spans="1:7" ht="21" customHeight="1" x14ac:dyDescent="0.25">
      <c r="A528" s="244" t="s">
        <v>832</v>
      </c>
      <c r="B528" s="230" t="s">
        <v>833</v>
      </c>
      <c r="C528" s="231" t="s">
        <v>331</v>
      </c>
      <c r="D528" s="245"/>
      <c r="E528" s="233">
        <v>7</v>
      </c>
      <c r="F528" s="165"/>
      <c r="G528" s="234">
        <f t="shared" si="7"/>
        <v>0</v>
      </c>
    </row>
    <row r="529" spans="1:7" ht="21" customHeight="1" x14ac:dyDescent="0.25">
      <c r="A529" s="244" t="s">
        <v>834</v>
      </c>
      <c r="B529" s="230" t="s">
        <v>835</v>
      </c>
      <c r="C529" s="231" t="s">
        <v>331</v>
      </c>
      <c r="D529" s="245"/>
      <c r="E529" s="233">
        <v>7</v>
      </c>
      <c r="F529" s="165"/>
      <c r="G529" s="234">
        <f t="shared" si="7"/>
        <v>0</v>
      </c>
    </row>
    <row r="530" spans="1:7" ht="21" customHeight="1" x14ac:dyDescent="0.25">
      <c r="A530" s="244" t="s">
        <v>836</v>
      </c>
      <c r="B530" s="230" t="s">
        <v>837</v>
      </c>
      <c r="C530" s="231" t="s">
        <v>331</v>
      </c>
      <c r="D530" s="245"/>
      <c r="E530" s="233">
        <v>7</v>
      </c>
      <c r="F530" s="165"/>
      <c r="G530" s="234">
        <f t="shared" si="7"/>
        <v>0</v>
      </c>
    </row>
    <row r="531" spans="1:7" ht="21" customHeight="1" x14ac:dyDescent="0.25">
      <c r="A531" s="244" t="s">
        <v>838</v>
      </c>
      <c r="B531" s="230" t="s">
        <v>839</v>
      </c>
      <c r="C531" s="231" t="s">
        <v>331</v>
      </c>
      <c r="D531" s="245"/>
      <c r="E531" s="233">
        <v>7</v>
      </c>
      <c r="F531" s="165"/>
      <c r="G531" s="234">
        <f t="shared" si="7"/>
        <v>0</v>
      </c>
    </row>
    <row r="532" spans="1:7" ht="21" customHeight="1" x14ac:dyDescent="0.25">
      <c r="A532" s="244" t="s">
        <v>840</v>
      </c>
      <c r="B532" s="230" t="s">
        <v>841</v>
      </c>
      <c r="C532" s="231" t="s">
        <v>331</v>
      </c>
      <c r="D532" s="245"/>
      <c r="E532" s="233">
        <v>7</v>
      </c>
      <c r="F532" s="165"/>
      <c r="G532" s="234">
        <f t="shared" si="7"/>
        <v>0</v>
      </c>
    </row>
    <row r="533" spans="1:7" ht="21" customHeight="1" x14ac:dyDescent="0.25">
      <c r="A533" s="244" t="s">
        <v>842</v>
      </c>
      <c r="B533" s="230" t="s">
        <v>843</v>
      </c>
      <c r="C533" s="231" t="s">
        <v>331</v>
      </c>
      <c r="D533" s="245"/>
      <c r="E533" s="233">
        <v>7</v>
      </c>
      <c r="F533" s="165"/>
      <c r="G533" s="234">
        <f t="shared" si="7"/>
        <v>0</v>
      </c>
    </row>
    <row r="534" spans="1:7" ht="21" customHeight="1" x14ac:dyDescent="0.25">
      <c r="A534" s="244" t="s">
        <v>844</v>
      </c>
      <c r="B534" s="230" t="s">
        <v>845</v>
      </c>
      <c r="C534" s="231" t="s">
        <v>331</v>
      </c>
      <c r="D534" s="245"/>
      <c r="E534" s="233">
        <v>7</v>
      </c>
      <c r="F534" s="165"/>
      <c r="G534" s="234">
        <f t="shared" si="7"/>
        <v>0</v>
      </c>
    </row>
    <row r="535" spans="1:7" ht="21" customHeight="1" x14ac:dyDescent="0.25">
      <c r="A535" s="244" t="s">
        <v>846</v>
      </c>
      <c r="B535" s="230" t="s">
        <v>847</v>
      </c>
      <c r="C535" s="231" t="s">
        <v>331</v>
      </c>
      <c r="D535" s="245"/>
      <c r="E535" s="233">
        <v>7</v>
      </c>
      <c r="F535" s="165"/>
      <c r="G535" s="234">
        <f t="shared" si="7"/>
        <v>0</v>
      </c>
    </row>
    <row r="536" spans="1:7" ht="21" customHeight="1" x14ac:dyDescent="0.25">
      <c r="A536" s="244" t="s">
        <v>848</v>
      </c>
      <c r="B536" s="230" t="s">
        <v>849</v>
      </c>
      <c r="C536" s="231" t="s">
        <v>331</v>
      </c>
      <c r="D536" s="245"/>
      <c r="E536" s="233">
        <v>7</v>
      </c>
      <c r="F536" s="165"/>
      <c r="G536" s="234">
        <f t="shared" si="7"/>
        <v>0</v>
      </c>
    </row>
    <row r="537" spans="1:7" ht="21" customHeight="1" x14ac:dyDescent="0.25">
      <c r="A537" s="244" t="s">
        <v>850</v>
      </c>
      <c r="B537" s="230" t="s">
        <v>851</v>
      </c>
      <c r="C537" s="231" t="s">
        <v>331</v>
      </c>
      <c r="D537" s="245"/>
      <c r="E537" s="233">
        <v>7</v>
      </c>
      <c r="F537" s="165"/>
      <c r="G537" s="234">
        <f t="shared" si="7"/>
        <v>0</v>
      </c>
    </row>
    <row r="538" spans="1:7" ht="21" customHeight="1" x14ac:dyDescent="0.25">
      <c r="A538" s="244" t="s">
        <v>852</v>
      </c>
      <c r="B538" s="230" t="s">
        <v>853</v>
      </c>
      <c r="C538" s="231" t="s">
        <v>331</v>
      </c>
      <c r="D538" s="245"/>
      <c r="E538" s="233">
        <v>7</v>
      </c>
      <c r="F538" s="165"/>
      <c r="G538" s="234">
        <f t="shared" si="7"/>
        <v>0</v>
      </c>
    </row>
    <row r="539" spans="1:7" ht="21" customHeight="1" x14ac:dyDescent="0.25">
      <c r="A539" s="244" t="s">
        <v>854</v>
      </c>
      <c r="B539" s="230" t="s">
        <v>855</v>
      </c>
      <c r="C539" s="231" t="s">
        <v>331</v>
      </c>
      <c r="D539" s="245"/>
      <c r="E539" s="233">
        <v>7</v>
      </c>
      <c r="F539" s="165"/>
      <c r="G539" s="234">
        <f t="shared" si="7"/>
        <v>0</v>
      </c>
    </row>
    <row r="540" spans="1:7" ht="21" customHeight="1" x14ac:dyDescent="0.25">
      <c r="A540" s="244" t="s">
        <v>856</v>
      </c>
      <c r="B540" s="230" t="s">
        <v>857</v>
      </c>
      <c r="C540" s="231" t="s">
        <v>331</v>
      </c>
      <c r="D540" s="245"/>
      <c r="E540" s="233">
        <v>7</v>
      </c>
      <c r="F540" s="165"/>
      <c r="G540" s="234">
        <f t="shared" si="7"/>
        <v>0</v>
      </c>
    </row>
    <row r="541" spans="1:7" ht="21" customHeight="1" x14ac:dyDescent="0.25">
      <c r="A541" s="244" t="s">
        <v>858</v>
      </c>
      <c r="B541" s="230" t="s">
        <v>859</v>
      </c>
      <c r="C541" s="231" t="s">
        <v>331</v>
      </c>
      <c r="D541" s="245"/>
      <c r="E541" s="233">
        <v>7</v>
      </c>
      <c r="F541" s="165"/>
      <c r="G541" s="234">
        <f t="shared" si="7"/>
        <v>0</v>
      </c>
    </row>
    <row r="542" spans="1:7" ht="21" customHeight="1" x14ac:dyDescent="0.25">
      <c r="A542" s="143" t="s">
        <v>860</v>
      </c>
      <c r="B542" s="54" t="s">
        <v>861</v>
      </c>
      <c r="C542" s="144" t="s">
        <v>331</v>
      </c>
      <c r="D542" s="159"/>
      <c r="E542" s="53">
        <v>7</v>
      </c>
      <c r="F542" s="165"/>
      <c r="G542" s="108">
        <f t="shared" si="7"/>
        <v>0</v>
      </c>
    </row>
    <row r="543" spans="1:7" x14ac:dyDescent="0.25">
      <c r="A543" s="208"/>
      <c r="B543" s="209"/>
      <c r="C543" s="225"/>
      <c r="D543" s="249"/>
      <c r="E543" s="226"/>
      <c r="F543" s="227"/>
      <c r="G543" s="213"/>
    </row>
    <row r="544" spans="1:7" ht="32.25" customHeight="1" thickBot="1" x14ac:dyDescent="0.3">
      <c r="A544" s="448" t="s">
        <v>86</v>
      </c>
      <c r="B544" s="449"/>
      <c r="C544" s="449"/>
      <c r="D544" s="449"/>
      <c r="E544" s="449"/>
      <c r="F544" s="449"/>
      <c r="G544" s="450"/>
    </row>
    <row r="545" spans="1:7" ht="91.5" thickTop="1" thickBot="1" x14ac:dyDescent="0.3">
      <c r="A545" s="246" t="s">
        <v>12</v>
      </c>
      <c r="B545" s="247" t="s">
        <v>11</v>
      </c>
      <c r="C545" s="182" t="s">
        <v>15</v>
      </c>
      <c r="D545" s="183" t="s">
        <v>16</v>
      </c>
      <c r="E545" s="241" t="s">
        <v>206</v>
      </c>
      <c r="F545" s="185" t="s">
        <v>17</v>
      </c>
      <c r="G545" s="186" t="s">
        <v>18</v>
      </c>
    </row>
    <row r="546" spans="1:7" ht="21" customHeight="1" thickTop="1" x14ac:dyDescent="0.25">
      <c r="A546" s="244">
        <v>9781803377445</v>
      </c>
      <c r="B546" s="230" t="s">
        <v>862</v>
      </c>
      <c r="C546" s="231" t="s">
        <v>258</v>
      </c>
      <c r="D546" s="245"/>
      <c r="E546" s="233">
        <v>15.75</v>
      </c>
      <c r="F546" s="165"/>
      <c r="G546" s="234">
        <f t="shared" ref="G546:G828" si="8">+F546*E546</f>
        <v>0</v>
      </c>
    </row>
    <row r="547" spans="1:7" ht="21.2" customHeight="1" x14ac:dyDescent="0.25">
      <c r="A547" s="143">
        <v>9781805441922</v>
      </c>
      <c r="B547" s="54" t="s">
        <v>863</v>
      </c>
      <c r="C547" s="144" t="s">
        <v>258</v>
      </c>
      <c r="D547" s="159"/>
      <c r="E547" s="53">
        <v>15.75</v>
      </c>
      <c r="F547" s="165"/>
      <c r="G547" s="108">
        <f t="shared" si="8"/>
        <v>0</v>
      </c>
    </row>
    <row r="548" spans="1:7" ht="21.2" customHeight="1" x14ac:dyDescent="0.25">
      <c r="A548" s="143">
        <v>9781836422037</v>
      </c>
      <c r="B548" s="54" t="s">
        <v>864</v>
      </c>
      <c r="C548" s="144" t="s">
        <v>233</v>
      </c>
      <c r="D548" s="159"/>
      <c r="E548" s="53">
        <v>16.75</v>
      </c>
      <c r="F548" s="165"/>
      <c r="G548" s="108">
        <f t="shared" si="8"/>
        <v>0</v>
      </c>
    </row>
    <row r="549" spans="1:7" ht="21.2" customHeight="1" x14ac:dyDescent="0.25">
      <c r="A549" s="143">
        <v>9781546159445</v>
      </c>
      <c r="B549" s="54" t="s">
        <v>865</v>
      </c>
      <c r="C549" s="144" t="s">
        <v>214</v>
      </c>
      <c r="D549" s="158"/>
      <c r="E549" s="53">
        <v>13.5</v>
      </c>
      <c r="F549" s="165"/>
      <c r="G549" s="108">
        <f t="shared" si="8"/>
        <v>0</v>
      </c>
    </row>
    <row r="550" spans="1:7" ht="21.2" customHeight="1" x14ac:dyDescent="0.25">
      <c r="A550" s="143">
        <v>9781339026473</v>
      </c>
      <c r="B550" s="54" t="s">
        <v>866</v>
      </c>
      <c r="C550" s="144" t="s">
        <v>216</v>
      </c>
      <c r="D550" s="159" t="s">
        <v>98</v>
      </c>
      <c r="E550" s="53">
        <v>17.75</v>
      </c>
      <c r="F550" s="165"/>
      <c r="G550" s="108">
        <f t="shared" si="8"/>
        <v>0</v>
      </c>
    </row>
    <row r="551" spans="1:7" ht="21.2" customHeight="1" x14ac:dyDescent="0.25">
      <c r="A551" s="143">
        <v>9781338803365</v>
      </c>
      <c r="B551" s="54" t="s">
        <v>867</v>
      </c>
      <c r="C551" s="144" t="s">
        <v>321</v>
      </c>
      <c r="D551" s="159"/>
      <c r="E551" s="53">
        <v>17.75</v>
      </c>
      <c r="F551" s="165"/>
      <c r="G551" s="108">
        <f t="shared" si="8"/>
        <v>0</v>
      </c>
    </row>
    <row r="552" spans="1:7" ht="21.2" customHeight="1" x14ac:dyDescent="0.25">
      <c r="A552" s="143">
        <v>9781546148517</v>
      </c>
      <c r="B552" s="54" t="s">
        <v>868</v>
      </c>
      <c r="C552" s="144" t="s">
        <v>367</v>
      </c>
      <c r="D552" s="159"/>
      <c r="E552" s="53">
        <v>14.5</v>
      </c>
      <c r="F552" s="165"/>
      <c r="G552" s="108">
        <f t="shared" si="8"/>
        <v>0</v>
      </c>
    </row>
    <row r="553" spans="1:7" ht="21.2" customHeight="1" x14ac:dyDescent="0.25">
      <c r="A553" s="143">
        <v>9781039709065</v>
      </c>
      <c r="B553" s="54" t="s">
        <v>869</v>
      </c>
      <c r="C553" s="144" t="s">
        <v>116</v>
      </c>
      <c r="D553" s="158" t="s">
        <v>98</v>
      </c>
      <c r="E553" s="53">
        <v>9.25</v>
      </c>
      <c r="F553" s="165"/>
      <c r="G553" s="108">
        <f t="shared" si="8"/>
        <v>0</v>
      </c>
    </row>
    <row r="554" spans="1:7" ht="21.2" customHeight="1" x14ac:dyDescent="0.25">
      <c r="A554" s="143">
        <v>9781546103318</v>
      </c>
      <c r="B554" s="54" t="s">
        <v>870</v>
      </c>
      <c r="C554" s="144" t="s">
        <v>270</v>
      </c>
      <c r="D554" s="159"/>
      <c r="E554" s="53">
        <v>17.75</v>
      </c>
      <c r="F554" s="165"/>
      <c r="G554" s="108">
        <f t="shared" si="8"/>
        <v>0</v>
      </c>
    </row>
    <row r="555" spans="1:7" ht="21.2" customHeight="1" x14ac:dyDescent="0.25">
      <c r="A555" s="143">
        <v>9781546103325</v>
      </c>
      <c r="B555" s="54" t="s">
        <v>871</v>
      </c>
      <c r="C555" s="144" t="s">
        <v>321</v>
      </c>
      <c r="D555" s="159"/>
      <c r="E555" s="53">
        <v>17.75</v>
      </c>
      <c r="F555" s="165"/>
      <c r="G555" s="108">
        <f t="shared" si="8"/>
        <v>0</v>
      </c>
    </row>
    <row r="556" spans="1:7" ht="21.2" customHeight="1" x14ac:dyDescent="0.25">
      <c r="A556" s="143">
        <v>9798225023201</v>
      </c>
      <c r="B556" s="54" t="s">
        <v>872</v>
      </c>
      <c r="C556" s="144" t="s">
        <v>367</v>
      </c>
      <c r="D556" s="159"/>
      <c r="E556" s="53">
        <v>22.5</v>
      </c>
      <c r="F556" s="165"/>
      <c r="G556" s="108">
        <f t="shared" si="8"/>
        <v>0</v>
      </c>
    </row>
    <row r="557" spans="1:7" ht="21.2" customHeight="1" x14ac:dyDescent="0.25">
      <c r="A557" s="143">
        <v>9781338805888</v>
      </c>
      <c r="B557" s="54" t="s">
        <v>873</v>
      </c>
      <c r="C557" s="144" t="s">
        <v>116</v>
      </c>
      <c r="D557" s="159"/>
      <c r="E557" s="53">
        <v>8.25</v>
      </c>
      <c r="F557" s="165"/>
      <c r="G557" s="108">
        <f t="shared" si="8"/>
        <v>0</v>
      </c>
    </row>
    <row r="558" spans="1:7" ht="21.2" customHeight="1" x14ac:dyDescent="0.25">
      <c r="A558" s="143">
        <v>9781546109839</v>
      </c>
      <c r="B558" s="54" t="s">
        <v>874</v>
      </c>
      <c r="C558" s="144" t="s">
        <v>224</v>
      </c>
      <c r="D558" s="159"/>
      <c r="E558" s="53">
        <v>8.25</v>
      </c>
      <c r="F558" s="165"/>
      <c r="G558" s="108">
        <f t="shared" si="8"/>
        <v>0</v>
      </c>
    </row>
    <row r="559" spans="1:7" ht="21.2" customHeight="1" x14ac:dyDescent="0.25">
      <c r="A559" s="143">
        <v>9781338687859</v>
      </c>
      <c r="B559" s="54" t="s">
        <v>875</v>
      </c>
      <c r="C559" s="144" t="s">
        <v>367</v>
      </c>
      <c r="D559" s="159"/>
      <c r="E559" s="53">
        <v>21</v>
      </c>
      <c r="F559" s="165"/>
      <c r="G559" s="108">
        <f t="shared" si="8"/>
        <v>0</v>
      </c>
    </row>
    <row r="560" spans="1:7" ht="21.2" customHeight="1" x14ac:dyDescent="0.25">
      <c r="A560" s="143">
        <v>9780736446488</v>
      </c>
      <c r="B560" s="54" t="s">
        <v>876</v>
      </c>
      <c r="C560" s="144" t="s">
        <v>216</v>
      </c>
      <c r="D560" s="159"/>
      <c r="E560" s="53">
        <v>13</v>
      </c>
      <c r="F560" s="165"/>
      <c r="G560" s="108">
        <f t="shared" si="8"/>
        <v>0</v>
      </c>
    </row>
    <row r="561" spans="1:7" ht="21.2" customHeight="1" x14ac:dyDescent="0.25">
      <c r="A561" s="143">
        <v>9781546154273</v>
      </c>
      <c r="B561" s="54" t="s">
        <v>877</v>
      </c>
      <c r="C561" s="144" t="s">
        <v>367</v>
      </c>
      <c r="D561" s="159"/>
      <c r="E561" s="53">
        <v>9.25</v>
      </c>
      <c r="F561" s="165"/>
      <c r="G561" s="108">
        <f t="shared" si="8"/>
        <v>0</v>
      </c>
    </row>
    <row r="562" spans="1:7" ht="21.2" customHeight="1" x14ac:dyDescent="0.25">
      <c r="A562" s="143">
        <v>9781546175575</v>
      </c>
      <c r="B562" s="54" t="s">
        <v>878</v>
      </c>
      <c r="C562" s="144" t="s">
        <v>218</v>
      </c>
      <c r="D562" s="159"/>
      <c r="E562" s="53">
        <v>9.25</v>
      </c>
      <c r="F562" s="165"/>
      <c r="G562" s="108">
        <f t="shared" si="8"/>
        <v>0</v>
      </c>
    </row>
    <row r="563" spans="1:7" ht="21.2" customHeight="1" x14ac:dyDescent="0.25">
      <c r="A563" s="143">
        <v>9781338890587</v>
      </c>
      <c r="B563" s="54" t="s">
        <v>879</v>
      </c>
      <c r="C563" s="144" t="s">
        <v>291</v>
      </c>
      <c r="D563" s="159"/>
      <c r="E563" s="53">
        <v>17.75</v>
      </c>
      <c r="F563" s="165"/>
      <c r="G563" s="108">
        <f t="shared" si="8"/>
        <v>0</v>
      </c>
    </row>
    <row r="564" spans="1:7" ht="21.2" customHeight="1" x14ac:dyDescent="0.25">
      <c r="A564" s="143">
        <v>9781443198813</v>
      </c>
      <c r="B564" s="54" t="s">
        <v>880</v>
      </c>
      <c r="C564" s="144" t="s">
        <v>116</v>
      </c>
      <c r="D564" s="159" t="s">
        <v>98</v>
      </c>
      <c r="E564" s="53">
        <v>9.25</v>
      </c>
      <c r="F564" s="165"/>
      <c r="G564" s="108">
        <f t="shared" si="8"/>
        <v>0</v>
      </c>
    </row>
    <row r="565" spans="1:7" ht="21.2" customHeight="1" x14ac:dyDescent="0.25">
      <c r="A565" s="143">
        <v>9781536234794</v>
      </c>
      <c r="B565" s="54" t="s">
        <v>881</v>
      </c>
      <c r="C565" s="144" t="s">
        <v>118</v>
      </c>
      <c r="D565" s="159"/>
      <c r="E565" s="53">
        <v>15</v>
      </c>
      <c r="F565" s="165"/>
      <c r="G565" s="108">
        <f t="shared" si="8"/>
        <v>0</v>
      </c>
    </row>
    <row r="566" spans="1:7" ht="21.2" customHeight="1" x14ac:dyDescent="0.25">
      <c r="A566" s="143">
        <v>9781546126966</v>
      </c>
      <c r="B566" s="54" t="s">
        <v>882</v>
      </c>
      <c r="C566" s="144" t="s">
        <v>240</v>
      </c>
      <c r="D566" s="159"/>
      <c r="E566" s="53">
        <v>15.5</v>
      </c>
      <c r="F566" s="165"/>
      <c r="G566" s="108">
        <f t="shared" si="8"/>
        <v>0</v>
      </c>
    </row>
    <row r="567" spans="1:7" ht="21.2" customHeight="1" x14ac:dyDescent="0.25">
      <c r="A567" s="143">
        <v>9781443199834</v>
      </c>
      <c r="B567" s="54" t="s">
        <v>883</v>
      </c>
      <c r="C567" s="144" t="s">
        <v>116</v>
      </c>
      <c r="D567" s="159" t="s">
        <v>98</v>
      </c>
      <c r="E567" s="53">
        <v>9.25</v>
      </c>
      <c r="F567" s="165"/>
      <c r="G567" s="108">
        <f t="shared" si="8"/>
        <v>0</v>
      </c>
    </row>
    <row r="568" spans="1:7" ht="21.2" customHeight="1" x14ac:dyDescent="0.25">
      <c r="A568" s="143">
        <v>9781039710221</v>
      </c>
      <c r="B568" s="54" t="s">
        <v>884</v>
      </c>
      <c r="C568" s="144" t="s">
        <v>270</v>
      </c>
      <c r="D568" s="159" t="s">
        <v>98</v>
      </c>
      <c r="E568" s="53">
        <v>10.5</v>
      </c>
      <c r="F568" s="165"/>
      <c r="G568" s="108">
        <f t="shared" si="8"/>
        <v>0</v>
      </c>
    </row>
    <row r="569" spans="1:7" ht="21.2" customHeight="1" x14ac:dyDescent="0.25">
      <c r="A569" s="143">
        <v>9781039707627</v>
      </c>
      <c r="B569" s="54" t="s">
        <v>885</v>
      </c>
      <c r="C569" s="144" t="s">
        <v>270</v>
      </c>
      <c r="D569" s="159" t="s">
        <v>98</v>
      </c>
      <c r="E569" s="53">
        <v>9.25</v>
      </c>
      <c r="F569" s="165"/>
      <c r="G569" s="108">
        <f t="shared" si="8"/>
        <v>0</v>
      </c>
    </row>
    <row r="570" spans="1:7" ht="21.2" customHeight="1" x14ac:dyDescent="0.25">
      <c r="A570" s="143">
        <v>9781546199427</v>
      </c>
      <c r="B570" s="54" t="s">
        <v>886</v>
      </c>
      <c r="C570" s="144" t="s">
        <v>270</v>
      </c>
      <c r="D570" s="159"/>
      <c r="E570" s="53">
        <v>16.25</v>
      </c>
      <c r="F570" s="165"/>
      <c r="G570" s="108">
        <f t="shared" si="8"/>
        <v>0</v>
      </c>
    </row>
    <row r="571" spans="1:7" ht="21.2" customHeight="1" x14ac:dyDescent="0.25">
      <c r="A571" s="143">
        <v>9780545828659</v>
      </c>
      <c r="B571" s="54" t="s">
        <v>887</v>
      </c>
      <c r="C571" s="144" t="s">
        <v>216</v>
      </c>
      <c r="D571" s="159"/>
      <c r="E571" s="53">
        <v>21</v>
      </c>
      <c r="F571" s="165"/>
      <c r="G571" s="108">
        <f t="shared" si="8"/>
        <v>0</v>
      </c>
    </row>
    <row r="572" spans="1:7" ht="21.2" customHeight="1" x14ac:dyDescent="0.25">
      <c r="A572" s="143">
        <v>9781546139140</v>
      </c>
      <c r="B572" s="54" t="s">
        <v>888</v>
      </c>
      <c r="C572" s="144" t="s">
        <v>233</v>
      </c>
      <c r="D572" s="159"/>
      <c r="E572" s="53">
        <v>8.25</v>
      </c>
      <c r="F572" s="165"/>
      <c r="G572" s="108">
        <f t="shared" si="8"/>
        <v>0</v>
      </c>
    </row>
    <row r="573" spans="1:7" ht="21.2" customHeight="1" x14ac:dyDescent="0.25">
      <c r="A573" s="143">
        <v>9781546148432</v>
      </c>
      <c r="B573" s="54" t="s">
        <v>889</v>
      </c>
      <c r="C573" s="144" t="s">
        <v>117</v>
      </c>
      <c r="D573" s="159"/>
      <c r="E573" s="53">
        <v>15.75</v>
      </c>
      <c r="F573" s="165"/>
      <c r="G573" s="108">
        <f t="shared" si="8"/>
        <v>0</v>
      </c>
    </row>
    <row r="574" spans="1:7" ht="21.2" customHeight="1" x14ac:dyDescent="0.25">
      <c r="A574" s="143">
        <v>9781339017464</v>
      </c>
      <c r="B574" s="54" t="s">
        <v>890</v>
      </c>
      <c r="C574" s="144" t="s">
        <v>214</v>
      </c>
      <c r="D574" s="159"/>
      <c r="E574" s="53">
        <v>10</v>
      </c>
      <c r="F574" s="165"/>
      <c r="G574" s="108">
        <f t="shared" si="8"/>
        <v>0</v>
      </c>
    </row>
    <row r="575" spans="1:7" ht="21.2" customHeight="1" x14ac:dyDescent="0.25">
      <c r="A575" s="143">
        <v>9781546114024</v>
      </c>
      <c r="B575" s="54" t="s">
        <v>891</v>
      </c>
      <c r="C575" s="144" t="s">
        <v>218</v>
      </c>
      <c r="D575" s="159"/>
      <c r="E575" s="53">
        <v>17.75</v>
      </c>
      <c r="F575" s="165"/>
      <c r="G575" s="108">
        <f t="shared" si="8"/>
        <v>0</v>
      </c>
    </row>
    <row r="576" spans="1:7" ht="21.2" customHeight="1" x14ac:dyDescent="0.25">
      <c r="A576" s="143">
        <v>9781039701182</v>
      </c>
      <c r="B576" s="54" t="s">
        <v>892</v>
      </c>
      <c r="C576" s="144" t="s">
        <v>118</v>
      </c>
      <c r="D576" s="159" t="s">
        <v>98</v>
      </c>
      <c r="E576" s="53">
        <v>13.5</v>
      </c>
      <c r="F576" s="165"/>
      <c r="G576" s="108">
        <f t="shared" si="8"/>
        <v>0</v>
      </c>
    </row>
    <row r="577" spans="1:7" ht="21.2" customHeight="1" x14ac:dyDescent="0.25">
      <c r="A577" s="143">
        <v>9781443193115</v>
      </c>
      <c r="B577" s="54" t="s">
        <v>893</v>
      </c>
      <c r="C577" s="144" t="s">
        <v>118</v>
      </c>
      <c r="D577" s="159" t="s">
        <v>98</v>
      </c>
      <c r="E577" s="53">
        <v>11.5</v>
      </c>
      <c r="F577" s="165"/>
      <c r="G577" s="108">
        <f t="shared" si="8"/>
        <v>0</v>
      </c>
    </row>
    <row r="578" spans="1:7" ht="21.2" customHeight="1" x14ac:dyDescent="0.25">
      <c r="A578" s="143">
        <v>9781506747040</v>
      </c>
      <c r="B578" s="54" t="s">
        <v>894</v>
      </c>
      <c r="C578" s="144" t="s">
        <v>218</v>
      </c>
      <c r="D578" s="159"/>
      <c r="E578" s="53">
        <v>17.75</v>
      </c>
      <c r="F578" s="165"/>
      <c r="G578" s="108">
        <f t="shared" si="8"/>
        <v>0</v>
      </c>
    </row>
    <row r="579" spans="1:7" ht="21.2" customHeight="1" x14ac:dyDescent="0.25">
      <c r="A579" s="143">
        <v>9781836429739</v>
      </c>
      <c r="B579" s="54" t="s">
        <v>895</v>
      </c>
      <c r="C579" s="144" t="s">
        <v>116</v>
      </c>
      <c r="D579" s="159"/>
      <c r="E579" s="53">
        <v>9.25</v>
      </c>
      <c r="F579" s="165"/>
      <c r="G579" s="108">
        <f t="shared" si="8"/>
        <v>0</v>
      </c>
    </row>
    <row r="580" spans="1:7" ht="21.2" customHeight="1" x14ac:dyDescent="0.25">
      <c r="A580" s="143">
        <v>9781546138426</v>
      </c>
      <c r="B580" s="54" t="s">
        <v>896</v>
      </c>
      <c r="C580" s="144" t="s">
        <v>116</v>
      </c>
      <c r="D580" s="159"/>
      <c r="E580" s="53">
        <v>10</v>
      </c>
      <c r="F580" s="165"/>
      <c r="G580" s="108">
        <f t="shared" si="8"/>
        <v>0</v>
      </c>
    </row>
    <row r="581" spans="1:7" ht="21.2" customHeight="1" x14ac:dyDescent="0.25">
      <c r="A581" s="143">
        <v>9781338835557</v>
      </c>
      <c r="B581" s="54" t="s">
        <v>897</v>
      </c>
      <c r="C581" s="144" t="s">
        <v>216</v>
      </c>
      <c r="D581" s="159"/>
      <c r="E581" s="53">
        <v>17.75</v>
      </c>
      <c r="F581" s="165"/>
      <c r="G581" s="108">
        <f t="shared" si="8"/>
        <v>0</v>
      </c>
    </row>
    <row r="582" spans="1:7" ht="21.2" customHeight="1" x14ac:dyDescent="0.25">
      <c r="A582" s="143">
        <v>9781338762549</v>
      </c>
      <c r="B582" s="54" t="s">
        <v>898</v>
      </c>
      <c r="C582" s="144" t="s">
        <v>222</v>
      </c>
      <c r="D582" s="159"/>
      <c r="E582" s="53">
        <v>17.75</v>
      </c>
      <c r="F582" s="165"/>
      <c r="G582" s="108">
        <f t="shared" si="8"/>
        <v>0</v>
      </c>
    </row>
    <row r="583" spans="1:7" ht="21.2" customHeight="1" x14ac:dyDescent="0.25">
      <c r="A583" s="143">
        <v>9781339005034</v>
      </c>
      <c r="B583" s="54" t="s">
        <v>899</v>
      </c>
      <c r="C583" s="144" t="s">
        <v>900</v>
      </c>
      <c r="D583" s="159"/>
      <c r="E583" s="53">
        <v>17.75</v>
      </c>
      <c r="F583" s="165"/>
      <c r="G583" s="108">
        <f t="shared" si="8"/>
        <v>0</v>
      </c>
    </row>
    <row r="584" spans="1:7" ht="21.2" customHeight="1" x14ac:dyDescent="0.25">
      <c r="A584" s="143">
        <v>9781338762624</v>
      </c>
      <c r="B584" s="54" t="s">
        <v>901</v>
      </c>
      <c r="C584" s="144" t="s">
        <v>222</v>
      </c>
      <c r="D584" s="159"/>
      <c r="E584" s="53">
        <v>17.75</v>
      </c>
      <c r="F584" s="165"/>
      <c r="G584" s="108">
        <f t="shared" si="8"/>
        <v>0</v>
      </c>
    </row>
    <row r="585" spans="1:7" ht="21.2" customHeight="1" x14ac:dyDescent="0.25">
      <c r="A585" s="143">
        <v>9781339005072</v>
      </c>
      <c r="B585" s="54" t="s">
        <v>902</v>
      </c>
      <c r="C585" s="144" t="s">
        <v>222</v>
      </c>
      <c r="D585" s="159"/>
      <c r="E585" s="53">
        <v>17.75</v>
      </c>
      <c r="F585" s="165"/>
      <c r="G585" s="108">
        <f t="shared" si="8"/>
        <v>0</v>
      </c>
    </row>
    <row r="586" spans="1:7" ht="21.2" customHeight="1" x14ac:dyDescent="0.25">
      <c r="A586" s="143">
        <v>9781338859171</v>
      </c>
      <c r="B586" s="54" t="s">
        <v>903</v>
      </c>
      <c r="C586" s="144" t="s">
        <v>238</v>
      </c>
      <c r="D586" s="159"/>
      <c r="E586" s="53">
        <v>9.25</v>
      </c>
      <c r="F586" s="165"/>
      <c r="G586" s="108">
        <f t="shared" si="8"/>
        <v>0</v>
      </c>
    </row>
    <row r="587" spans="1:7" ht="21.2" customHeight="1" x14ac:dyDescent="0.25">
      <c r="A587" s="143">
        <v>9781338892734</v>
      </c>
      <c r="B587" s="54" t="s">
        <v>904</v>
      </c>
      <c r="C587" s="144" t="s">
        <v>238</v>
      </c>
      <c r="D587" s="159"/>
      <c r="E587" s="53">
        <v>9.25</v>
      </c>
      <c r="F587" s="165"/>
      <c r="G587" s="108">
        <f t="shared" si="8"/>
        <v>0</v>
      </c>
    </row>
    <row r="588" spans="1:7" ht="21.2" customHeight="1" x14ac:dyDescent="0.25">
      <c r="A588" s="143">
        <v>9781546111801</v>
      </c>
      <c r="B588" s="54" t="s">
        <v>905</v>
      </c>
      <c r="C588" s="144" t="s">
        <v>238</v>
      </c>
      <c r="D588" s="159"/>
      <c r="E588" s="53">
        <v>9.25</v>
      </c>
      <c r="F588" s="165"/>
      <c r="G588" s="108">
        <f t="shared" si="8"/>
        <v>0</v>
      </c>
    </row>
    <row r="589" spans="1:7" ht="21.2" customHeight="1" x14ac:dyDescent="0.25">
      <c r="A589" s="143">
        <v>9781338820539</v>
      </c>
      <c r="B589" s="54" t="s">
        <v>906</v>
      </c>
      <c r="C589" s="144" t="s">
        <v>238</v>
      </c>
      <c r="D589" s="159"/>
      <c r="E589" s="53">
        <v>9</v>
      </c>
      <c r="F589" s="165"/>
      <c r="G589" s="108">
        <f t="shared" si="8"/>
        <v>0</v>
      </c>
    </row>
    <row r="590" spans="1:7" ht="21.2" customHeight="1" x14ac:dyDescent="0.25">
      <c r="A590" s="143">
        <v>9781546175537</v>
      </c>
      <c r="B590" s="54" t="s">
        <v>907</v>
      </c>
      <c r="C590" s="144" t="s">
        <v>367</v>
      </c>
      <c r="D590" s="159"/>
      <c r="E590" s="53">
        <v>10.5</v>
      </c>
      <c r="F590" s="165"/>
      <c r="G590" s="108">
        <f t="shared" si="8"/>
        <v>0</v>
      </c>
    </row>
    <row r="591" spans="1:7" ht="21.2" customHeight="1" x14ac:dyDescent="0.25">
      <c r="A591" s="143">
        <v>9781546167587</v>
      </c>
      <c r="B591" s="54" t="s">
        <v>908</v>
      </c>
      <c r="C591" s="144" t="s">
        <v>238</v>
      </c>
      <c r="D591" s="159"/>
      <c r="E591" s="53">
        <v>17.75</v>
      </c>
      <c r="F591" s="165"/>
      <c r="G591" s="108">
        <f t="shared" si="8"/>
        <v>0</v>
      </c>
    </row>
    <row r="592" spans="1:7" ht="21.2" customHeight="1" x14ac:dyDescent="0.25">
      <c r="A592" s="143">
        <v>9781546175520</v>
      </c>
      <c r="B592" s="54" t="s">
        <v>909</v>
      </c>
      <c r="C592" s="144" t="s">
        <v>238</v>
      </c>
      <c r="D592" s="159"/>
      <c r="E592" s="53">
        <v>9.25</v>
      </c>
      <c r="F592" s="165"/>
      <c r="G592" s="108">
        <f t="shared" si="8"/>
        <v>0</v>
      </c>
    </row>
    <row r="593" spans="1:7" ht="21.2" customHeight="1" x14ac:dyDescent="0.25">
      <c r="A593" s="143">
        <v>9781338892710</v>
      </c>
      <c r="B593" s="54" t="s">
        <v>910</v>
      </c>
      <c r="C593" s="144" t="s">
        <v>222</v>
      </c>
      <c r="D593" s="159"/>
      <c r="E593" s="53">
        <v>9.25</v>
      </c>
      <c r="F593" s="165"/>
      <c r="G593" s="108">
        <f t="shared" si="8"/>
        <v>0</v>
      </c>
    </row>
    <row r="594" spans="1:7" ht="21.2" customHeight="1" x14ac:dyDescent="0.25">
      <c r="A594" s="143">
        <v>9780545912419</v>
      </c>
      <c r="B594" s="54" t="s">
        <v>911</v>
      </c>
      <c r="C594" s="144" t="s">
        <v>238</v>
      </c>
      <c r="D594" s="159"/>
      <c r="E594" s="53">
        <v>8.25</v>
      </c>
      <c r="F594" s="165"/>
      <c r="G594" s="108">
        <f t="shared" si="8"/>
        <v>0</v>
      </c>
    </row>
    <row r="595" spans="1:7" ht="21.2" customHeight="1" x14ac:dyDescent="0.25">
      <c r="A595" s="143">
        <v>9798225004484</v>
      </c>
      <c r="B595" s="54" t="s">
        <v>912</v>
      </c>
      <c r="C595" s="144" t="s">
        <v>238</v>
      </c>
      <c r="D595" s="159"/>
      <c r="E595" s="53">
        <v>9.25</v>
      </c>
      <c r="F595" s="165"/>
      <c r="G595" s="108">
        <f t="shared" si="8"/>
        <v>0</v>
      </c>
    </row>
    <row r="596" spans="1:7" ht="21.2" customHeight="1" x14ac:dyDescent="0.25">
      <c r="A596" s="143">
        <v>9781339056302</v>
      </c>
      <c r="B596" s="54" t="s">
        <v>913</v>
      </c>
      <c r="C596" s="144" t="s">
        <v>222</v>
      </c>
      <c r="D596" s="159"/>
      <c r="E596" s="53">
        <v>9.25</v>
      </c>
      <c r="F596" s="165"/>
      <c r="G596" s="108">
        <f t="shared" si="8"/>
        <v>0</v>
      </c>
    </row>
    <row r="597" spans="1:7" ht="21.2" customHeight="1" x14ac:dyDescent="0.25">
      <c r="A597" s="143">
        <v>9781338087499</v>
      </c>
      <c r="B597" s="54" t="s">
        <v>914</v>
      </c>
      <c r="C597" s="144" t="s">
        <v>238</v>
      </c>
      <c r="D597" s="159"/>
      <c r="E597" s="53">
        <v>8.25</v>
      </c>
      <c r="F597" s="165"/>
      <c r="G597" s="108">
        <f t="shared" si="8"/>
        <v>0</v>
      </c>
    </row>
    <row r="598" spans="1:7" ht="21.2" customHeight="1" x14ac:dyDescent="0.25">
      <c r="A598" s="143">
        <v>9781339016580</v>
      </c>
      <c r="B598" s="54" t="s">
        <v>915</v>
      </c>
      <c r="C598" s="144" t="s">
        <v>118</v>
      </c>
      <c r="D598" s="159"/>
      <c r="E598" s="53">
        <v>24</v>
      </c>
      <c r="F598" s="165"/>
      <c r="G598" s="108">
        <f t="shared" si="8"/>
        <v>0</v>
      </c>
    </row>
    <row r="599" spans="1:7" ht="21.2" customHeight="1" x14ac:dyDescent="0.25">
      <c r="A599" s="143">
        <v>9780794453077</v>
      </c>
      <c r="B599" s="54" t="s">
        <v>916</v>
      </c>
      <c r="C599" s="144" t="s">
        <v>224</v>
      </c>
      <c r="D599" s="159"/>
      <c r="E599" s="53">
        <v>16.75</v>
      </c>
      <c r="F599" s="165"/>
      <c r="G599" s="108">
        <f t="shared" si="8"/>
        <v>0</v>
      </c>
    </row>
    <row r="600" spans="1:7" ht="21.2" customHeight="1" x14ac:dyDescent="0.25">
      <c r="A600" s="143">
        <v>9780753481509</v>
      </c>
      <c r="B600" s="54" t="s">
        <v>917</v>
      </c>
      <c r="C600" s="144" t="s">
        <v>216</v>
      </c>
      <c r="D600" s="159"/>
      <c r="E600" s="53">
        <v>25</v>
      </c>
      <c r="F600" s="165"/>
      <c r="G600" s="108">
        <f t="shared" si="8"/>
        <v>0</v>
      </c>
    </row>
    <row r="601" spans="1:7" ht="21.2" customHeight="1" x14ac:dyDescent="0.25">
      <c r="A601" s="143">
        <v>9781637278130</v>
      </c>
      <c r="B601" s="54" t="s">
        <v>918</v>
      </c>
      <c r="C601" s="144" t="s">
        <v>216</v>
      </c>
      <c r="D601" s="159"/>
      <c r="E601" s="53">
        <v>17.75</v>
      </c>
      <c r="F601" s="165"/>
      <c r="G601" s="108">
        <f t="shared" si="8"/>
        <v>0</v>
      </c>
    </row>
    <row r="602" spans="1:7" ht="21.2" customHeight="1" x14ac:dyDescent="0.25">
      <c r="A602" s="143">
        <v>9781804536421</v>
      </c>
      <c r="B602" s="54" t="s">
        <v>918</v>
      </c>
      <c r="C602" s="144" t="s">
        <v>216</v>
      </c>
      <c r="D602" s="159"/>
      <c r="E602" s="53">
        <v>17.75</v>
      </c>
      <c r="F602" s="165"/>
      <c r="G602" s="108">
        <f t="shared" si="8"/>
        <v>0</v>
      </c>
    </row>
    <row r="603" spans="1:7" ht="21.2" customHeight="1" x14ac:dyDescent="0.25">
      <c r="A603" s="143">
        <v>9798225020187</v>
      </c>
      <c r="B603" s="54" t="s">
        <v>919</v>
      </c>
      <c r="C603" s="144" t="s">
        <v>920</v>
      </c>
      <c r="D603" s="159"/>
      <c r="E603" s="53">
        <v>26.75</v>
      </c>
      <c r="F603" s="165"/>
      <c r="G603" s="108">
        <f t="shared" si="8"/>
        <v>0</v>
      </c>
    </row>
    <row r="604" spans="1:7" ht="21.2" customHeight="1" x14ac:dyDescent="0.25">
      <c r="A604" s="143">
        <v>9781338849301</v>
      </c>
      <c r="B604" s="54" t="s">
        <v>921</v>
      </c>
      <c r="C604" s="144" t="s">
        <v>116</v>
      </c>
      <c r="D604" s="159"/>
      <c r="E604" s="53">
        <v>8.25</v>
      </c>
      <c r="F604" s="165"/>
      <c r="G604" s="108">
        <f t="shared" si="8"/>
        <v>0</v>
      </c>
    </row>
    <row r="605" spans="1:7" ht="21.2" customHeight="1" x14ac:dyDescent="0.25">
      <c r="A605" s="143">
        <v>9781546198635</v>
      </c>
      <c r="B605" s="54" t="s">
        <v>922</v>
      </c>
      <c r="C605" s="144" t="s">
        <v>373</v>
      </c>
      <c r="D605" s="159"/>
      <c r="E605" s="53">
        <v>18</v>
      </c>
      <c r="F605" s="165"/>
      <c r="G605" s="108">
        <f t="shared" si="8"/>
        <v>0</v>
      </c>
    </row>
    <row r="606" spans="1:7" ht="21.2" customHeight="1" x14ac:dyDescent="0.25">
      <c r="A606" s="143">
        <v>9781546166672</v>
      </c>
      <c r="B606" s="54" t="s">
        <v>923</v>
      </c>
      <c r="C606" s="144" t="s">
        <v>118</v>
      </c>
      <c r="D606" s="159"/>
      <c r="E606" s="53">
        <v>25</v>
      </c>
      <c r="F606" s="165"/>
      <c r="G606" s="108">
        <f t="shared" si="8"/>
        <v>0</v>
      </c>
    </row>
    <row r="607" spans="1:7" ht="21.2" customHeight="1" x14ac:dyDescent="0.25">
      <c r="A607" s="143">
        <v>9781338889055</v>
      </c>
      <c r="B607" s="54" t="s">
        <v>924</v>
      </c>
      <c r="C607" s="144" t="s">
        <v>118</v>
      </c>
      <c r="D607" s="159" t="s">
        <v>98</v>
      </c>
      <c r="E607" s="53">
        <v>17.75</v>
      </c>
      <c r="F607" s="165"/>
      <c r="G607" s="108">
        <f t="shared" si="8"/>
        <v>0</v>
      </c>
    </row>
    <row r="608" spans="1:7" ht="21.2" customHeight="1" x14ac:dyDescent="0.25">
      <c r="A608" s="143">
        <v>9781443199681</v>
      </c>
      <c r="B608" s="54" t="s">
        <v>925</v>
      </c>
      <c r="C608" s="144" t="s">
        <v>116</v>
      </c>
      <c r="D608" s="159" t="s">
        <v>98</v>
      </c>
      <c r="E608" s="53">
        <v>9.25</v>
      </c>
      <c r="F608" s="165"/>
      <c r="G608" s="108">
        <f t="shared" si="8"/>
        <v>0</v>
      </c>
    </row>
    <row r="609" spans="1:7" ht="21.2" customHeight="1" x14ac:dyDescent="0.25">
      <c r="A609" s="143">
        <v>9781546138600</v>
      </c>
      <c r="B609" s="54" t="s">
        <v>926</v>
      </c>
      <c r="C609" s="144" t="s">
        <v>216</v>
      </c>
      <c r="D609" s="159"/>
      <c r="E609" s="53">
        <v>22.5</v>
      </c>
      <c r="F609" s="165"/>
      <c r="G609" s="108">
        <f t="shared" si="8"/>
        <v>0</v>
      </c>
    </row>
    <row r="610" spans="1:7" ht="21.2" customHeight="1" x14ac:dyDescent="0.25">
      <c r="A610" s="143">
        <v>9798225032821</v>
      </c>
      <c r="B610" s="54" t="s">
        <v>927</v>
      </c>
      <c r="C610" s="144" t="s">
        <v>118</v>
      </c>
      <c r="D610" s="159"/>
      <c r="E610" s="53">
        <v>18.75</v>
      </c>
      <c r="F610" s="165"/>
      <c r="G610" s="108">
        <f t="shared" si="8"/>
        <v>0</v>
      </c>
    </row>
    <row r="611" spans="1:7" ht="21.2" customHeight="1" x14ac:dyDescent="0.25">
      <c r="A611" s="143">
        <v>9781546155430</v>
      </c>
      <c r="B611" s="54" t="s">
        <v>928</v>
      </c>
      <c r="C611" s="144" t="s">
        <v>216</v>
      </c>
      <c r="D611" s="159"/>
      <c r="E611" s="53">
        <v>22.5</v>
      </c>
      <c r="F611" s="165"/>
      <c r="G611" s="108">
        <f t="shared" si="8"/>
        <v>0</v>
      </c>
    </row>
    <row r="612" spans="1:7" ht="21.2" customHeight="1" x14ac:dyDescent="0.25">
      <c r="A612" s="143">
        <v>9781637276938</v>
      </c>
      <c r="B612" s="54" t="s">
        <v>929</v>
      </c>
      <c r="C612" s="144" t="s">
        <v>216</v>
      </c>
      <c r="D612" s="159"/>
      <c r="E612" s="53">
        <v>17.75</v>
      </c>
      <c r="F612" s="165"/>
      <c r="G612" s="108">
        <f t="shared" si="8"/>
        <v>0</v>
      </c>
    </row>
    <row r="613" spans="1:7" ht="21.2" customHeight="1" x14ac:dyDescent="0.25">
      <c r="A613" s="143">
        <v>9780063468559</v>
      </c>
      <c r="B613" s="54" t="s">
        <v>930</v>
      </c>
      <c r="C613" s="144" t="s">
        <v>306</v>
      </c>
      <c r="D613" s="159"/>
      <c r="E613" s="53">
        <v>18.25</v>
      </c>
      <c r="F613" s="165"/>
      <c r="G613" s="108">
        <f t="shared" si="8"/>
        <v>0</v>
      </c>
    </row>
    <row r="614" spans="1:7" ht="21.2" customHeight="1" x14ac:dyDescent="0.25">
      <c r="A614" s="143">
        <v>9781546169345</v>
      </c>
      <c r="B614" s="54" t="s">
        <v>931</v>
      </c>
      <c r="C614" s="144" t="s">
        <v>116</v>
      </c>
      <c r="D614" s="159"/>
      <c r="E614" s="53">
        <v>10.5</v>
      </c>
      <c r="F614" s="165"/>
      <c r="G614" s="108">
        <f t="shared" si="8"/>
        <v>0</v>
      </c>
    </row>
    <row r="615" spans="1:7" ht="21.2" customHeight="1" x14ac:dyDescent="0.25">
      <c r="A615" s="143">
        <v>9798225028886</v>
      </c>
      <c r="B615" s="54" t="s">
        <v>932</v>
      </c>
      <c r="C615" s="144" t="s">
        <v>270</v>
      </c>
      <c r="D615" s="159"/>
      <c r="E615" s="53">
        <v>19</v>
      </c>
      <c r="F615" s="165"/>
      <c r="G615" s="108">
        <f t="shared" si="8"/>
        <v>0</v>
      </c>
    </row>
    <row r="616" spans="1:7" ht="21.2" customHeight="1" x14ac:dyDescent="0.25">
      <c r="A616" s="143">
        <v>9798225013301</v>
      </c>
      <c r="B616" s="54" t="s">
        <v>933</v>
      </c>
      <c r="C616" s="144" t="s">
        <v>224</v>
      </c>
      <c r="D616" s="159"/>
      <c r="E616" s="53">
        <v>29.99</v>
      </c>
      <c r="F616" s="165"/>
      <c r="G616" s="108">
        <f t="shared" si="8"/>
        <v>0</v>
      </c>
    </row>
    <row r="617" spans="1:7" ht="21.2" customHeight="1" x14ac:dyDescent="0.25">
      <c r="A617" s="143">
        <v>9780794452179</v>
      </c>
      <c r="B617" s="54" t="s">
        <v>934</v>
      </c>
      <c r="C617" s="144" t="s">
        <v>116</v>
      </c>
      <c r="D617" s="159"/>
      <c r="E617" s="53">
        <v>7.25</v>
      </c>
      <c r="F617" s="165"/>
      <c r="G617" s="108">
        <f t="shared" si="8"/>
        <v>0</v>
      </c>
    </row>
    <row r="618" spans="1:7" ht="21.2" customHeight="1" x14ac:dyDescent="0.25">
      <c r="A618" s="143">
        <v>9781338857825</v>
      </c>
      <c r="B618" s="54" t="s">
        <v>935</v>
      </c>
      <c r="C618" s="144" t="s">
        <v>118</v>
      </c>
      <c r="D618" s="159"/>
      <c r="E618" s="53">
        <v>10</v>
      </c>
      <c r="F618" s="165"/>
      <c r="G618" s="108">
        <f t="shared" si="8"/>
        <v>0</v>
      </c>
    </row>
    <row r="619" spans="1:7" ht="21.2" customHeight="1" x14ac:dyDescent="0.25">
      <c r="A619" s="143">
        <v>9798225022792</v>
      </c>
      <c r="B619" s="54" t="s">
        <v>936</v>
      </c>
      <c r="C619" s="144" t="s">
        <v>214</v>
      </c>
      <c r="D619" s="159"/>
      <c r="E619" s="53">
        <v>14.5</v>
      </c>
      <c r="F619" s="165"/>
      <c r="G619" s="108">
        <f t="shared" si="8"/>
        <v>0</v>
      </c>
    </row>
    <row r="620" spans="1:7" ht="21.2" customHeight="1" x14ac:dyDescent="0.25">
      <c r="A620" s="143">
        <v>9780593891353</v>
      </c>
      <c r="B620" s="54" t="s">
        <v>937</v>
      </c>
      <c r="C620" s="144" t="s">
        <v>238</v>
      </c>
      <c r="D620" s="159"/>
      <c r="E620" s="53">
        <v>10</v>
      </c>
      <c r="F620" s="165"/>
      <c r="G620" s="108">
        <f t="shared" si="8"/>
        <v>0</v>
      </c>
    </row>
    <row r="621" spans="1:7" ht="21.2" customHeight="1" x14ac:dyDescent="0.25">
      <c r="A621" s="143">
        <v>9780593752548</v>
      </c>
      <c r="B621" s="54" t="s">
        <v>938</v>
      </c>
      <c r="C621" s="144" t="s">
        <v>233</v>
      </c>
      <c r="D621" s="159"/>
      <c r="E621" s="53">
        <v>13</v>
      </c>
      <c r="F621" s="165"/>
      <c r="G621" s="108">
        <f t="shared" si="8"/>
        <v>0</v>
      </c>
    </row>
    <row r="622" spans="1:7" ht="21.2" customHeight="1" x14ac:dyDescent="0.25">
      <c r="A622" s="143">
        <v>9780593750872</v>
      </c>
      <c r="B622" s="54" t="s">
        <v>939</v>
      </c>
      <c r="C622" s="144" t="s">
        <v>116</v>
      </c>
      <c r="D622" s="159"/>
      <c r="E622" s="53">
        <v>8.25</v>
      </c>
      <c r="F622" s="165"/>
      <c r="G622" s="108">
        <f t="shared" si="8"/>
        <v>0</v>
      </c>
    </row>
    <row r="623" spans="1:7" ht="21.2" customHeight="1" x14ac:dyDescent="0.25">
      <c r="A623" s="143">
        <v>9781964487403</v>
      </c>
      <c r="B623" s="54" t="s">
        <v>940</v>
      </c>
      <c r="C623" s="144" t="s">
        <v>116</v>
      </c>
      <c r="D623" s="159"/>
      <c r="E623" s="53">
        <v>9.25</v>
      </c>
      <c r="F623" s="165"/>
      <c r="G623" s="108">
        <f t="shared" si="8"/>
        <v>0</v>
      </c>
    </row>
    <row r="624" spans="1:7" ht="21.2" customHeight="1" x14ac:dyDescent="0.25">
      <c r="A624" s="143">
        <v>9782764371381</v>
      </c>
      <c r="B624" s="54" t="s">
        <v>941</v>
      </c>
      <c r="C624" s="144" t="s">
        <v>373</v>
      </c>
      <c r="D624" s="159"/>
      <c r="E624" s="53">
        <v>22.5</v>
      </c>
      <c r="F624" s="165"/>
      <c r="G624" s="108">
        <f t="shared" si="8"/>
        <v>0</v>
      </c>
    </row>
    <row r="625" spans="1:7" ht="21.2" customHeight="1" x14ac:dyDescent="0.25">
      <c r="A625" s="143">
        <v>9780593752968</v>
      </c>
      <c r="B625" s="54" t="s">
        <v>942</v>
      </c>
      <c r="C625" s="144" t="s">
        <v>116</v>
      </c>
      <c r="D625" s="159"/>
      <c r="E625" s="53">
        <v>8.25</v>
      </c>
      <c r="F625" s="165"/>
      <c r="G625" s="108">
        <f t="shared" si="8"/>
        <v>0</v>
      </c>
    </row>
    <row r="626" spans="1:7" ht="21.2" customHeight="1" x14ac:dyDescent="0.25">
      <c r="A626" s="143">
        <v>9780593385685</v>
      </c>
      <c r="B626" s="54" t="s">
        <v>943</v>
      </c>
      <c r="C626" s="144" t="s">
        <v>233</v>
      </c>
      <c r="D626" s="159"/>
      <c r="E626" s="53">
        <v>7.25</v>
      </c>
      <c r="F626" s="165"/>
      <c r="G626" s="108">
        <f t="shared" si="8"/>
        <v>0</v>
      </c>
    </row>
    <row r="627" spans="1:7" ht="21.2" customHeight="1" x14ac:dyDescent="0.25">
      <c r="A627" s="143">
        <v>9780593752975</v>
      </c>
      <c r="B627" s="54" t="s">
        <v>944</v>
      </c>
      <c r="C627" s="144" t="s">
        <v>116</v>
      </c>
      <c r="D627" s="159"/>
      <c r="E627" s="53">
        <v>8.25</v>
      </c>
      <c r="F627" s="165"/>
      <c r="G627" s="108">
        <f t="shared" si="8"/>
        <v>0</v>
      </c>
    </row>
    <row r="628" spans="1:7" ht="21.2" customHeight="1" x14ac:dyDescent="0.25">
      <c r="A628" s="143">
        <v>9781546186557</v>
      </c>
      <c r="B628" s="54" t="s">
        <v>945</v>
      </c>
      <c r="C628" s="144" t="s">
        <v>216</v>
      </c>
      <c r="D628" s="159"/>
      <c r="E628" s="53">
        <v>22</v>
      </c>
      <c r="F628" s="165"/>
      <c r="G628" s="108">
        <f t="shared" si="8"/>
        <v>0</v>
      </c>
    </row>
    <row r="629" spans="1:7" ht="21.2" customHeight="1" x14ac:dyDescent="0.25">
      <c r="A629" s="143">
        <v>9781804537602</v>
      </c>
      <c r="B629" s="54" t="s">
        <v>946</v>
      </c>
      <c r="C629" s="144" t="s">
        <v>270</v>
      </c>
      <c r="D629" s="159"/>
      <c r="E629" s="53">
        <v>16.75</v>
      </c>
      <c r="F629" s="165"/>
      <c r="G629" s="108">
        <f t="shared" si="8"/>
        <v>0</v>
      </c>
    </row>
    <row r="630" spans="1:7" ht="21.2" customHeight="1" x14ac:dyDescent="0.25">
      <c r="A630" s="143">
        <v>9781338726381</v>
      </c>
      <c r="B630" s="54" t="s">
        <v>947</v>
      </c>
      <c r="C630" s="144" t="s">
        <v>291</v>
      </c>
      <c r="D630" s="159"/>
      <c r="E630" s="53">
        <v>10</v>
      </c>
      <c r="F630" s="165"/>
      <c r="G630" s="108">
        <f t="shared" si="8"/>
        <v>0</v>
      </c>
    </row>
    <row r="631" spans="1:7" ht="21.2" customHeight="1" x14ac:dyDescent="0.25">
      <c r="A631" s="143">
        <v>9780358161820</v>
      </c>
      <c r="B631" s="54" t="s">
        <v>948</v>
      </c>
      <c r="C631" s="144" t="s">
        <v>240</v>
      </c>
      <c r="D631" s="159"/>
      <c r="E631" s="53">
        <v>10</v>
      </c>
      <c r="F631" s="165"/>
      <c r="G631" s="108">
        <f t="shared" si="8"/>
        <v>0</v>
      </c>
    </row>
    <row r="632" spans="1:7" ht="21.2" customHeight="1" x14ac:dyDescent="0.25">
      <c r="A632" s="143">
        <v>9781801057578</v>
      </c>
      <c r="B632" s="54" t="s">
        <v>949</v>
      </c>
      <c r="C632" s="144" t="s">
        <v>233</v>
      </c>
      <c r="D632" s="159"/>
      <c r="E632" s="53">
        <v>14</v>
      </c>
      <c r="F632" s="165"/>
      <c r="G632" s="108">
        <f t="shared" si="8"/>
        <v>0</v>
      </c>
    </row>
    <row r="633" spans="1:7" ht="21.2" customHeight="1" x14ac:dyDescent="0.25">
      <c r="A633" s="143">
        <v>9781546125259</v>
      </c>
      <c r="B633" s="54" t="s">
        <v>950</v>
      </c>
      <c r="C633" s="144" t="s">
        <v>118</v>
      </c>
      <c r="D633" s="159"/>
      <c r="E633" s="53">
        <v>17.75</v>
      </c>
      <c r="F633" s="165"/>
      <c r="G633" s="108">
        <f t="shared" si="8"/>
        <v>0</v>
      </c>
    </row>
    <row r="634" spans="1:7" ht="21.2" customHeight="1" x14ac:dyDescent="0.25">
      <c r="A634" s="143">
        <v>9781039710047</v>
      </c>
      <c r="B634" s="54" t="s">
        <v>951</v>
      </c>
      <c r="C634" s="144" t="s">
        <v>117</v>
      </c>
      <c r="D634" s="159" t="s">
        <v>98</v>
      </c>
      <c r="E634" s="53">
        <v>9.25</v>
      </c>
      <c r="F634" s="165"/>
      <c r="G634" s="108">
        <f t="shared" si="8"/>
        <v>0</v>
      </c>
    </row>
    <row r="635" spans="1:7" ht="21.2" customHeight="1" x14ac:dyDescent="0.25">
      <c r="A635" s="143">
        <v>9781802422207</v>
      </c>
      <c r="B635" s="54" t="s">
        <v>952</v>
      </c>
      <c r="C635" s="144" t="s">
        <v>216</v>
      </c>
      <c r="D635" s="159"/>
      <c r="E635" s="53">
        <v>25</v>
      </c>
      <c r="F635" s="165"/>
      <c r="G635" s="108">
        <f t="shared" si="8"/>
        <v>0</v>
      </c>
    </row>
    <row r="636" spans="1:7" ht="21.2" customHeight="1" x14ac:dyDescent="0.25">
      <c r="A636" s="143">
        <v>9798225003999</v>
      </c>
      <c r="B636" s="54" t="s">
        <v>953</v>
      </c>
      <c r="C636" s="144" t="s">
        <v>118</v>
      </c>
      <c r="D636" s="159"/>
      <c r="E636" s="53">
        <v>13.5</v>
      </c>
      <c r="F636" s="165"/>
      <c r="G636" s="108">
        <f t="shared" si="8"/>
        <v>0</v>
      </c>
    </row>
    <row r="637" spans="1:7" ht="21.2" customHeight="1" x14ac:dyDescent="0.25">
      <c r="A637" s="143">
        <v>9781338835618</v>
      </c>
      <c r="B637" s="54" t="s">
        <v>954</v>
      </c>
      <c r="C637" s="144" t="s">
        <v>216</v>
      </c>
      <c r="D637" s="159"/>
      <c r="E637" s="53">
        <v>17.75</v>
      </c>
      <c r="F637" s="165"/>
      <c r="G637" s="108">
        <f t="shared" si="8"/>
        <v>0</v>
      </c>
    </row>
    <row r="638" spans="1:7" ht="21.2" customHeight="1" x14ac:dyDescent="0.25">
      <c r="A638" s="143">
        <v>9781338881684</v>
      </c>
      <c r="B638" s="54" t="s">
        <v>955</v>
      </c>
      <c r="C638" s="144" t="s">
        <v>238</v>
      </c>
      <c r="D638" s="159"/>
      <c r="E638" s="53">
        <v>10.5</v>
      </c>
      <c r="F638" s="165"/>
      <c r="G638" s="108">
        <f t="shared" si="8"/>
        <v>0</v>
      </c>
    </row>
    <row r="639" spans="1:7" ht="21.2" customHeight="1" x14ac:dyDescent="0.25">
      <c r="A639" s="143">
        <v>9781339005102</v>
      </c>
      <c r="B639" s="54" t="s">
        <v>956</v>
      </c>
      <c r="C639" s="144" t="s">
        <v>238</v>
      </c>
      <c r="D639" s="159"/>
      <c r="E639" s="53">
        <v>17.75</v>
      </c>
      <c r="F639" s="165"/>
      <c r="G639" s="108">
        <f t="shared" si="8"/>
        <v>0</v>
      </c>
    </row>
    <row r="640" spans="1:7" ht="21.2" customHeight="1" x14ac:dyDescent="0.25">
      <c r="A640" s="143">
        <v>9798225027339</v>
      </c>
      <c r="B640" s="54" t="s">
        <v>957</v>
      </c>
      <c r="C640" s="144" t="s">
        <v>116</v>
      </c>
      <c r="D640" s="159"/>
      <c r="E640" s="53">
        <v>12</v>
      </c>
      <c r="F640" s="165"/>
      <c r="G640" s="108">
        <f t="shared" si="8"/>
        <v>0</v>
      </c>
    </row>
    <row r="641" spans="1:7" ht="21.2" customHeight="1" x14ac:dyDescent="0.25">
      <c r="A641" s="143">
        <v>9780702342660</v>
      </c>
      <c r="B641" s="54" t="s">
        <v>958</v>
      </c>
      <c r="C641" s="144" t="s">
        <v>373</v>
      </c>
      <c r="D641" s="159"/>
      <c r="E641" s="53">
        <v>12.5</v>
      </c>
      <c r="F641" s="165"/>
      <c r="G641" s="108">
        <f t="shared" si="8"/>
        <v>0</v>
      </c>
    </row>
    <row r="642" spans="1:7" ht="21.2" customHeight="1" x14ac:dyDescent="0.25">
      <c r="A642" s="143">
        <v>9781039714779</v>
      </c>
      <c r="B642" s="54" t="s">
        <v>959</v>
      </c>
      <c r="C642" s="144" t="s">
        <v>233</v>
      </c>
      <c r="D642" s="159"/>
      <c r="E642" s="53">
        <v>10.5</v>
      </c>
      <c r="F642" s="165"/>
      <c r="G642" s="108">
        <f t="shared" si="8"/>
        <v>0</v>
      </c>
    </row>
    <row r="643" spans="1:7" ht="21.2" customHeight="1" x14ac:dyDescent="0.25">
      <c r="A643" s="143">
        <v>9780702344473</v>
      </c>
      <c r="B643" s="54" t="s">
        <v>960</v>
      </c>
      <c r="C643" s="144" t="s">
        <v>373</v>
      </c>
      <c r="D643" s="159"/>
      <c r="E643" s="53">
        <v>13.5</v>
      </c>
      <c r="F643" s="165"/>
      <c r="G643" s="108">
        <f t="shared" si="8"/>
        <v>0</v>
      </c>
    </row>
    <row r="644" spans="1:7" ht="21.2" customHeight="1" x14ac:dyDescent="0.25">
      <c r="A644" s="143">
        <v>9781338777215</v>
      </c>
      <c r="B644" s="54" t="s">
        <v>961</v>
      </c>
      <c r="C644" s="144" t="s">
        <v>216</v>
      </c>
      <c r="D644" s="159"/>
      <c r="E644" s="53">
        <v>21</v>
      </c>
      <c r="F644" s="165"/>
      <c r="G644" s="108">
        <f t="shared" si="8"/>
        <v>0</v>
      </c>
    </row>
    <row r="645" spans="1:7" ht="21.2" customHeight="1" x14ac:dyDescent="0.25">
      <c r="A645" s="143">
        <v>9781338896398</v>
      </c>
      <c r="B645" s="54" t="s">
        <v>962</v>
      </c>
      <c r="C645" s="144" t="s">
        <v>222</v>
      </c>
      <c r="D645" s="159"/>
      <c r="E645" s="53">
        <v>17.75</v>
      </c>
      <c r="F645" s="165"/>
      <c r="G645" s="108">
        <f t="shared" si="8"/>
        <v>0</v>
      </c>
    </row>
    <row r="646" spans="1:7" ht="21.2" customHeight="1" x14ac:dyDescent="0.25">
      <c r="A646" s="143">
        <v>9781524893729</v>
      </c>
      <c r="B646" s="54" t="s">
        <v>963</v>
      </c>
      <c r="C646" s="144" t="s">
        <v>270</v>
      </c>
      <c r="D646" s="159"/>
      <c r="E646" s="53">
        <v>17.75</v>
      </c>
      <c r="F646" s="165"/>
      <c r="G646" s="108">
        <f t="shared" si="8"/>
        <v>0</v>
      </c>
    </row>
    <row r="647" spans="1:7" ht="21.2" customHeight="1" x14ac:dyDescent="0.25">
      <c r="A647" s="143">
        <v>9781524888787</v>
      </c>
      <c r="B647" s="54" t="s">
        <v>964</v>
      </c>
      <c r="C647" s="144" t="s">
        <v>216</v>
      </c>
      <c r="D647" s="159"/>
      <c r="E647" s="53">
        <v>18.75</v>
      </c>
      <c r="F647" s="165"/>
      <c r="G647" s="108">
        <f t="shared" si="8"/>
        <v>0</v>
      </c>
    </row>
    <row r="648" spans="1:7" ht="21.2" customHeight="1" x14ac:dyDescent="0.25">
      <c r="A648" s="143">
        <v>9781339000923</v>
      </c>
      <c r="B648" s="54" t="s">
        <v>965</v>
      </c>
      <c r="C648" s="144" t="s">
        <v>222</v>
      </c>
      <c r="D648" s="159"/>
      <c r="E648" s="53">
        <v>10.5</v>
      </c>
      <c r="F648" s="165"/>
      <c r="G648" s="108">
        <f t="shared" si="8"/>
        <v>0</v>
      </c>
    </row>
    <row r="649" spans="1:7" ht="21.2" customHeight="1" x14ac:dyDescent="0.25">
      <c r="A649" s="143">
        <v>9781546111825</v>
      </c>
      <c r="B649" s="54" t="s">
        <v>966</v>
      </c>
      <c r="C649" s="144" t="s">
        <v>238</v>
      </c>
      <c r="D649" s="159"/>
      <c r="E649" s="53">
        <v>10.5</v>
      </c>
      <c r="F649" s="165"/>
      <c r="G649" s="108">
        <f t="shared" si="8"/>
        <v>0</v>
      </c>
    </row>
    <row r="650" spans="1:7" ht="21.2" customHeight="1" x14ac:dyDescent="0.25">
      <c r="A650" s="143">
        <v>9781338831825</v>
      </c>
      <c r="B650" s="54" t="s">
        <v>967</v>
      </c>
      <c r="C650" s="144" t="s">
        <v>222</v>
      </c>
      <c r="D650" s="159"/>
      <c r="E650" s="53">
        <v>10.5</v>
      </c>
      <c r="F650" s="165"/>
      <c r="G650" s="108">
        <f t="shared" si="8"/>
        <v>0</v>
      </c>
    </row>
    <row r="651" spans="1:7" ht="21.2" customHeight="1" x14ac:dyDescent="0.25">
      <c r="A651" s="143">
        <v>9781339049519</v>
      </c>
      <c r="B651" s="54" t="s">
        <v>968</v>
      </c>
      <c r="C651" s="144" t="s">
        <v>116</v>
      </c>
      <c r="D651" s="159" t="s">
        <v>98</v>
      </c>
      <c r="E651" s="53">
        <v>8.25</v>
      </c>
      <c r="F651" s="165"/>
      <c r="G651" s="108">
        <f t="shared" si="8"/>
        <v>0</v>
      </c>
    </row>
    <row r="652" spans="1:7" ht="21.2" customHeight="1" x14ac:dyDescent="0.25">
      <c r="A652" s="143">
        <v>9798225006723</v>
      </c>
      <c r="B652" s="54" t="s">
        <v>969</v>
      </c>
      <c r="C652" s="144" t="s">
        <v>218</v>
      </c>
      <c r="D652" s="159"/>
      <c r="E652" s="53">
        <v>26.75</v>
      </c>
      <c r="F652" s="165"/>
      <c r="G652" s="108">
        <f t="shared" si="8"/>
        <v>0</v>
      </c>
    </row>
    <row r="653" spans="1:7" ht="21.2" customHeight="1" x14ac:dyDescent="0.25">
      <c r="A653" s="143">
        <v>9781338660456</v>
      </c>
      <c r="B653" s="54" t="s">
        <v>970</v>
      </c>
      <c r="C653" s="144" t="s">
        <v>216</v>
      </c>
      <c r="D653" s="159"/>
      <c r="E653" s="53">
        <v>17.75</v>
      </c>
      <c r="F653" s="165"/>
      <c r="G653" s="108">
        <f t="shared" si="8"/>
        <v>0</v>
      </c>
    </row>
    <row r="654" spans="1:7" ht="21.2" customHeight="1" x14ac:dyDescent="0.25">
      <c r="A654" s="143">
        <v>9781338574890</v>
      </c>
      <c r="B654" s="54" t="s">
        <v>971</v>
      </c>
      <c r="C654" s="144" t="s">
        <v>240</v>
      </c>
      <c r="D654" s="159"/>
      <c r="E654" s="53">
        <v>12.5</v>
      </c>
      <c r="F654" s="165"/>
      <c r="G654" s="108">
        <f t="shared" si="8"/>
        <v>0</v>
      </c>
    </row>
    <row r="655" spans="1:7" ht="21.2" customHeight="1" x14ac:dyDescent="0.25">
      <c r="A655" s="143">
        <v>9781338896862</v>
      </c>
      <c r="B655" s="54" t="s">
        <v>972</v>
      </c>
      <c r="C655" s="144" t="s">
        <v>233</v>
      </c>
      <c r="D655" s="159"/>
      <c r="E655" s="53">
        <v>8.25</v>
      </c>
      <c r="F655" s="165"/>
      <c r="G655" s="108">
        <f t="shared" si="8"/>
        <v>0</v>
      </c>
    </row>
    <row r="656" spans="1:7" ht="21.2" customHeight="1" x14ac:dyDescent="0.25">
      <c r="A656" s="143">
        <v>9781546199410</v>
      </c>
      <c r="B656" s="54" t="s">
        <v>973</v>
      </c>
      <c r="C656" s="144" t="s">
        <v>373</v>
      </c>
      <c r="D656" s="159"/>
      <c r="E656" s="53">
        <v>18.5</v>
      </c>
      <c r="F656" s="165"/>
      <c r="G656" s="108">
        <f t="shared" si="8"/>
        <v>0</v>
      </c>
    </row>
    <row r="657" spans="1:7" ht="21.2" customHeight="1" x14ac:dyDescent="0.25">
      <c r="A657" s="143">
        <v>9781039703780</v>
      </c>
      <c r="B657" s="54" t="s">
        <v>974</v>
      </c>
      <c r="C657" s="144" t="s">
        <v>214</v>
      </c>
      <c r="D657" s="159" t="s">
        <v>98</v>
      </c>
      <c r="E657" s="53">
        <v>12.5</v>
      </c>
      <c r="F657" s="165"/>
      <c r="G657" s="108">
        <f t="shared" si="8"/>
        <v>0</v>
      </c>
    </row>
    <row r="658" spans="1:7" ht="21.2" customHeight="1" x14ac:dyDescent="0.25">
      <c r="A658" s="143">
        <v>9780063329546</v>
      </c>
      <c r="B658" s="54" t="s">
        <v>975</v>
      </c>
      <c r="C658" s="144" t="s">
        <v>224</v>
      </c>
      <c r="D658" s="159"/>
      <c r="E658" s="53">
        <v>7.5</v>
      </c>
      <c r="F658" s="165"/>
      <c r="G658" s="108">
        <f t="shared" si="8"/>
        <v>0</v>
      </c>
    </row>
    <row r="659" spans="1:7" ht="21.2" customHeight="1" x14ac:dyDescent="0.25">
      <c r="A659" s="143">
        <v>9798225024550</v>
      </c>
      <c r="B659" s="54" t="s">
        <v>975</v>
      </c>
      <c r="C659" s="144" t="s">
        <v>224</v>
      </c>
      <c r="D659" s="159"/>
      <c r="E659" s="53">
        <v>7.5</v>
      </c>
      <c r="F659" s="165"/>
      <c r="G659" s="108">
        <f t="shared" si="8"/>
        <v>0</v>
      </c>
    </row>
    <row r="660" spans="1:7" ht="21.2" customHeight="1" x14ac:dyDescent="0.25">
      <c r="A660" s="143">
        <v>9781339022307</v>
      </c>
      <c r="B660" s="54" t="s">
        <v>976</v>
      </c>
      <c r="C660" s="144" t="s">
        <v>214</v>
      </c>
      <c r="D660" s="159"/>
      <c r="E660" s="53">
        <v>10.5</v>
      </c>
      <c r="F660" s="165"/>
      <c r="G660" s="108">
        <f t="shared" si="8"/>
        <v>0</v>
      </c>
    </row>
    <row r="661" spans="1:7" ht="21.2" customHeight="1" x14ac:dyDescent="0.25">
      <c r="A661" s="143">
        <v>9781546122456</v>
      </c>
      <c r="B661" s="54" t="s">
        <v>977</v>
      </c>
      <c r="C661" s="144" t="s">
        <v>224</v>
      </c>
      <c r="D661" s="159"/>
      <c r="E661" s="53">
        <v>9.25</v>
      </c>
      <c r="F661" s="165"/>
      <c r="G661" s="108">
        <f t="shared" si="8"/>
        <v>0</v>
      </c>
    </row>
    <row r="662" spans="1:7" ht="21.2" customHeight="1" x14ac:dyDescent="0.25">
      <c r="A662" s="143">
        <v>9781546122425</v>
      </c>
      <c r="B662" s="54" t="s">
        <v>978</v>
      </c>
      <c r="C662" s="144" t="s">
        <v>224</v>
      </c>
      <c r="D662" s="159"/>
      <c r="E662" s="53">
        <v>9.25</v>
      </c>
      <c r="F662" s="165"/>
      <c r="G662" s="108">
        <f t="shared" si="8"/>
        <v>0</v>
      </c>
    </row>
    <row r="663" spans="1:7" ht="21.2" customHeight="1" x14ac:dyDescent="0.25">
      <c r="A663" s="143" t="s">
        <v>979</v>
      </c>
      <c r="B663" s="54" t="s">
        <v>980</v>
      </c>
      <c r="C663" s="144" t="s">
        <v>116</v>
      </c>
      <c r="D663" s="159"/>
      <c r="E663" s="53">
        <v>16.75</v>
      </c>
      <c r="F663" s="165"/>
      <c r="G663" s="108">
        <f t="shared" si="8"/>
        <v>0</v>
      </c>
    </row>
    <row r="664" spans="1:7" ht="21.2" customHeight="1" x14ac:dyDescent="0.25">
      <c r="A664" s="143">
        <v>9781338858716</v>
      </c>
      <c r="B664" s="54" t="s">
        <v>981</v>
      </c>
      <c r="C664" s="144" t="s">
        <v>117</v>
      </c>
      <c r="D664" s="159"/>
      <c r="E664" s="53">
        <v>10.5</v>
      </c>
      <c r="F664" s="165"/>
      <c r="G664" s="108">
        <f t="shared" si="8"/>
        <v>0</v>
      </c>
    </row>
    <row r="665" spans="1:7" ht="21.2" customHeight="1" x14ac:dyDescent="0.25">
      <c r="A665" s="143">
        <v>9781443198868</v>
      </c>
      <c r="B665" s="54" t="s">
        <v>982</v>
      </c>
      <c r="C665" s="144" t="s">
        <v>216</v>
      </c>
      <c r="D665" s="159" t="s">
        <v>98</v>
      </c>
      <c r="E665" s="53">
        <v>10.5</v>
      </c>
      <c r="F665" s="165"/>
      <c r="G665" s="108">
        <f t="shared" si="8"/>
        <v>0</v>
      </c>
    </row>
    <row r="666" spans="1:7" ht="21.2" customHeight="1" x14ac:dyDescent="0.25">
      <c r="A666" s="143">
        <v>9781338767940</v>
      </c>
      <c r="B666" s="54" t="s">
        <v>983</v>
      </c>
      <c r="C666" s="144" t="s">
        <v>116</v>
      </c>
      <c r="D666" s="159"/>
      <c r="E666" s="53">
        <v>7.25</v>
      </c>
      <c r="F666" s="165"/>
      <c r="G666" s="108">
        <f t="shared" si="8"/>
        <v>0</v>
      </c>
    </row>
    <row r="667" spans="1:7" ht="21.2" customHeight="1" x14ac:dyDescent="0.25">
      <c r="A667" s="143">
        <v>9781546138495</v>
      </c>
      <c r="B667" s="54" t="s">
        <v>984</v>
      </c>
      <c r="C667" s="144" t="s">
        <v>216</v>
      </c>
      <c r="D667" s="159"/>
      <c r="E667" s="53">
        <v>19</v>
      </c>
      <c r="F667" s="165"/>
      <c r="G667" s="108">
        <f t="shared" si="8"/>
        <v>0</v>
      </c>
    </row>
    <row r="668" spans="1:7" ht="21.2" customHeight="1" x14ac:dyDescent="0.25">
      <c r="A668" s="143">
        <v>9780063256286</v>
      </c>
      <c r="B668" s="54" t="s">
        <v>985</v>
      </c>
      <c r="C668" s="144" t="s">
        <v>116</v>
      </c>
      <c r="D668" s="159"/>
      <c r="E668" s="53">
        <v>10</v>
      </c>
      <c r="F668" s="165"/>
      <c r="G668" s="108">
        <f t="shared" si="8"/>
        <v>0</v>
      </c>
    </row>
    <row r="669" spans="1:7" ht="21.2" customHeight="1" x14ac:dyDescent="0.25">
      <c r="A669" s="143">
        <v>9780593621080</v>
      </c>
      <c r="B669" s="54" t="s">
        <v>986</v>
      </c>
      <c r="C669" s="144" t="s">
        <v>116</v>
      </c>
      <c r="D669" s="159"/>
      <c r="E669" s="53">
        <v>14.5</v>
      </c>
      <c r="F669" s="165"/>
      <c r="G669" s="108">
        <f t="shared" si="8"/>
        <v>0</v>
      </c>
    </row>
    <row r="670" spans="1:7" ht="21.2" customHeight="1" x14ac:dyDescent="0.25">
      <c r="A670" s="143">
        <v>9781546166573</v>
      </c>
      <c r="B670" s="54" t="s">
        <v>987</v>
      </c>
      <c r="C670" s="144" t="s">
        <v>224</v>
      </c>
      <c r="D670" s="159"/>
      <c r="E670" s="53">
        <v>16.75</v>
      </c>
      <c r="F670" s="165"/>
      <c r="G670" s="108">
        <f t="shared" si="8"/>
        <v>0</v>
      </c>
    </row>
    <row r="671" spans="1:7" ht="21.2" customHeight="1" x14ac:dyDescent="0.25">
      <c r="A671" s="143">
        <v>9781546148425</v>
      </c>
      <c r="B671" s="54" t="s">
        <v>988</v>
      </c>
      <c r="C671" s="144" t="s">
        <v>216</v>
      </c>
      <c r="D671" s="159"/>
      <c r="E671" s="53">
        <v>16.75</v>
      </c>
      <c r="F671" s="165"/>
      <c r="G671" s="108">
        <f t="shared" si="8"/>
        <v>0</v>
      </c>
    </row>
    <row r="672" spans="1:7" ht="21.2" customHeight="1" x14ac:dyDescent="0.25">
      <c r="A672" s="143">
        <v>9798225064518</v>
      </c>
      <c r="B672" s="54" t="s">
        <v>989</v>
      </c>
      <c r="C672" s="144" t="s">
        <v>216</v>
      </c>
      <c r="D672" s="159"/>
      <c r="E672" s="53">
        <v>17.75</v>
      </c>
      <c r="F672" s="165"/>
      <c r="G672" s="108">
        <f t="shared" si="8"/>
        <v>0</v>
      </c>
    </row>
    <row r="673" spans="1:7" ht="21.2" customHeight="1" x14ac:dyDescent="0.25">
      <c r="A673" s="143">
        <v>9781546148548</v>
      </c>
      <c r="B673" s="54" t="s">
        <v>990</v>
      </c>
      <c r="C673" s="144" t="s">
        <v>216</v>
      </c>
      <c r="D673" s="159"/>
      <c r="E673" s="53">
        <v>19</v>
      </c>
      <c r="F673" s="165"/>
      <c r="G673" s="108">
        <f t="shared" si="8"/>
        <v>0</v>
      </c>
    </row>
    <row r="674" spans="1:7" ht="21.2" customHeight="1" x14ac:dyDescent="0.25">
      <c r="A674" s="143">
        <v>9798225012991</v>
      </c>
      <c r="B674" s="54" t="s">
        <v>991</v>
      </c>
      <c r="C674" s="144" t="s">
        <v>116</v>
      </c>
      <c r="D674" s="159"/>
      <c r="E674" s="53">
        <v>17.989999999999998</v>
      </c>
      <c r="F674" s="165"/>
      <c r="G674" s="108">
        <f t="shared" si="8"/>
        <v>0</v>
      </c>
    </row>
    <row r="675" spans="1:7" ht="21.2" customHeight="1" x14ac:dyDescent="0.25">
      <c r="A675" s="143">
        <v>9781338854046</v>
      </c>
      <c r="B675" s="54" t="s">
        <v>992</v>
      </c>
      <c r="C675" s="144" t="s">
        <v>233</v>
      </c>
      <c r="D675" s="159"/>
      <c r="E675" s="53">
        <v>10</v>
      </c>
      <c r="F675" s="165"/>
      <c r="G675" s="108">
        <f t="shared" si="8"/>
        <v>0</v>
      </c>
    </row>
    <row r="676" spans="1:7" ht="21.2" customHeight="1" x14ac:dyDescent="0.25">
      <c r="A676" s="143">
        <v>9781338893205</v>
      </c>
      <c r="B676" s="54" t="s">
        <v>993</v>
      </c>
      <c r="C676" s="144" t="s">
        <v>218</v>
      </c>
      <c r="D676" s="159"/>
      <c r="E676" s="53">
        <v>21</v>
      </c>
      <c r="F676" s="165"/>
      <c r="G676" s="108">
        <f t="shared" si="8"/>
        <v>0</v>
      </c>
    </row>
    <row r="677" spans="1:7" ht="21.2" customHeight="1" x14ac:dyDescent="0.25">
      <c r="A677" s="143">
        <v>9781339041230</v>
      </c>
      <c r="B677" s="54" t="s">
        <v>994</v>
      </c>
      <c r="C677" s="144" t="s">
        <v>238</v>
      </c>
      <c r="D677" s="159"/>
      <c r="E677" s="53">
        <v>9.25</v>
      </c>
      <c r="F677" s="165"/>
      <c r="G677" s="108">
        <f t="shared" si="8"/>
        <v>0</v>
      </c>
    </row>
    <row r="678" spans="1:7" ht="21.2" customHeight="1" x14ac:dyDescent="0.25">
      <c r="A678" s="143">
        <v>9781339041247</v>
      </c>
      <c r="B678" s="54" t="s">
        <v>995</v>
      </c>
      <c r="C678" s="144" t="s">
        <v>224</v>
      </c>
      <c r="D678" s="159"/>
      <c r="E678" s="53">
        <v>9.25</v>
      </c>
      <c r="F678" s="165"/>
      <c r="G678" s="108">
        <f t="shared" si="8"/>
        <v>0</v>
      </c>
    </row>
    <row r="679" spans="1:7" ht="21.2" customHeight="1" x14ac:dyDescent="0.25">
      <c r="A679" s="143">
        <v>9781338877601</v>
      </c>
      <c r="B679" s="54" t="s">
        <v>996</v>
      </c>
      <c r="C679" s="144" t="s">
        <v>224</v>
      </c>
      <c r="D679" s="159"/>
      <c r="E679" s="53">
        <v>9.25</v>
      </c>
      <c r="F679" s="165"/>
      <c r="G679" s="108">
        <f t="shared" si="8"/>
        <v>0</v>
      </c>
    </row>
    <row r="680" spans="1:7" ht="21.2" customHeight="1" x14ac:dyDescent="0.25">
      <c r="A680" s="143">
        <v>9781546139188</v>
      </c>
      <c r="B680" s="54" t="s">
        <v>997</v>
      </c>
      <c r="C680" s="144" t="s">
        <v>224</v>
      </c>
      <c r="D680" s="159"/>
      <c r="E680" s="53">
        <v>9.25</v>
      </c>
      <c r="F680" s="165"/>
      <c r="G680" s="108">
        <f t="shared" si="8"/>
        <v>0</v>
      </c>
    </row>
    <row r="681" spans="1:7" ht="21.2" customHeight="1" x14ac:dyDescent="0.25">
      <c r="A681" s="143">
        <v>9781338877632</v>
      </c>
      <c r="B681" s="54" t="s">
        <v>998</v>
      </c>
      <c r="C681" s="144" t="s">
        <v>224</v>
      </c>
      <c r="D681" s="159"/>
      <c r="E681" s="53">
        <v>9.25</v>
      </c>
      <c r="F681" s="165"/>
      <c r="G681" s="108">
        <f t="shared" si="8"/>
        <v>0</v>
      </c>
    </row>
    <row r="682" spans="1:7" ht="21.2" customHeight="1" x14ac:dyDescent="0.25">
      <c r="A682" s="143">
        <v>9781339008615</v>
      </c>
      <c r="B682" s="54" t="s">
        <v>999</v>
      </c>
      <c r="C682" s="144" t="s">
        <v>238</v>
      </c>
      <c r="D682" s="159"/>
      <c r="E682" s="53">
        <v>9.25</v>
      </c>
      <c r="F682" s="165"/>
      <c r="G682" s="108">
        <f t="shared" si="8"/>
        <v>0</v>
      </c>
    </row>
    <row r="683" spans="1:7" ht="21.2" customHeight="1" x14ac:dyDescent="0.25">
      <c r="A683" s="143">
        <v>9781339008639</v>
      </c>
      <c r="B683" s="54" t="s">
        <v>1000</v>
      </c>
      <c r="C683" s="144" t="s">
        <v>238</v>
      </c>
      <c r="D683" s="159"/>
      <c r="E683" s="53">
        <v>9.25</v>
      </c>
      <c r="F683" s="165"/>
      <c r="G683" s="108">
        <f t="shared" si="8"/>
        <v>0</v>
      </c>
    </row>
    <row r="684" spans="1:7" ht="21.2" customHeight="1" x14ac:dyDescent="0.25">
      <c r="A684" s="143">
        <v>9781546159605</v>
      </c>
      <c r="B684" s="54" t="s">
        <v>1001</v>
      </c>
      <c r="C684" s="144" t="s">
        <v>238</v>
      </c>
      <c r="D684" s="159"/>
      <c r="E684" s="53">
        <v>9.25</v>
      </c>
      <c r="F684" s="165"/>
      <c r="G684" s="108">
        <f t="shared" si="8"/>
        <v>0</v>
      </c>
    </row>
    <row r="685" spans="1:7" ht="21.2" customHeight="1" x14ac:dyDescent="0.25">
      <c r="A685" s="143">
        <v>9781339008622</v>
      </c>
      <c r="B685" s="54" t="s">
        <v>1002</v>
      </c>
      <c r="C685" s="144" t="s">
        <v>238</v>
      </c>
      <c r="D685" s="159"/>
      <c r="E685" s="53">
        <v>9.25</v>
      </c>
      <c r="F685" s="165"/>
      <c r="G685" s="108">
        <f t="shared" si="8"/>
        <v>0</v>
      </c>
    </row>
    <row r="686" spans="1:7" ht="21.2" customHeight="1" x14ac:dyDescent="0.25">
      <c r="A686" s="143">
        <v>9781338863482</v>
      </c>
      <c r="B686" s="54" t="s">
        <v>1003</v>
      </c>
      <c r="C686" s="144" t="s">
        <v>238</v>
      </c>
      <c r="D686" s="159"/>
      <c r="E686" s="53">
        <v>9.25</v>
      </c>
      <c r="F686" s="165"/>
      <c r="G686" s="108">
        <f t="shared" si="8"/>
        <v>0</v>
      </c>
    </row>
    <row r="687" spans="1:7" ht="21.2" customHeight="1" x14ac:dyDescent="0.25">
      <c r="A687" s="143">
        <v>9781339008646</v>
      </c>
      <c r="B687" s="54" t="s">
        <v>1004</v>
      </c>
      <c r="C687" s="144" t="s">
        <v>238</v>
      </c>
      <c r="D687" s="159"/>
      <c r="E687" s="53">
        <v>9.25</v>
      </c>
      <c r="F687" s="165"/>
      <c r="G687" s="108">
        <f t="shared" si="8"/>
        <v>0</v>
      </c>
    </row>
    <row r="688" spans="1:7" ht="21.2" customHeight="1" x14ac:dyDescent="0.25">
      <c r="A688" s="143">
        <v>9781419779633</v>
      </c>
      <c r="B688" s="54" t="s">
        <v>1005</v>
      </c>
      <c r="C688" s="144" t="s">
        <v>270</v>
      </c>
      <c r="D688" s="159"/>
      <c r="E688" s="53">
        <v>13.75</v>
      </c>
      <c r="F688" s="165"/>
      <c r="G688" s="108">
        <f t="shared" si="8"/>
        <v>0</v>
      </c>
    </row>
    <row r="689" spans="1:7" ht="21.2" customHeight="1" x14ac:dyDescent="0.25">
      <c r="A689" s="143">
        <v>9781419772962</v>
      </c>
      <c r="B689" s="54" t="s">
        <v>1006</v>
      </c>
      <c r="C689" s="144" t="s">
        <v>321</v>
      </c>
      <c r="D689" s="159"/>
      <c r="E689" s="53">
        <v>13.75</v>
      </c>
      <c r="F689" s="165"/>
      <c r="G689" s="108">
        <f t="shared" si="8"/>
        <v>0</v>
      </c>
    </row>
    <row r="690" spans="1:7" ht="21.2" customHeight="1" x14ac:dyDescent="0.25">
      <c r="A690" s="143">
        <v>9781546179634</v>
      </c>
      <c r="B690" s="54" t="s">
        <v>1007</v>
      </c>
      <c r="C690" s="144" t="s">
        <v>367</v>
      </c>
      <c r="D690" s="159"/>
      <c r="E690" s="53">
        <v>22.5</v>
      </c>
      <c r="F690" s="165"/>
      <c r="G690" s="108">
        <f t="shared" si="8"/>
        <v>0</v>
      </c>
    </row>
    <row r="691" spans="1:7" ht="21.2" customHeight="1" x14ac:dyDescent="0.25">
      <c r="A691" s="143">
        <v>9781546138471</v>
      </c>
      <c r="B691" s="54" t="s">
        <v>1008</v>
      </c>
      <c r="C691" s="144" t="s">
        <v>224</v>
      </c>
      <c r="D691" s="159"/>
      <c r="E691" s="53">
        <v>15.75</v>
      </c>
      <c r="F691" s="165"/>
      <c r="G691" s="108">
        <f t="shared" si="8"/>
        <v>0</v>
      </c>
    </row>
    <row r="692" spans="1:7" ht="21.2" customHeight="1" x14ac:dyDescent="0.25">
      <c r="A692" s="143">
        <v>9781546135340</v>
      </c>
      <c r="B692" s="54" t="s">
        <v>1009</v>
      </c>
      <c r="C692" s="144" t="s">
        <v>270</v>
      </c>
      <c r="D692" s="159"/>
      <c r="E692" s="53">
        <v>19</v>
      </c>
      <c r="F692" s="165"/>
      <c r="G692" s="108">
        <f t="shared" si="8"/>
        <v>0</v>
      </c>
    </row>
    <row r="693" spans="1:7" ht="21.2" customHeight="1" x14ac:dyDescent="0.25">
      <c r="A693" s="143">
        <v>9781907083440</v>
      </c>
      <c r="B693" s="54" t="s">
        <v>1010</v>
      </c>
      <c r="C693" s="144" t="s">
        <v>367</v>
      </c>
      <c r="D693" s="159"/>
      <c r="E693" s="53">
        <v>15.75</v>
      </c>
      <c r="F693" s="165"/>
      <c r="G693" s="108">
        <f t="shared" si="8"/>
        <v>0</v>
      </c>
    </row>
    <row r="694" spans="1:7" ht="21.2" customHeight="1" x14ac:dyDescent="0.25">
      <c r="A694" s="143">
        <v>9781338828832</v>
      </c>
      <c r="B694" s="54" t="s">
        <v>1011</v>
      </c>
      <c r="C694" s="144" t="s">
        <v>224</v>
      </c>
      <c r="D694" s="159"/>
      <c r="E694" s="53">
        <v>9.25</v>
      </c>
      <c r="F694" s="165"/>
      <c r="G694" s="108">
        <f t="shared" si="8"/>
        <v>0</v>
      </c>
    </row>
    <row r="695" spans="1:7" ht="21.2" customHeight="1" x14ac:dyDescent="0.25">
      <c r="A695" s="143">
        <v>9781338828894</v>
      </c>
      <c r="B695" s="54" t="s">
        <v>1012</v>
      </c>
      <c r="C695" s="144" t="s">
        <v>224</v>
      </c>
      <c r="D695" s="159"/>
      <c r="E695" s="53">
        <v>9.25</v>
      </c>
      <c r="F695" s="165"/>
      <c r="G695" s="108">
        <f t="shared" si="8"/>
        <v>0</v>
      </c>
    </row>
    <row r="696" spans="1:7" ht="21.2" customHeight="1" x14ac:dyDescent="0.25">
      <c r="A696" s="143">
        <v>9781427857217</v>
      </c>
      <c r="B696" s="54" t="s">
        <v>1013</v>
      </c>
      <c r="C696" s="144" t="s">
        <v>218</v>
      </c>
      <c r="D696" s="159"/>
      <c r="E696" s="53">
        <v>23</v>
      </c>
      <c r="F696" s="165"/>
      <c r="G696" s="108">
        <f t="shared" si="8"/>
        <v>0</v>
      </c>
    </row>
    <row r="697" spans="1:7" ht="21.2" customHeight="1" x14ac:dyDescent="0.25">
      <c r="A697" s="143">
        <v>9781546102137</v>
      </c>
      <c r="B697" s="54" t="s">
        <v>1014</v>
      </c>
      <c r="C697" s="144" t="s">
        <v>116</v>
      </c>
      <c r="D697" s="159"/>
      <c r="E697" s="53">
        <v>21</v>
      </c>
      <c r="F697" s="165"/>
      <c r="G697" s="108">
        <f t="shared" si="8"/>
        <v>0</v>
      </c>
    </row>
    <row r="698" spans="1:7" ht="21.2" customHeight="1" x14ac:dyDescent="0.25">
      <c r="A698" s="143">
        <v>9798225013882</v>
      </c>
      <c r="B698" s="54" t="s">
        <v>1015</v>
      </c>
      <c r="C698" s="144" t="s">
        <v>258</v>
      </c>
      <c r="D698" s="159"/>
      <c r="E698" s="53">
        <v>10.5</v>
      </c>
      <c r="F698" s="165"/>
      <c r="G698" s="108">
        <f t="shared" si="8"/>
        <v>0</v>
      </c>
    </row>
    <row r="699" spans="1:7" ht="21.2" customHeight="1" x14ac:dyDescent="0.25">
      <c r="A699" s="143">
        <v>9781427868435</v>
      </c>
      <c r="B699" s="54" t="s">
        <v>1016</v>
      </c>
      <c r="C699" s="144" t="s">
        <v>1017</v>
      </c>
      <c r="D699" s="159"/>
      <c r="E699" s="53">
        <v>23</v>
      </c>
      <c r="F699" s="165"/>
      <c r="G699" s="108">
        <f t="shared" si="8"/>
        <v>0</v>
      </c>
    </row>
    <row r="700" spans="1:7" ht="21.2" customHeight="1" x14ac:dyDescent="0.25">
      <c r="A700" s="143">
        <v>9781368116909</v>
      </c>
      <c r="B700" s="54" t="s">
        <v>1018</v>
      </c>
      <c r="C700" s="144" t="s">
        <v>224</v>
      </c>
      <c r="D700" s="159"/>
      <c r="E700" s="53">
        <v>12.5</v>
      </c>
      <c r="F700" s="165"/>
      <c r="G700" s="108">
        <f t="shared" si="8"/>
        <v>0</v>
      </c>
    </row>
    <row r="701" spans="1:7" ht="21.2" customHeight="1" x14ac:dyDescent="0.25">
      <c r="A701" s="143">
        <v>9780736445580</v>
      </c>
      <c r="B701" s="54" t="s">
        <v>1019</v>
      </c>
      <c r="C701" s="144" t="s">
        <v>224</v>
      </c>
      <c r="D701" s="159"/>
      <c r="E701" s="53">
        <v>8.25</v>
      </c>
      <c r="F701" s="165"/>
      <c r="G701" s="108">
        <f t="shared" si="8"/>
        <v>0</v>
      </c>
    </row>
    <row r="702" spans="1:7" ht="21.2" customHeight="1" x14ac:dyDescent="0.25">
      <c r="A702" s="143">
        <v>9780736446228</v>
      </c>
      <c r="B702" s="54" t="s">
        <v>1020</v>
      </c>
      <c r="C702" s="144" t="s">
        <v>224</v>
      </c>
      <c r="D702" s="159"/>
      <c r="E702" s="53">
        <v>8.25</v>
      </c>
      <c r="F702" s="165"/>
      <c r="G702" s="108">
        <f t="shared" si="8"/>
        <v>0</v>
      </c>
    </row>
    <row r="703" spans="1:7" ht="21.2" customHeight="1" x14ac:dyDescent="0.25">
      <c r="A703" s="143">
        <v>9781546135357</v>
      </c>
      <c r="B703" s="54" t="s">
        <v>1021</v>
      </c>
      <c r="C703" s="144" t="s">
        <v>367</v>
      </c>
      <c r="D703" s="159"/>
      <c r="E703" s="53">
        <v>15.75</v>
      </c>
      <c r="F703" s="165"/>
      <c r="G703" s="108">
        <f t="shared" si="8"/>
        <v>0</v>
      </c>
    </row>
    <row r="704" spans="1:7" ht="21.2" customHeight="1" x14ac:dyDescent="0.25">
      <c r="A704" s="143">
        <v>9781039702073</v>
      </c>
      <c r="B704" s="54" t="s">
        <v>1022</v>
      </c>
      <c r="C704" s="144" t="s">
        <v>233</v>
      </c>
      <c r="D704" s="159" t="s">
        <v>98</v>
      </c>
      <c r="E704" s="53">
        <v>10.5</v>
      </c>
      <c r="F704" s="165"/>
      <c r="G704" s="108">
        <f t="shared" si="8"/>
        <v>0</v>
      </c>
    </row>
    <row r="705" spans="1:7" ht="21.2" customHeight="1" x14ac:dyDescent="0.25">
      <c r="A705" s="143">
        <v>9781546114635</v>
      </c>
      <c r="B705" s="54" t="s">
        <v>1023</v>
      </c>
      <c r="C705" s="144" t="s">
        <v>216</v>
      </c>
      <c r="D705" s="159"/>
      <c r="E705" s="53">
        <v>10.5</v>
      </c>
      <c r="F705" s="165"/>
      <c r="G705" s="108">
        <f t="shared" si="8"/>
        <v>0</v>
      </c>
    </row>
    <row r="706" spans="1:7" ht="21.2" customHeight="1" x14ac:dyDescent="0.25">
      <c r="A706" s="143">
        <v>9781546171706</v>
      </c>
      <c r="B706" s="54" t="s">
        <v>1024</v>
      </c>
      <c r="C706" s="144" t="s">
        <v>216</v>
      </c>
      <c r="D706" s="159"/>
      <c r="E706" s="53">
        <v>13.5</v>
      </c>
      <c r="F706" s="165"/>
      <c r="G706" s="108">
        <f t="shared" si="8"/>
        <v>0</v>
      </c>
    </row>
    <row r="707" spans="1:7" ht="21.2" customHeight="1" x14ac:dyDescent="0.25">
      <c r="A707" s="143">
        <v>9781338896435</v>
      </c>
      <c r="B707" s="54" t="s">
        <v>1025</v>
      </c>
      <c r="C707" s="144" t="s">
        <v>367</v>
      </c>
      <c r="D707" s="159"/>
      <c r="E707" s="53">
        <v>20</v>
      </c>
      <c r="F707" s="165"/>
      <c r="G707" s="108">
        <f t="shared" si="8"/>
        <v>0</v>
      </c>
    </row>
    <row r="708" spans="1:7" ht="21.2" customHeight="1" x14ac:dyDescent="0.25">
      <c r="A708" s="143">
        <v>9781338896459</v>
      </c>
      <c r="B708" s="54" t="s">
        <v>1026</v>
      </c>
      <c r="C708" s="144" t="s">
        <v>367</v>
      </c>
      <c r="D708" s="159"/>
      <c r="E708" s="53">
        <v>20</v>
      </c>
      <c r="F708" s="165"/>
      <c r="G708" s="108">
        <f t="shared" si="8"/>
        <v>0</v>
      </c>
    </row>
    <row r="709" spans="1:7" ht="21.2" customHeight="1" x14ac:dyDescent="0.25">
      <c r="A709" s="143">
        <v>9781338828719</v>
      </c>
      <c r="B709" s="54" t="s">
        <v>1027</v>
      </c>
      <c r="C709" s="144" t="s">
        <v>233</v>
      </c>
      <c r="D709" s="159"/>
      <c r="E709" s="53">
        <v>9.25</v>
      </c>
      <c r="F709" s="165"/>
      <c r="G709" s="108">
        <f t="shared" si="8"/>
        <v>0</v>
      </c>
    </row>
    <row r="710" spans="1:7" ht="21.2" customHeight="1" x14ac:dyDescent="0.25">
      <c r="A710" s="143">
        <v>9781546127345</v>
      </c>
      <c r="B710" s="54" t="s">
        <v>1028</v>
      </c>
      <c r="C710" s="144" t="s">
        <v>116</v>
      </c>
      <c r="D710" s="159"/>
      <c r="E710" s="53">
        <v>8.5</v>
      </c>
      <c r="F710" s="165"/>
      <c r="G710" s="108">
        <f t="shared" si="8"/>
        <v>0</v>
      </c>
    </row>
    <row r="711" spans="1:7" ht="21.2" customHeight="1" x14ac:dyDescent="0.25">
      <c r="A711" s="143">
        <v>9780316441865</v>
      </c>
      <c r="B711" s="54" t="s">
        <v>1029</v>
      </c>
      <c r="C711" s="144" t="s">
        <v>240</v>
      </c>
      <c r="D711" s="159"/>
      <c r="E711" s="53">
        <v>15</v>
      </c>
      <c r="F711" s="165"/>
      <c r="G711" s="108">
        <f t="shared" si="8"/>
        <v>0</v>
      </c>
    </row>
    <row r="712" spans="1:7" ht="21.2" customHeight="1" x14ac:dyDescent="0.25">
      <c r="A712" s="143">
        <v>9781546120162</v>
      </c>
      <c r="B712" s="54" t="s">
        <v>1030</v>
      </c>
      <c r="C712" s="144" t="s">
        <v>258</v>
      </c>
      <c r="D712" s="159"/>
      <c r="E712" s="53">
        <v>8.25</v>
      </c>
      <c r="F712" s="165"/>
      <c r="G712" s="108">
        <f t="shared" si="8"/>
        <v>0</v>
      </c>
    </row>
    <row r="713" spans="1:7" ht="21.2" customHeight="1" x14ac:dyDescent="0.25">
      <c r="A713" s="143">
        <v>9781665988384</v>
      </c>
      <c r="B713" s="54" t="s">
        <v>1031</v>
      </c>
      <c r="C713" s="144" t="s">
        <v>216</v>
      </c>
      <c r="D713" s="159"/>
      <c r="E713" s="53">
        <v>23.5</v>
      </c>
      <c r="F713" s="165"/>
      <c r="G713" s="108">
        <f t="shared" si="8"/>
        <v>0</v>
      </c>
    </row>
    <row r="714" spans="1:7" ht="21.2" customHeight="1" x14ac:dyDescent="0.25">
      <c r="A714" s="143">
        <v>9781665974608</v>
      </c>
      <c r="B714" s="54" t="s">
        <v>1032</v>
      </c>
      <c r="C714" s="144" t="s">
        <v>900</v>
      </c>
      <c r="D714" s="159"/>
      <c r="E714" s="53">
        <v>19.75</v>
      </c>
      <c r="F714" s="165"/>
      <c r="G714" s="108">
        <f t="shared" si="8"/>
        <v>0</v>
      </c>
    </row>
    <row r="715" spans="1:7" ht="21.2" customHeight="1" x14ac:dyDescent="0.25">
      <c r="A715" s="143">
        <v>9781546178668</v>
      </c>
      <c r="B715" s="54" t="s">
        <v>1033</v>
      </c>
      <c r="C715" s="144" t="s">
        <v>218</v>
      </c>
      <c r="D715" s="159"/>
      <c r="E715" s="53">
        <v>23</v>
      </c>
      <c r="F715" s="165"/>
      <c r="G715" s="108">
        <f t="shared" si="8"/>
        <v>0</v>
      </c>
    </row>
    <row r="716" spans="1:7" ht="21.2" customHeight="1" x14ac:dyDescent="0.25">
      <c r="A716" s="143">
        <v>9781974709410</v>
      </c>
      <c r="B716" s="54" t="s">
        <v>1034</v>
      </c>
      <c r="C716" s="144" t="s">
        <v>214</v>
      </c>
      <c r="D716" s="159"/>
      <c r="E716" s="53">
        <v>16.75</v>
      </c>
      <c r="F716" s="165"/>
      <c r="G716" s="108">
        <f t="shared" si="8"/>
        <v>0</v>
      </c>
    </row>
    <row r="717" spans="1:7" ht="21.2" customHeight="1" x14ac:dyDescent="0.25">
      <c r="A717" s="143">
        <v>9781974701445</v>
      </c>
      <c r="B717" s="54" t="s">
        <v>1035</v>
      </c>
      <c r="C717" s="144" t="s">
        <v>240</v>
      </c>
      <c r="D717" s="159"/>
      <c r="E717" s="53">
        <v>13.5</v>
      </c>
      <c r="F717" s="165"/>
      <c r="G717" s="108">
        <f t="shared" si="8"/>
        <v>0</v>
      </c>
    </row>
    <row r="718" spans="1:7" ht="21.2" customHeight="1" x14ac:dyDescent="0.25">
      <c r="A718" s="143">
        <v>9781974715268</v>
      </c>
      <c r="B718" s="54" t="s">
        <v>1036</v>
      </c>
      <c r="C718" s="144" t="s">
        <v>214</v>
      </c>
      <c r="D718" s="159"/>
      <c r="E718" s="53">
        <v>16.75</v>
      </c>
      <c r="F718" s="165"/>
      <c r="G718" s="108">
        <f t="shared" si="8"/>
        <v>0</v>
      </c>
    </row>
    <row r="719" spans="1:7" ht="21.2" customHeight="1" x14ac:dyDescent="0.25">
      <c r="A719" s="143">
        <v>9781974705207</v>
      </c>
      <c r="B719" s="54" t="s">
        <v>1037</v>
      </c>
      <c r="C719" s="144" t="s">
        <v>118</v>
      </c>
      <c r="D719" s="159"/>
      <c r="E719" s="53">
        <v>13.5</v>
      </c>
      <c r="F719" s="165"/>
      <c r="G719" s="108">
        <f t="shared" si="8"/>
        <v>0</v>
      </c>
    </row>
    <row r="720" spans="1:7" ht="21.2" customHeight="1" x14ac:dyDescent="0.25">
      <c r="A720" s="143">
        <v>9781974707775</v>
      </c>
      <c r="B720" s="54" t="s">
        <v>1038</v>
      </c>
      <c r="C720" s="144" t="s">
        <v>118</v>
      </c>
      <c r="D720" s="159"/>
      <c r="E720" s="53">
        <v>13.5</v>
      </c>
      <c r="F720" s="165"/>
      <c r="G720" s="108">
        <f t="shared" si="8"/>
        <v>0</v>
      </c>
    </row>
    <row r="721" spans="1:7" ht="21.2" customHeight="1" x14ac:dyDescent="0.25">
      <c r="A721" s="143">
        <v>9781339019925</v>
      </c>
      <c r="B721" s="54" t="s">
        <v>1039</v>
      </c>
      <c r="C721" s="144" t="s">
        <v>238</v>
      </c>
      <c r="D721" s="159"/>
      <c r="E721" s="53">
        <v>8.25</v>
      </c>
      <c r="F721" s="165"/>
      <c r="G721" s="108">
        <f t="shared" si="8"/>
        <v>0</v>
      </c>
    </row>
    <row r="722" spans="1:7" ht="21.2" customHeight="1" x14ac:dyDescent="0.25">
      <c r="A722" s="143">
        <v>9781339019888</v>
      </c>
      <c r="B722" s="54" t="s">
        <v>1040</v>
      </c>
      <c r="C722" s="144" t="s">
        <v>238</v>
      </c>
      <c r="D722" s="159"/>
      <c r="E722" s="53">
        <v>8.25</v>
      </c>
      <c r="F722" s="165"/>
      <c r="G722" s="108">
        <f t="shared" si="8"/>
        <v>0</v>
      </c>
    </row>
    <row r="723" spans="1:7" ht="21.2" customHeight="1" x14ac:dyDescent="0.25">
      <c r="A723" s="143">
        <v>9798225018344</v>
      </c>
      <c r="B723" s="54" t="s">
        <v>1041</v>
      </c>
      <c r="C723" s="144" t="s">
        <v>238</v>
      </c>
      <c r="D723" s="159"/>
      <c r="E723" s="53">
        <v>11.5</v>
      </c>
      <c r="F723" s="165"/>
      <c r="G723" s="108">
        <f t="shared" si="8"/>
        <v>0</v>
      </c>
    </row>
    <row r="724" spans="1:7" ht="21.2" customHeight="1" x14ac:dyDescent="0.25">
      <c r="A724" s="143">
        <v>9781546121947</v>
      </c>
      <c r="B724" s="54" t="s">
        <v>1042</v>
      </c>
      <c r="C724" s="144" t="s">
        <v>222</v>
      </c>
      <c r="D724" s="159"/>
      <c r="E724" s="53">
        <v>10.5</v>
      </c>
      <c r="F724" s="165"/>
      <c r="G724" s="108">
        <f t="shared" si="8"/>
        <v>0</v>
      </c>
    </row>
    <row r="725" spans="1:7" ht="21.2" customHeight="1" x14ac:dyDescent="0.25">
      <c r="A725" s="143">
        <v>9781338875485</v>
      </c>
      <c r="B725" s="54" t="s">
        <v>1043</v>
      </c>
      <c r="C725" s="144" t="s">
        <v>238</v>
      </c>
      <c r="D725" s="159"/>
      <c r="E725" s="53">
        <v>8.25</v>
      </c>
      <c r="F725" s="165"/>
      <c r="G725" s="108">
        <f t="shared" si="8"/>
        <v>0</v>
      </c>
    </row>
    <row r="726" spans="1:7" ht="21.2" customHeight="1" x14ac:dyDescent="0.25">
      <c r="A726" s="143">
        <v>9781338875492</v>
      </c>
      <c r="B726" s="54" t="s">
        <v>1044</v>
      </c>
      <c r="C726" s="144" t="s">
        <v>238</v>
      </c>
      <c r="D726" s="159"/>
      <c r="E726" s="53">
        <v>8.25</v>
      </c>
      <c r="F726" s="165"/>
      <c r="G726" s="108">
        <f t="shared" si="8"/>
        <v>0</v>
      </c>
    </row>
    <row r="727" spans="1:7" ht="21.2" customHeight="1" x14ac:dyDescent="0.25">
      <c r="A727" s="143">
        <v>9781339019932</v>
      </c>
      <c r="B727" s="54" t="s">
        <v>1045</v>
      </c>
      <c r="C727" s="144" t="s">
        <v>238</v>
      </c>
      <c r="D727" s="159"/>
      <c r="E727" s="53">
        <v>9.25</v>
      </c>
      <c r="F727" s="165"/>
      <c r="G727" s="108">
        <f t="shared" si="8"/>
        <v>0</v>
      </c>
    </row>
    <row r="728" spans="1:7" ht="21.2" customHeight="1" x14ac:dyDescent="0.25">
      <c r="A728" s="143">
        <v>9781339019918</v>
      </c>
      <c r="B728" s="54" t="s">
        <v>1046</v>
      </c>
      <c r="C728" s="144" t="s">
        <v>238</v>
      </c>
      <c r="D728" s="159"/>
      <c r="E728" s="53">
        <v>8.25</v>
      </c>
      <c r="F728" s="165"/>
      <c r="G728" s="108">
        <f t="shared" si="8"/>
        <v>0</v>
      </c>
    </row>
    <row r="729" spans="1:7" ht="21.2" customHeight="1" x14ac:dyDescent="0.25">
      <c r="A729" s="143">
        <v>9781546193142</v>
      </c>
      <c r="B729" s="54" t="s">
        <v>1047</v>
      </c>
      <c r="C729" s="144" t="s">
        <v>116</v>
      </c>
      <c r="D729" s="159"/>
      <c r="E729" s="53">
        <v>11</v>
      </c>
      <c r="F729" s="165"/>
      <c r="G729" s="108">
        <f t="shared" si="8"/>
        <v>0</v>
      </c>
    </row>
    <row r="730" spans="1:7" ht="21.2" customHeight="1" x14ac:dyDescent="0.25">
      <c r="A730" s="143">
        <v>9781546193173</v>
      </c>
      <c r="B730" s="54" t="s">
        <v>1048</v>
      </c>
      <c r="C730" s="144" t="s">
        <v>116</v>
      </c>
      <c r="D730" s="159"/>
      <c r="E730" s="53">
        <v>10.5</v>
      </c>
      <c r="F730" s="165"/>
      <c r="G730" s="108">
        <f t="shared" si="8"/>
        <v>0</v>
      </c>
    </row>
    <row r="731" spans="1:7" ht="21.2" customHeight="1" x14ac:dyDescent="0.25">
      <c r="A731" s="143">
        <v>9781338776973</v>
      </c>
      <c r="B731" s="54" t="s">
        <v>1049</v>
      </c>
      <c r="C731" s="144" t="s">
        <v>238</v>
      </c>
      <c r="D731" s="159"/>
      <c r="E731" s="53">
        <v>9.25</v>
      </c>
      <c r="F731" s="165"/>
      <c r="G731" s="108">
        <f t="shared" si="8"/>
        <v>0</v>
      </c>
    </row>
    <row r="732" spans="1:7" ht="21.2" customHeight="1" x14ac:dyDescent="0.25">
      <c r="A732" s="143">
        <v>9781338777000</v>
      </c>
      <c r="B732" s="54" t="s">
        <v>1050</v>
      </c>
      <c r="C732" s="144" t="s">
        <v>238</v>
      </c>
      <c r="D732" s="159"/>
      <c r="E732" s="53">
        <v>9.25</v>
      </c>
      <c r="F732" s="165"/>
      <c r="G732" s="108">
        <f t="shared" si="8"/>
        <v>0</v>
      </c>
    </row>
    <row r="733" spans="1:7" ht="21.2" customHeight="1" x14ac:dyDescent="0.25">
      <c r="A733" s="143">
        <v>9781339022468</v>
      </c>
      <c r="B733" s="54" t="s">
        <v>1051</v>
      </c>
      <c r="C733" s="144" t="s">
        <v>224</v>
      </c>
      <c r="D733" s="159"/>
      <c r="E733" s="53">
        <v>9.25</v>
      </c>
      <c r="F733" s="165"/>
      <c r="G733" s="108">
        <f t="shared" si="8"/>
        <v>0</v>
      </c>
    </row>
    <row r="734" spans="1:7" ht="21.2" customHeight="1" x14ac:dyDescent="0.25">
      <c r="A734" s="143">
        <v>9781338776904</v>
      </c>
      <c r="B734" s="54" t="s">
        <v>1052</v>
      </c>
      <c r="C734" s="144" t="s">
        <v>238</v>
      </c>
      <c r="D734" s="159"/>
      <c r="E734" s="53">
        <v>8</v>
      </c>
      <c r="F734" s="165"/>
      <c r="G734" s="108">
        <f t="shared" si="8"/>
        <v>0</v>
      </c>
    </row>
    <row r="735" spans="1:7" ht="21.2" customHeight="1" x14ac:dyDescent="0.25">
      <c r="A735" s="143">
        <v>9781339022376</v>
      </c>
      <c r="B735" s="54" t="s">
        <v>1053</v>
      </c>
      <c r="C735" s="144" t="s">
        <v>224</v>
      </c>
      <c r="D735" s="159"/>
      <c r="E735" s="53">
        <v>9.25</v>
      </c>
      <c r="F735" s="165"/>
      <c r="G735" s="108">
        <f t="shared" si="8"/>
        <v>0</v>
      </c>
    </row>
    <row r="736" spans="1:7" ht="21.2" customHeight="1" x14ac:dyDescent="0.25">
      <c r="A736" s="143">
        <v>9781339022406</v>
      </c>
      <c r="B736" s="54" t="s">
        <v>1054</v>
      </c>
      <c r="C736" s="144" t="s">
        <v>224</v>
      </c>
      <c r="D736" s="159"/>
      <c r="E736" s="53">
        <v>9.25</v>
      </c>
      <c r="F736" s="165"/>
      <c r="G736" s="108">
        <f t="shared" si="8"/>
        <v>0</v>
      </c>
    </row>
    <row r="737" spans="1:7" ht="21.2" customHeight="1" x14ac:dyDescent="0.25">
      <c r="A737" s="143">
        <v>9781338347487</v>
      </c>
      <c r="B737" s="54" t="s">
        <v>1055</v>
      </c>
      <c r="C737" s="144" t="s">
        <v>116</v>
      </c>
      <c r="D737" s="159"/>
      <c r="E737" s="53">
        <v>7.25</v>
      </c>
      <c r="F737" s="165"/>
      <c r="G737" s="108">
        <f t="shared" si="8"/>
        <v>0</v>
      </c>
    </row>
    <row r="738" spans="1:7" ht="21.2" customHeight="1" x14ac:dyDescent="0.25">
      <c r="A738" s="143">
        <v>9781907083457</v>
      </c>
      <c r="B738" s="54" t="s">
        <v>1056</v>
      </c>
      <c r="C738" s="144" t="s">
        <v>216</v>
      </c>
      <c r="D738" s="159"/>
      <c r="E738" s="53">
        <v>15.75</v>
      </c>
      <c r="F738" s="165"/>
      <c r="G738" s="108">
        <f t="shared" si="8"/>
        <v>0</v>
      </c>
    </row>
    <row r="739" spans="1:7" ht="21.2" customHeight="1" x14ac:dyDescent="0.25">
      <c r="A739" s="143">
        <v>9781546147619</v>
      </c>
      <c r="B739" s="54" t="s">
        <v>1057</v>
      </c>
      <c r="C739" s="144" t="s">
        <v>118</v>
      </c>
      <c r="D739" s="159"/>
      <c r="E739" s="53">
        <v>12.5</v>
      </c>
      <c r="F739" s="165"/>
      <c r="G739" s="108">
        <f t="shared" si="8"/>
        <v>0</v>
      </c>
    </row>
    <row r="740" spans="1:7" ht="21.2" customHeight="1" x14ac:dyDescent="0.25">
      <c r="A740" s="143">
        <v>9781804538678</v>
      </c>
      <c r="B740" s="54" t="s">
        <v>1058</v>
      </c>
      <c r="C740" s="144" t="s">
        <v>118</v>
      </c>
      <c r="D740" s="159"/>
      <c r="E740" s="53">
        <v>23.5</v>
      </c>
      <c r="F740" s="165"/>
      <c r="G740" s="108">
        <f t="shared" si="8"/>
        <v>0</v>
      </c>
    </row>
    <row r="741" spans="1:7" ht="21.2" customHeight="1" x14ac:dyDescent="0.25">
      <c r="A741" s="143">
        <v>9781339045757</v>
      </c>
      <c r="B741" s="54" t="s">
        <v>1059</v>
      </c>
      <c r="C741" s="144" t="s">
        <v>224</v>
      </c>
      <c r="D741" s="159"/>
      <c r="E741" s="53">
        <v>8.5</v>
      </c>
      <c r="F741" s="165"/>
      <c r="G741" s="108">
        <f t="shared" si="8"/>
        <v>0</v>
      </c>
    </row>
    <row r="742" spans="1:7" ht="21.2" customHeight="1" x14ac:dyDescent="0.25">
      <c r="A742" s="143">
        <v>9781338226423</v>
      </c>
      <c r="B742" s="54" t="s">
        <v>1060</v>
      </c>
      <c r="C742" s="144" t="s">
        <v>116</v>
      </c>
      <c r="D742" s="159"/>
      <c r="E742" s="53">
        <v>9.25</v>
      </c>
      <c r="F742" s="165"/>
      <c r="G742" s="108">
        <f t="shared" si="8"/>
        <v>0</v>
      </c>
    </row>
    <row r="743" spans="1:7" ht="21.2" customHeight="1" x14ac:dyDescent="0.25">
      <c r="A743" s="143">
        <v>9781835554142</v>
      </c>
      <c r="B743" s="54" t="s">
        <v>1061</v>
      </c>
      <c r="C743" s="144" t="s">
        <v>367</v>
      </c>
      <c r="D743" s="159"/>
      <c r="E743" s="53">
        <v>18</v>
      </c>
      <c r="F743" s="165"/>
      <c r="G743" s="108">
        <f t="shared" si="8"/>
        <v>0</v>
      </c>
    </row>
    <row r="744" spans="1:7" ht="21.2" customHeight="1" x14ac:dyDescent="0.25">
      <c r="A744" s="143">
        <v>9781339023458</v>
      </c>
      <c r="B744" s="54" t="s">
        <v>1062</v>
      </c>
      <c r="C744" s="144" t="s">
        <v>238</v>
      </c>
      <c r="D744" s="159"/>
      <c r="E744" s="53">
        <v>16.75</v>
      </c>
      <c r="F744" s="165"/>
      <c r="G744" s="108">
        <f t="shared" si="8"/>
        <v>0</v>
      </c>
    </row>
    <row r="745" spans="1:7" ht="21.2" customHeight="1" x14ac:dyDescent="0.25">
      <c r="A745" s="143">
        <v>9781546142430</v>
      </c>
      <c r="B745" s="54" t="s">
        <v>1063</v>
      </c>
      <c r="C745" s="144" t="s">
        <v>116</v>
      </c>
      <c r="D745" s="159"/>
      <c r="E745" s="53">
        <v>10.5</v>
      </c>
      <c r="F745" s="165"/>
      <c r="G745" s="108">
        <f t="shared" si="8"/>
        <v>0</v>
      </c>
    </row>
    <row r="746" spans="1:7" ht="21.2" customHeight="1" x14ac:dyDescent="0.25">
      <c r="A746" s="143">
        <v>9781338858587</v>
      </c>
      <c r="B746" s="54" t="s">
        <v>1064</v>
      </c>
      <c r="C746" s="144" t="s">
        <v>214</v>
      </c>
      <c r="D746" s="159"/>
      <c r="E746" s="53">
        <v>10.5</v>
      </c>
      <c r="F746" s="165"/>
      <c r="G746" s="108">
        <f t="shared" si="8"/>
        <v>0</v>
      </c>
    </row>
    <row r="747" spans="1:7" ht="21.2" customHeight="1" x14ac:dyDescent="0.25">
      <c r="A747" s="143">
        <v>9781546123200</v>
      </c>
      <c r="B747" s="54" t="s">
        <v>1065</v>
      </c>
      <c r="C747" s="144" t="s">
        <v>214</v>
      </c>
      <c r="D747" s="159"/>
      <c r="E747" s="53">
        <v>14</v>
      </c>
      <c r="F747" s="165"/>
      <c r="G747" s="108">
        <f t="shared" si="8"/>
        <v>0</v>
      </c>
    </row>
    <row r="748" spans="1:7" ht="21.2" customHeight="1" x14ac:dyDescent="0.25">
      <c r="A748" s="143">
        <v>9781546111092</v>
      </c>
      <c r="B748" s="54" t="s">
        <v>1066</v>
      </c>
      <c r="C748" s="144" t="s">
        <v>118</v>
      </c>
      <c r="D748" s="159" t="s">
        <v>98</v>
      </c>
      <c r="E748" s="53">
        <v>13.5</v>
      </c>
      <c r="F748" s="165"/>
      <c r="G748" s="108">
        <f t="shared" ref="G748:G777" si="9">+F748*E748</f>
        <v>0</v>
      </c>
    </row>
    <row r="749" spans="1:7" ht="21.2" customHeight="1" x14ac:dyDescent="0.25">
      <c r="A749" s="143">
        <v>9798225008246</v>
      </c>
      <c r="B749" s="54" t="s">
        <v>1067</v>
      </c>
      <c r="C749" s="144" t="s">
        <v>117</v>
      </c>
      <c r="D749" s="159"/>
      <c r="E749" s="53">
        <v>18.5</v>
      </c>
      <c r="F749" s="165"/>
      <c r="G749" s="108">
        <f t="shared" si="9"/>
        <v>0</v>
      </c>
    </row>
    <row r="750" spans="1:7" ht="21.2" customHeight="1" x14ac:dyDescent="0.25">
      <c r="A750" s="143">
        <v>9781836421177</v>
      </c>
      <c r="B750" s="54" t="s">
        <v>1068</v>
      </c>
      <c r="C750" s="144" t="s">
        <v>233</v>
      </c>
      <c r="D750" s="159"/>
      <c r="E750" s="53">
        <v>16.75</v>
      </c>
      <c r="F750" s="165"/>
      <c r="G750" s="108">
        <f t="shared" si="9"/>
        <v>0</v>
      </c>
    </row>
    <row r="751" spans="1:7" ht="21.2" customHeight="1" x14ac:dyDescent="0.25">
      <c r="A751" s="143">
        <v>9781339034218</v>
      </c>
      <c r="B751" s="54" t="s">
        <v>1069</v>
      </c>
      <c r="C751" s="144" t="s">
        <v>240</v>
      </c>
      <c r="D751" s="159" t="s">
        <v>98</v>
      </c>
      <c r="E751" s="53">
        <v>12.5</v>
      </c>
      <c r="F751" s="165"/>
      <c r="G751" s="108">
        <f t="shared" si="9"/>
        <v>0</v>
      </c>
    </row>
    <row r="752" spans="1:7" ht="21.2" customHeight="1" x14ac:dyDescent="0.25">
      <c r="A752" s="143">
        <v>9781546145431</v>
      </c>
      <c r="B752" s="54" t="s">
        <v>1070</v>
      </c>
      <c r="C752" s="144" t="s">
        <v>214</v>
      </c>
      <c r="D752" s="159" t="s">
        <v>98</v>
      </c>
      <c r="E752" s="53">
        <v>10.5</v>
      </c>
      <c r="F752" s="165"/>
      <c r="G752" s="108">
        <f t="shared" si="9"/>
        <v>0</v>
      </c>
    </row>
    <row r="753" spans="1:7" ht="21.2" customHeight="1" x14ac:dyDescent="0.25">
      <c r="A753" s="143">
        <v>9781338603088</v>
      </c>
      <c r="B753" s="54" t="s">
        <v>1071</v>
      </c>
      <c r="C753" s="144" t="s">
        <v>218</v>
      </c>
      <c r="D753" s="159"/>
      <c r="E753" s="53">
        <v>10.5</v>
      </c>
      <c r="F753" s="165"/>
      <c r="G753" s="108">
        <f t="shared" si="9"/>
        <v>0</v>
      </c>
    </row>
    <row r="754" spans="1:7" ht="21.2" customHeight="1" x14ac:dyDescent="0.25">
      <c r="A754" s="143">
        <v>9780063417717</v>
      </c>
      <c r="B754" s="54" t="s">
        <v>1072</v>
      </c>
      <c r="C754" s="144" t="s">
        <v>216</v>
      </c>
      <c r="D754" s="159"/>
      <c r="E754" s="53">
        <v>21</v>
      </c>
      <c r="F754" s="165"/>
      <c r="G754" s="108">
        <f t="shared" si="9"/>
        <v>0</v>
      </c>
    </row>
    <row r="755" spans="1:7" ht="21.2" customHeight="1" x14ac:dyDescent="0.25">
      <c r="A755" s="143">
        <v>9780063456143</v>
      </c>
      <c r="B755" s="54" t="s">
        <v>1073</v>
      </c>
      <c r="C755" s="144" t="s">
        <v>218</v>
      </c>
      <c r="D755" s="159"/>
      <c r="E755" s="53">
        <v>13.5</v>
      </c>
      <c r="F755" s="165"/>
      <c r="G755" s="108">
        <f t="shared" si="9"/>
        <v>0</v>
      </c>
    </row>
    <row r="756" spans="1:7" ht="21.2" customHeight="1" x14ac:dyDescent="0.25">
      <c r="A756" s="143">
        <v>9780063349407</v>
      </c>
      <c r="B756" s="54" t="s">
        <v>1074</v>
      </c>
      <c r="C756" s="144" t="s">
        <v>214</v>
      </c>
      <c r="D756" s="159"/>
      <c r="E756" s="53">
        <v>16.75</v>
      </c>
      <c r="F756" s="165"/>
      <c r="G756" s="108">
        <f t="shared" si="9"/>
        <v>0</v>
      </c>
    </row>
    <row r="757" spans="1:7" ht="21.2" customHeight="1" x14ac:dyDescent="0.25">
      <c r="A757" s="143">
        <v>9781546174073</v>
      </c>
      <c r="B757" s="54" t="s">
        <v>1075</v>
      </c>
      <c r="C757" s="144" t="s">
        <v>214</v>
      </c>
      <c r="D757" s="159"/>
      <c r="E757" s="53">
        <v>14.5</v>
      </c>
      <c r="F757" s="165"/>
      <c r="G757" s="108">
        <f t="shared" si="9"/>
        <v>0</v>
      </c>
    </row>
    <row r="758" spans="1:7" ht="21.2" customHeight="1" x14ac:dyDescent="0.25">
      <c r="A758" s="143">
        <v>9781339000336</v>
      </c>
      <c r="B758" s="54" t="s">
        <v>1076</v>
      </c>
      <c r="C758" s="144" t="s">
        <v>116</v>
      </c>
      <c r="D758" s="159"/>
      <c r="E758" s="53">
        <v>9.25</v>
      </c>
      <c r="F758" s="165"/>
      <c r="G758" s="108">
        <f t="shared" si="9"/>
        <v>0</v>
      </c>
    </row>
    <row r="759" spans="1:7" ht="21.2" customHeight="1" x14ac:dyDescent="0.25">
      <c r="A759" s="143">
        <v>9781338875720</v>
      </c>
      <c r="B759" s="54" t="s">
        <v>1077</v>
      </c>
      <c r="C759" s="144" t="s">
        <v>116</v>
      </c>
      <c r="D759" s="159"/>
      <c r="E759" s="53">
        <v>7.25</v>
      </c>
      <c r="F759" s="165"/>
      <c r="G759" s="108">
        <f t="shared" si="9"/>
        <v>0</v>
      </c>
    </row>
    <row r="760" spans="1:7" ht="21.2" customHeight="1" x14ac:dyDescent="0.25">
      <c r="A760" s="143">
        <v>9781546165118</v>
      </c>
      <c r="B760" s="54" t="s">
        <v>1078</v>
      </c>
      <c r="C760" s="144" t="s">
        <v>216</v>
      </c>
      <c r="D760" s="159"/>
      <c r="E760" s="53">
        <v>18.5</v>
      </c>
      <c r="F760" s="165"/>
      <c r="G760" s="108">
        <f t="shared" si="9"/>
        <v>0</v>
      </c>
    </row>
    <row r="761" spans="1:7" ht="21.2" customHeight="1" x14ac:dyDescent="0.25">
      <c r="A761" s="143">
        <v>9781936310760</v>
      </c>
      <c r="B761" s="54" t="s">
        <v>1079</v>
      </c>
      <c r="C761" s="144" t="s">
        <v>218</v>
      </c>
      <c r="D761" s="159"/>
      <c r="E761" s="53">
        <v>15.75</v>
      </c>
      <c r="F761" s="165"/>
      <c r="G761" s="108">
        <f t="shared" si="9"/>
        <v>0</v>
      </c>
    </row>
    <row r="762" spans="1:7" ht="21.2" customHeight="1" x14ac:dyDescent="0.25">
      <c r="A762" s="143">
        <v>9781339044347</v>
      </c>
      <c r="B762" s="54" t="s">
        <v>1080</v>
      </c>
      <c r="C762" s="144" t="s">
        <v>238</v>
      </c>
      <c r="D762" s="159"/>
      <c r="E762" s="53">
        <v>9.75</v>
      </c>
      <c r="F762" s="165"/>
      <c r="G762" s="108">
        <f t="shared" si="9"/>
        <v>0</v>
      </c>
    </row>
    <row r="763" spans="1:7" ht="21.2" customHeight="1" x14ac:dyDescent="0.25">
      <c r="A763" s="143">
        <v>9781546135845</v>
      </c>
      <c r="B763" s="54" t="s">
        <v>1081</v>
      </c>
      <c r="C763" s="144" t="s">
        <v>900</v>
      </c>
      <c r="D763" s="159"/>
      <c r="E763" s="53">
        <v>10</v>
      </c>
      <c r="F763" s="165"/>
      <c r="G763" s="108">
        <f t="shared" si="9"/>
        <v>0</v>
      </c>
    </row>
    <row r="764" spans="1:7" ht="21.2" customHeight="1" x14ac:dyDescent="0.25">
      <c r="A764" s="143">
        <v>9781039705135</v>
      </c>
      <c r="B764" s="54" t="s">
        <v>1082</v>
      </c>
      <c r="C764" s="144" t="s">
        <v>321</v>
      </c>
      <c r="D764" s="159"/>
      <c r="E764" s="53">
        <v>18.75</v>
      </c>
      <c r="F764" s="165"/>
      <c r="G764" s="108">
        <f t="shared" si="9"/>
        <v>0</v>
      </c>
    </row>
    <row r="765" spans="1:7" ht="21.2" customHeight="1" x14ac:dyDescent="0.25">
      <c r="A765" s="143">
        <v>9781039706361</v>
      </c>
      <c r="B765" s="54" t="s">
        <v>1083</v>
      </c>
      <c r="C765" s="144" t="s">
        <v>218</v>
      </c>
      <c r="D765" s="159"/>
      <c r="E765" s="53">
        <v>18.75</v>
      </c>
      <c r="F765" s="165"/>
      <c r="G765" s="108">
        <f t="shared" si="9"/>
        <v>0</v>
      </c>
    </row>
    <row r="766" spans="1:7" ht="21.2" customHeight="1" x14ac:dyDescent="0.25">
      <c r="A766" s="143">
        <v>9781039710917</v>
      </c>
      <c r="B766" s="54" t="s">
        <v>1084</v>
      </c>
      <c r="C766" s="144" t="s">
        <v>116</v>
      </c>
      <c r="D766" s="159"/>
      <c r="E766" s="53">
        <v>15.75</v>
      </c>
      <c r="F766" s="165"/>
      <c r="G766" s="108">
        <f t="shared" si="9"/>
        <v>0</v>
      </c>
    </row>
    <row r="767" spans="1:7" ht="21.2" customHeight="1" x14ac:dyDescent="0.25">
      <c r="A767" s="143">
        <v>9781443192743</v>
      </c>
      <c r="B767" s="54" t="s">
        <v>1085</v>
      </c>
      <c r="C767" s="144" t="s">
        <v>222</v>
      </c>
      <c r="D767" s="159"/>
      <c r="E767" s="53">
        <v>12.5</v>
      </c>
      <c r="F767" s="165"/>
      <c r="G767" s="108">
        <f t="shared" si="9"/>
        <v>0</v>
      </c>
    </row>
    <row r="768" spans="1:7" ht="21.2" customHeight="1" x14ac:dyDescent="0.25">
      <c r="A768" s="143">
        <v>9781039708211</v>
      </c>
      <c r="B768" s="54" t="s">
        <v>1086</v>
      </c>
      <c r="C768" s="144" t="s">
        <v>222</v>
      </c>
      <c r="D768" s="159"/>
      <c r="E768" s="53">
        <v>12.5</v>
      </c>
      <c r="F768" s="165"/>
      <c r="G768" s="108">
        <f t="shared" si="9"/>
        <v>0</v>
      </c>
    </row>
    <row r="769" spans="1:7" ht="21.2" customHeight="1" x14ac:dyDescent="0.25">
      <c r="A769" s="143">
        <v>9781443159265</v>
      </c>
      <c r="B769" s="54" t="s">
        <v>1087</v>
      </c>
      <c r="C769" s="144" t="s">
        <v>116</v>
      </c>
      <c r="D769" s="159"/>
      <c r="E769" s="53">
        <v>8.25</v>
      </c>
      <c r="F769" s="165"/>
      <c r="G769" s="108">
        <f t="shared" si="9"/>
        <v>0</v>
      </c>
    </row>
    <row r="770" spans="1:7" ht="21.2" customHeight="1" x14ac:dyDescent="0.25">
      <c r="A770" s="143">
        <v>9781443181457</v>
      </c>
      <c r="B770" s="54" t="s">
        <v>1088</v>
      </c>
      <c r="C770" s="144" t="s">
        <v>238</v>
      </c>
      <c r="D770" s="159"/>
      <c r="E770" s="53">
        <v>10</v>
      </c>
      <c r="F770" s="165"/>
      <c r="G770" s="108">
        <f t="shared" si="9"/>
        <v>0</v>
      </c>
    </row>
    <row r="771" spans="1:7" ht="21.2" customHeight="1" x14ac:dyDescent="0.25">
      <c r="A771" s="143">
        <v>9781443197823</v>
      </c>
      <c r="B771" s="54" t="s">
        <v>1089</v>
      </c>
      <c r="C771" s="144" t="s">
        <v>238</v>
      </c>
      <c r="D771" s="159"/>
      <c r="E771" s="53">
        <v>10</v>
      </c>
      <c r="F771" s="165"/>
      <c r="G771" s="108">
        <f t="shared" si="9"/>
        <v>0</v>
      </c>
    </row>
    <row r="772" spans="1:7" ht="21.2" customHeight="1" x14ac:dyDescent="0.25">
      <c r="A772" s="143">
        <v>9781039704107</v>
      </c>
      <c r="B772" s="54" t="s">
        <v>1090</v>
      </c>
      <c r="C772" s="144" t="s">
        <v>222</v>
      </c>
      <c r="D772" s="159"/>
      <c r="E772" s="53">
        <v>11.5</v>
      </c>
      <c r="F772" s="165"/>
      <c r="G772" s="108">
        <f t="shared" si="9"/>
        <v>0</v>
      </c>
    </row>
    <row r="773" spans="1:7" ht="21.2" customHeight="1" x14ac:dyDescent="0.25">
      <c r="A773" s="143">
        <v>9781039704114</v>
      </c>
      <c r="B773" s="54" t="s">
        <v>1091</v>
      </c>
      <c r="C773" s="144" t="s">
        <v>900</v>
      </c>
      <c r="D773" s="159"/>
      <c r="E773" s="53">
        <v>11.25</v>
      </c>
      <c r="F773" s="165"/>
      <c r="G773" s="108">
        <f t="shared" si="9"/>
        <v>0</v>
      </c>
    </row>
    <row r="774" spans="1:7" ht="21.2" customHeight="1" x14ac:dyDescent="0.25">
      <c r="A774" s="143">
        <v>9781039710207</v>
      </c>
      <c r="B774" s="54" t="s">
        <v>1092</v>
      </c>
      <c r="C774" s="144" t="s">
        <v>222</v>
      </c>
      <c r="D774" s="159"/>
      <c r="E774" s="53">
        <v>11.5</v>
      </c>
      <c r="F774" s="165"/>
      <c r="G774" s="108">
        <f t="shared" si="9"/>
        <v>0</v>
      </c>
    </row>
    <row r="775" spans="1:7" ht="21.2" customHeight="1" x14ac:dyDescent="0.25">
      <c r="A775" s="143">
        <v>9781338045840</v>
      </c>
      <c r="B775" s="54" t="s">
        <v>1093</v>
      </c>
      <c r="C775" s="144" t="s">
        <v>216</v>
      </c>
      <c r="D775" s="159"/>
      <c r="E775" s="53">
        <v>21</v>
      </c>
      <c r="F775" s="165"/>
      <c r="G775" s="108">
        <f t="shared" si="9"/>
        <v>0</v>
      </c>
    </row>
    <row r="776" spans="1:7" ht="21.2" customHeight="1" x14ac:dyDescent="0.25">
      <c r="A776" s="143">
        <v>9781443193863</v>
      </c>
      <c r="B776" s="54" t="s">
        <v>1094</v>
      </c>
      <c r="C776" s="144" t="s">
        <v>116</v>
      </c>
      <c r="D776" s="159" t="s">
        <v>98</v>
      </c>
      <c r="E776" s="53">
        <v>9.25</v>
      </c>
      <c r="F776" s="165"/>
      <c r="G776" s="108">
        <f t="shared" si="9"/>
        <v>0</v>
      </c>
    </row>
    <row r="777" spans="1:7" ht="21.2" customHeight="1" x14ac:dyDescent="0.25">
      <c r="A777" s="143">
        <v>9781039703476</v>
      </c>
      <c r="B777" s="54" t="s">
        <v>1095</v>
      </c>
      <c r="C777" s="144" t="s">
        <v>116</v>
      </c>
      <c r="D777" s="159" t="s">
        <v>98</v>
      </c>
      <c r="E777" s="53">
        <v>10.5</v>
      </c>
      <c r="F777" s="165"/>
      <c r="G777" s="108">
        <f t="shared" si="9"/>
        <v>0</v>
      </c>
    </row>
    <row r="778" spans="1:7" ht="21.2" customHeight="1" x14ac:dyDescent="0.25">
      <c r="A778" s="143">
        <v>9781546135371</v>
      </c>
      <c r="B778" s="54" t="s">
        <v>1096</v>
      </c>
      <c r="C778" s="144" t="s">
        <v>367</v>
      </c>
      <c r="D778" s="159"/>
      <c r="E778" s="53">
        <v>15.75</v>
      </c>
      <c r="F778" s="165"/>
      <c r="G778" s="108">
        <f t="shared" si="8"/>
        <v>0</v>
      </c>
    </row>
    <row r="779" spans="1:7" ht="21.2" customHeight="1" x14ac:dyDescent="0.25">
      <c r="A779" s="143">
        <v>9781338790429</v>
      </c>
      <c r="B779" s="54" t="s">
        <v>1097</v>
      </c>
      <c r="C779" s="144" t="s">
        <v>238</v>
      </c>
      <c r="D779" s="159"/>
      <c r="E779" s="53">
        <v>9.25</v>
      </c>
      <c r="F779" s="165"/>
      <c r="G779" s="108">
        <f t="shared" si="8"/>
        <v>0</v>
      </c>
    </row>
    <row r="780" spans="1:7" ht="21.2" customHeight="1" x14ac:dyDescent="0.25">
      <c r="A780" s="143">
        <v>9781546101024</v>
      </c>
      <c r="B780" s="54" t="s">
        <v>1098</v>
      </c>
      <c r="C780" s="144" t="s">
        <v>224</v>
      </c>
      <c r="D780" s="159"/>
      <c r="E780" s="53">
        <v>19</v>
      </c>
      <c r="F780" s="165"/>
      <c r="G780" s="108">
        <f t="shared" si="8"/>
        <v>0</v>
      </c>
    </row>
    <row r="781" spans="1:7" ht="21.2" customHeight="1" x14ac:dyDescent="0.25">
      <c r="A781" s="143">
        <v>9781546135333</v>
      </c>
      <c r="B781" s="54" t="s">
        <v>1099</v>
      </c>
      <c r="C781" s="144" t="s">
        <v>258</v>
      </c>
      <c r="D781" s="158"/>
      <c r="E781" s="53">
        <v>12.5</v>
      </c>
      <c r="F781" s="165"/>
      <c r="G781" s="108">
        <f t="shared" si="8"/>
        <v>0</v>
      </c>
    </row>
    <row r="782" spans="1:7" ht="21.2" customHeight="1" x14ac:dyDescent="0.25">
      <c r="A782" s="143">
        <v>9781339017679</v>
      </c>
      <c r="B782" s="54" t="s">
        <v>1100</v>
      </c>
      <c r="C782" s="144" t="s">
        <v>258</v>
      </c>
      <c r="D782" s="159"/>
      <c r="E782" s="53">
        <v>15.75</v>
      </c>
      <c r="F782" s="165"/>
      <c r="G782" s="108">
        <f t="shared" si="8"/>
        <v>0</v>
      </c>
    </row>
    <row r="783" spans="1:7" ht="21.2" customHeight="1" x14ac:dyDescent="0.25">
      <c r="A783" s="143">
        <v>9781546163756</v>
      </c>
      <c r="B783" s="54" t="s">
        <v>1101</v>
      </c>
      <c r="C783" s="144" t="s">
        <v>233</v>
      </c>
      <c r="D783" s="159"/>
      <c r="E783" s="53">
        <v>25.75</v>
      </c>
      <c r="F783" s="165"/>
      <c r="G783" s="108">
        <f t="shared" si="8"/>
        <v>0</v>
      </c>
    </row>
    <row r="784" spans="1:7" ht="21.2" customHeight="1" x14ac:dyDescent="0.25">
      <c r="A784" s="143">
        <v>9781546171669</v>
      </c>
      <c r="B784" s="54" t="s">
        <v>1102</v>
      </c>
      <c r="C784" s="144" t="s">
        <v>233</v>
      </c>
      <c r="D784" s="158"/>
      <c r="E784" s="53">
        <v>8.25</v>
      </c>
      <c r="F784" s="165"/>
      <c r="G784" s="108">
        <f t="shared" si="8"/>
        <v>0</v>
      </c>
    </row>
    <row r="785" spans="1:7" ht="21.2" customHeight="1" x14ac:dyDescent="0.25">
      <c r="A785" s="143">
        <v>9781546101079</v>
      </c>
      <c r="B785" s="54" t="s">
        <v>1103</v>
      </c>
      <c r="C785" s="144" t="s">
        <v>238</v>
      </c>
      <c r="D785" s="158"/>
      <c r="E785" s="53">
        <v>9.25</v>
      </c>
      <c r="F785" s="165"/>
      <c r="G785" s="108">
        <f t="shared" si="8"/>
        <v>0</v>
      </c>
    </row>
    <row r="786" spans="1:7" ht="21.2" customHeight="1" x14ac:dyDescent="0.25">
      <c r="A786" s="143">
        <v>9781546101116</v>
      </c>
      <c r="B786" s="54" t="s">
        <v>1104</v>
      </c>
      <c r="C786" s="144" t="s">
        <v>238</v>
      </c>
      <c r="D786" s="159"/>
      <c r="E786" s="53">
        <v>11.5</v>
      </c>
      <c r="F786" s="165"/>
      <c r="G786" s="108">
        <f t="shared" si="8"/>
        <v>0</v>
      </c>
    </row>
    <row r="787" spans="1:7" ht="21.2" customHeight="1" x14ac:dyDescent="0.25">
      <c r="A787" s="143">
        <v>9781546198659</v>
      </c>
      <c r="B787" s="54" t="s">
        <v>1105</v>
      </c>
      <c r="C787" s="144" t="s">
        <v>270</v>
      </c>
      <c r="D787" s="158"/>
      <c r="E787" s="53">
        <v>19.75</v>
      </c>
      <c r="F787" s="165"/>
      <c r="G787" s="108">
        <f t="shared" si="8"/>
        <v>0</v>
      </c>
    </row>
    <row r="788" spans="1:7" ht="21.2" customHeight="1" x14ac:dyDescent="0.25">
      <c r="A788" s="143">
        <v>9798225027865</v>
      </c>
      <c r="B788" s="54" t="s">
        <v>1106</v>
      </c>
      <c r="C788" s="144" t="s">
        <v>238</v>
      </c>
      <c r="D788" s="158"/>
      <c r="E788" s="53">
        <v>13.5</v>
      </c>
      <c r="F788" s="165"/>
      <c r="G788" s="108">
        <f t="shared" si="8"/>
        <v>0</v>
      </c>
    </row>
    <row r="789" spans="1:7" ht="21.2" customHeight="1" x14ac:dyDescent="0.25">
      <c r="A789" s="143">
        <v>9781546125198</v>
      </c>
      <c r="B789" s="54" t="s">
        <v>1107</v>
      </c>
      <c r="C789" s="144" t="s">
        <v>214</v>
      </c>
      <c r="D789" s="158"/>
      <c r="E789" s="53">
        <v>14</v>
      </c>
      <c r="F789" s="165"/>
      <c r="G789" s="108">
        <f t="shared" si="8"/>
        <v>0</v>
      </c>
    </row>
    <row r="790" spans="1:7" ht="21.2" customHeight="1" x14ac:dyDescent="0.25">
      <c r="A790" s="143">
        <v>9781546152385</v>
      </c>
      <c r="B790" s="54" t="s">
        <v>1108</v>
      </c>
      <c r="C790" s="144" t="s">
        <v>214</v>
      </c>
      <c r="D790" s="158"/>
      <c r="E790" s="53">
        <v>13.5</v>
      </c>
      <c r="F790" s="165"/>
      <c r="G790" s="108">
        <f t="shared" si="8"/>
        <v>0</v>
      </c>
    </row>
    <row r="791" spans="1:7" ht="21.2" customHeight="1" x14ac:dyDescent="0.25">
      <c r="A791" s="143">
        <v>9781546122517</v>
      </c>
      <c r="B791" s="54" t="s">
        <v>1109</v>
      </c>
      <c r="C791" s="144" t="s">
        <v>214</v>
      </c>
      <c r="D791" s="158"/>
      <c r="E791" s="53">
        <v>22</v>
      </c>
      <c r="F791" s="165"/>
      <c r="G791" s="108">
        <f t="shared" si="8"/>
        <v>0</v>
      </c>
    </row>
    <row r="792" spans="1:7" ht="21.2" customHeight="1" x14ac:dyDescent="0.25">
      <c r="A792" s="143">
        <v>9781546109402</v>
      </c>
      <c r="B792" s="54" t="s">
        <v>1110</v>
      </c>
      <c r="C792" s="144" t="s">
        <v>367</v>
      </c>
      <c r="D792" s="159"/>
      <c r="E792" s="53">
        <v>17</v>
      </c>
      <c r="F792" s="165"/>
      <c r="G792" s="108">
        <f t="shared" si="8"/>
        <v>0</v>
      </c>
    </row>
    <row r="793" spans="1:7" ht="21.2" customHeight="1" x14ac:dyDescent="0.25">
      <c r="A793" s="143">
        <v>9798887244006</v>
      </c>
      <c r="B793" s="54" t="s">
        <v>1111</v>
      </c>
      <c r="C793" s="144" t="s">
        <v>214</v>
      </c>
      <c r="D793" s="158"/>
      <c r="E793" s="53">
        <v>13.5</v>
      </c>
      <c r="F793" s="165"/>
      <c r="G793" s="108">
        <f t="shared" si="8"/>
        <v>0</v>
      </c>
    </row>
    <row r="794" spans="1:7" ht="21.2" customHeight="1" x14ac:dyDescent="0.25">
      <c r="A794" s="143">
        <v>9781338879421</v>
      </c>
      <c r="B794" s="54" t="s">
        <v>1112</v>
      </c>
      <c r="C794" s="144" t="s">
        <v>216</v>
      </c>
      <c r="D794" s="159"/>
      <c r="E794" s="53">
        <v>20.5</v>
      </c>
      <c r="F794" s="165"/>
      <c r="G794" s="108">
        <f t="shared" si="8"/>
        <v>0</v>
      </c>
    </row>
    <row r="795" spans="1:7" ht="21.2" customHeight="1" x14ac:dyDescent="0.25">
      <c r="A795" s="143">
        <v>9781338879391</v>
      </c>
      <c r="B795" s="54" t="s">
        <v>1113</v>
      </c>
      <c r="C795" s="144" t="s">
        <v>218</v>
      </c>
      <c r="D795" s="158"/>
      <c r="E795" s="53">
        <v>17.75</v>
      </c>
      <c r="F795" s="165"/>
      <c r="G795" s="108">
        <f t="shared" si="8"/>
        <v>0</v>
      </c>
    </row>
    <row r="796" spans="1:7" ht="21.2" customHeight="1" x14ac:dyDescent="0.25">
      <c r="A796" s="143">
        <v>9781546159568</v>
      </c>
      <c r="B796" s="54" t="s">
        <v>1114</v>
      </c>
      <c r="C796" s="144" t="s">
        <v>116</v>
      </c>
      <c r="D796" s="105"/>
      <c r="E796" s="53">
        <v>10.5</v>
      </c>
      <c r="F796" s="165"/>
      <c r="G796" s="108">
        <f t="shared" si="8"/>
        <v>0</v>
      </c>
    </row>
    <row r="797" spans="1:7" ht="21.2" customHeight="1" x14ac:dyDescent="0.25">
      <c r="A797" s="143">
        <v>9781546143123</v>
      </c>
      <c r="B797" s="54" t="s">
        <v>1115</v>
      </c>
      <c r="C797" s="144" t="s">
        <v>116</v>
      </c>
      <c r="D797" s="158"/>
      <c r="E797" s="53">
        <v>10.5</v>
      </c>
      <c r="F797" s="165"/>
      <c r="G797" s="108">
        <f t="shared" si="8"/>
        <v>0</v>
      </c>
    </row>
    <row r="798" spans="1:7" ht="21.2" customHeight="1" x14ac:dyDescent="0.25">
      <c r="A798" s="143">
        <v>9798225020910</v>
      </c>
      <c r="B798" s="54" t="s">
        <v>1116</v>
      </c>
      <c r="C798" s="144" t="s">
        <v>116</v>
      </c>
      <c r="D798" s="158"/>
      <c r="E798" s="53">
        <v>13</v>
      </c>
      <c r="F798" s="165"/>
      <c r="G798" s="108">
        <f t="shared" si="8"/>
        <v>0</v>
      </c>
    </row>
    <row r="799" spans="1:7" ht="21.2" customHeight="1" x14ac:dyDescent="0.25">
      <c r="A799" s="143">
        <v>9781039716827</v>
      </c>
      <c r="B799" s="54" t="s">
        <v>1117</v>
      </c>
      <c r="C799" s="144" t="s">
        <v>238</v>
      </c>
      <c r="D799" s="158"/>
      <c r="E799" s="53">
        <v>10.5</v>
      </c>
      <c r="F799" s="165"/>
      <c r="G799" s="108">
        <f t="shared" si="8"/>
        <v>0</v>
      </c>
    </row>
    <row r="800" spans="1:7" ht="21.2" customHeight="1" x14ac:dyDescent="0.25">
      <c r="A800" s="143">
        <v>9780593891346</v>
      </c>
      <c r="B800" s="54" t="s">
        <v>1118</v>
      </c>
      <c r="C800" s="144" t="s">
        <v>224</v>
      </c>
      <c r="D800" s="158"/>
      <c r="E800" s="53">
        <v>8.25</v>
      </c>
      <c r="F800" s="165"/>
      <c r="G800" s="108">
        <f t="shared" si="8"/>
        <v>0</v>
      </c>
    </row>
    <row r="801" spans="1:7" ht="21.2" customHeight="1" x14ac:dyDescent="0.25">
      <c r="A801" s="143">
        <v>9781039712690</v>
      </c>
      <c r="B801" s="54" t="s">
        <v>1119</v>
      </c>
      <c r="C801" s="144" t="s">
        <v>116</v>
      </c>
      <c r="D801" s="158"/>
      <c r="E801" s="53">
        <v>10.5</v>
      </c>
      <c r="F801" s="165"/>
      <c r="G801" s="108">
        <f t="shared" si="8"/>
        <v>0</v>
      </c>
    </row>
    <row r="802" spans="1:7" ht="21.2" customHeight="1" x14ac:dyDescent="0.25">
      <c r="A802" s="143">
        <v>9781339053028</v>
      </c>
      <c r="B802" s="54" t="s">
        <v>1120</v>
      </c>
      <c r="C802" s="144" t="s">
        <v>331</v>
      </c>
      <c r="D802" s="158"/>
      <c r="E802" s="53">
        <v>25</v>
      </c>
      <c r="F802" s="165"/>
      <c r="G802" s="108">
        <f t="shared" si="8"/>
        <v>0</v>
      </c>
    </row>
    <row r="803" spans="1:7" ht="21.2" customHeight="1" x14ac:dyDescent="0.25">
      <c r="A803" s="143">
        <v>9798225008529</v>
      </c>
      <c r="B803" s="54" t="s">
        <v>1121</v>
      </c>
      <c r="C803" s="144" t="s">
        <v>270</v>
      </c>
      <c r="D803" s="158"/>
      <c r="E803" s="53">
        <v>25.75</v>
      </c>
      <c r="F803" s="165"/>
      <c r="G803" s="108">
        <f t="shared" si="8"/>
        <v>0</v>
      </c>
    </row>
    <row r="804" spans="1:7" ht="21.2" customHeight="1" x14ac:dyDescent="0.25">
      <c r="A804" s="143">
        <v>9781546169642</v>
      </c>
      <c r="B804" s="54" t="s">
        <v>1122</v>
      </c>
      <c r="C804" s="144" t="s">
        <v>270</v>
      </c>
      <c r="D804" s="158"/>
      <c r="E804" s="53">
        <v>14.5</v>
      </c>
      <c r="F804" s="165"/>
      <c r="G804" s="108">
        <f t="shared" si="8"/>
        <v>0</v>
      </c>
    </row>
    <row r="805" spans="1:7" ht="21.2" customHeight="1" x14ac:dyDescent="0.25">
      <c r="A805" s="143">
        <v>9781443196291</v>
      </c>
      <c r="B805" s="54" t="s">
        <v>1123</v>
      </c>
      <c r="C805" s="144" t="s">
        <v>118</v>
      </c>
      <c r="D805" s="158" t="s">
        <v>98</v>
      </c>
      <c r="E805" s="53">
        <v>17.75</v>
      </c>
      <c r="F805" s="165"/>
      <c r="G805" s="108">
        <f t="shared" si="8"/>
        <v>0</v>
      </c>
    </row>
    <row r="806" spans="1:7" ht="21.2" customHeight="1" x14ac:dyDescent="0.25">
      <c r="A806" s="143">
        <v>9781443196307</v>
      </c>
      <c r="B806" s="54" t="s">
        <v>1124</v>
      </c>
      <c r="C806" s="144" t="s">
        <v>118</v>
      </c>
      <c r="D806" s="158" t="s">
        <v>98</v>
      </c>
      <c r="E806" s="53">
        <v>19.75</v>
      </c>
      <c r="F806" s="165"/>
      <c r="G806" s="108">
        <f t="shared" si="8"/>
        <v>0</v>
      </c>
    </row>
    <row r="807" spans="1:7" ht="21.2" customHeight="1" x14ac:dyDescent="0.25">
      <c r="A807" s="143">
        <v>9781039711846</v>
      </c>
      <c r="B807" s="54" t="s">
        <v>1125</v>
      </c>
      <c r="C807" s="144" t="s">
        <v>218</v>
      </c>
      <c r="D807" s="158" t="s">
        <v>98</v>
      </c>
      <c r="E807" s="53">
        <v>15.75</v>
      </c>
      <c r="F807" s="165"/>
      <c r="G807" s="108">
        <f t="shared" si="8"/>
        <v>0</v>
      </c>
    </row>
    <row r="808" spans="1:7" ht="21.2" customHeight="1" x14ac:dyDescent="0.25">
      <c r="A808" s="143">
        <v>9781804538449</v>
      </c>
      <c r="B808" s="54" t="s">
        <v>1126</v>
      </c>
      <c r="C808" s="144" t="s">
        <v>216</v>
      </c>
      <c r="D808" s="158"/>
      <c r="E808" s="53">
        <v>13.5</v>
      </c>
      <c r="F808" s="165"/>
      <c r="G808" s="108">
        <f t="shared" si="8"/>
        <v>0</v>
      </c>
    </row>
    <row r="809" spans="1:7" ht="21.2" customHeight="1" x14ac:dyDescent="0.25">
      <c r="A809" s="143">
        <v>9781805449096</v>
      </c>
      <c r="B809" s="54" t="s">
        <v>1127</v>
      </c>
      <c r="C809" s="144" t="s">
        <v>116</v>
      </c>
      <c r="D809" s="158"/>
      <c r="E809" s="53">
        <v>6.25</v>
      </c>
      <c r="F809" s="165"/>
      <c r="G809" s="108">
        <f t="shared" si="8"/>
        <v>0</v>
      </c>
    </row>
    <row r="810" spans="1:7" ht="21.2" customHeight="1" x14ac:dyDescent="0.25">
      <c r="A810" s="143">
        <v>9781836423393</v>
      </c>
      <c r="B810" s="54" t="s">
        <v>1128</v>
      </c>
      <c r="C810" s="144" t="s">
        <v>116</v>
      </c>
      <c r="D810" s="158"/>
      <c r="E810" s="53">
        <v>9</v>
      </c>
      <c r="F810" s="165"/>
      <c r="G810" s="108">
        <f t="shared" si="8"/>
        <v>0</v>
      </c>
    </row>
    <row r="811" spans="1:7" ht="21.2" customHeight="1" x14ac:dyDescent="0.25">
      <c r="A811" s="143">
        <v>9781836427407</v>
      </c>
      <c r="B811" s="54" t="s">
        <v>1129</v>
      </c>
      <c r="C811" s="144" t="s">
        <v>116</v>
      </c>
      <c r="D811" s="158"/>
      <c r="E811" s="53">
        <v>9.25</v>
      </c>
      <c r="F811" s="165"/>
      <c r="G811" s="108">
        <f t="shared" si="8"/>
        <v>0</v>
      </c>
    </row>
    <row r="812" spans="1:7" ht="21.2" customHeight="1" x14ac:dyDescent="0.25">
      <c r="A812" s="143">
        <v>9781339047379</v>
      </c>
      <c r="B812" s="54" t="s">
        <v>1130</v>
      </c>
      <c r="C812" s="144" t="s">
        <v>214</v>
      </c>
      <c r="D812" s="158"/>
      <c r="E812" s="53">
        <v>10</v>
      </c>
      <c r="F812" s="165"/>
      <c r="G812" s="108">
        <f t="shared" si="8"/>
        <v>0</v>
      </c>
    </row>
    <row r="813" spans="1:7" ht="21.2" customHeight="1" x14ac:dyDescent="0.25">
      <c r="A813" s="143">
        <v>9781546155379</v>
      </c>
      <c r="B813" s="54" t="s">
        <v>1131</v>
      </c>
      <c r="C813" s="144" t="s">
        <v>270</v>
      </c>
      <c r="D813" s="158"/>
      <c r="E813" s="53">
        <v>26</v>
      </c>
      <c r="F813" s="165"/>
      <c r="G813" s="108">
        <f t="shared" si="8"/>
        <v>0</v>
      </c>
    </row>
    <row r="814" spans="1:7" ht="21.2" customHeight="1" x14ac:dyDescent="0.25">
      <c r="A814" s="143">
        <v>9781546109495</v>
      </c>
      <c r="B814" s="54" t="s">
        <v>1132</v>
      </c>
      <c r="C814" s="144" t="s">
        <v>216</v>
      </c>
      <c r="D814" s="158"/>
      <c r="E814" s="53">
        <v>26</v>
      </c>
      <c r="F814" s="165"/>
      <c r="G814" s="108">
        <f t="shared" si="8"/>
        <v>0</v>
      </c>
    </row>
    <row r="815" spans="1:7" ht="21.2" customHeight="1" x14ac:dyDescent="0.25">
      <c r="A815" s="143">
        <v>9781039701984</v>
      </c>
      <c r="B815" s="54" t="s">
        <v>1133</v>
      </c>
      <c r="C815" s="144" t="s">
        <v>238</v>
      </c>
      <c r="D815" s="158" t="s">
        <v>98</v>
      </c>
      <c r="E815" s="53">
        <v>10.5</v>
      </c>
      <c r="F815" s="165"/>
      <c r="G815" s="108">
        <f t="shared" si="8"/>
        <v>0</v>
      </c>
    </row>
    <row r="816" spans="1:7" ht="21.2" customHeight="1" x14ac:dyDescent="0.25">
      <c r="A816" s="143">
        <v>9781039702004</v>
      </c>
      <c r="B816" s="54" t="s">
        <v>1134</v>
      </c>
      <c r="C816" s="144" t="s">
        <v>900</v>
      </c>
      <c r="D816" s="158" t="s">
        <v>98</v>
      </c>
      <c r="E816" s="53">
        <v>10.5</v>
      </c>
      <c r="F816" s="165"/>
      <c r="G816" s="108">
        <f t="shared" si="8"/>
        <v>0</v>
      </c>
    </row>
    <row r="817" spans="1:7" ht="21.2" customHeight="1" x14ac:dyDescent="0.25">
      <c r="A817" s="143">
        <v>9781546166610</v>
      </c>
      <c r="B817" s="54" t="s">
        <v>1135</v>
      </c>
      <c r="C817" s="144" t="s">
        <v>216</v>
      </c>
      <c r="D817" s="158"/>
      <c r="E817" s="53">
        <v>20.25</v>
      </c>
      <c r="F817" s="165"/>
      <c r="G817" s="108">
        <f t="shared" si="8"/>
        <v>0</v>
      </c>
    </row>
    <row r="818" spans="1:7" ht="21.2" customHeight="1" x14ac:dyDescent="0.25">
      <c r="A818" s="143">
        <v>9781546125815</v>
      </c>
      <c r="B818" s="54" t="s">
        <v>1136</v>
      </c>
      <c r="C818" s="144" t="s">
        <v>116</v>
      </c>
      <c r="D818" s="158"/>
      <c r="E818" s="53">
        <v>8.25</v>
      </c>
      <c r="F818" s="165"/>
      <c r="G818" s="108">
        <f t="shared" si="8"/>
        <v>0</v>
      </c>
    </row>
    <row r="819" spans="1:7" ht="21.2" customHeight="1" x14ac:dyDescent="0.25">
      <c r="A819" s="143">
        <v>9781546146988</v>
      </c>
      <c r="B819" s="54" t="s">
        <v>1137</v>
      </c>
      <c r="C819" s="144" t="s">
        <v>118</v>
      </c>
      <c r="D819" s="158"/>
      <c r="E819" s="53">
        <v>14.5</v>
      </c>
      <c r="F819" s="165"/>
      <c r="G819" s="108">
        <f t="shared" si="8"/>
        <v>0</v>
      </c>
    </row>
    <row r="820" spans="1:7" ht="21.2" customHeight="1" x14ac:dyDescent="0.25">
      <c r="A820" s="143">
        <v>9781772603347</v>
      </c>
      <c r="B820" s="54" t="s">
        <v>1138</v>
      </c>
      <c r="C820" s="144" t="s">
        <v>117</v>
      </c>
      <c r="D820" s="158" t="s">
        <v>98</v>
      </c>
      <c r="E820" s="53">
        <v>13.5</v>
      </c>
      <c r="F820" s="165"/>
      <c r="G820" s="108">
        <f t="shared" si="8"/>
        <v>0</v>
      </c>
    </row>
    <row r="821" spans="1:7" ht="21.2" customHeight="1" x14ac:dyDescent="0.25">
      <c r="A821" s="143">
        <v>9781443194495</v>
      </c>
      <c r="B821" s="54" t="s">
        <v>1139</v>
      </c>
      <c r="C821" s="144" t="s">
        <v>116</v>
      </c>
      <c r="D821" s="105" t="s">
        <v>98</v>
      </c>
      <c r="E821" s="53">
        <v>20</v>
      </c>
      <c r="F821" s="165"/>
      <c r="G821" s="108">
        <f t="shared" si="8"/>
        <v>0</v>
      </c>
    </row>
    <row r="822" spans="1:7" ht="21.2" customHeight="1" x14ac:dyDescent="0.25">
      <c r="A822" s="143">
        <v>9781546109518</v>
      </c>
      <c r="B822" s="54" t="s">
        <v>1140</v>
      </c>
      <c r="C822" s="144" t="s">
        <v>270</v>
      </c>
      <c r="D822" s="105"/>
      <c r="E822" s="53">
        <v>16.75</v>
      </c>
      <c r="F822" s="165"/>
      <c r="G822" s="108">
        <f t="shared" si="8"/>
        <v>0</v>
      </c>
    </row>
    <row r="823" spans="1:7" ht="21.2" customHeight="1" x14ac:dyDescent="0.25">
      <c r="A823" s="143">
        <v>9781443199803</v>
      </c>
      <c r="B823" s="54" t="s">
        <v>1141</v>
      </c>
      <c r="C823" s="144" t="s">
        <v>116</v>
      </c>
      <c r="D823" s="158"/>
      <c r="E823" s="53">
        <v>10.5</v>
      </c>
      <c r="F823" s="165"/>
      <c r="G823" s="108">
        <f t="shared" si="8"/>
        <v>0</v>
      </c>
    </row>
    <row r="824" spans="1:7" ht="21.2" customHeight="1" x14ac:dyDescent="0.25">
      <c r="A824" s="143">
        <v>9798217051649</v>
      </c>
      <c r="B824" s="54" t="s">
        <v>1142</v>
      </c>
      <c r="C824" s="144" t="s">
        <v>258</v>
      </c>
      <c r="D824" s="158"/>
      <c r="E824" s="53">
        <v>14.5</v>
      </c>
      <c r="F824" s="165"/>
      <c r="G824" s="108">
        <f t="shared" si="8"/>
        <v>0</v>
      </c>
    </row>
    <row r="825" spans="1:7" ht="21.2" customHeight="1" x14ac:dyDescent="0.25">
      <c r="A825" s="143">
        <v>9781546175445</v>
      </c>
      <c r="B825" s="54" t="s">
        <v>1143</v>
      </c>
      <c r="C825" s="144" t="s">
        <v>258</v>
      </c>
      <c r="D825" s="158"/>
      <c r="E825" s="53">
        <v>8.25</v>
      </c>
      <c r="F825" s="165"/>
      <c r="G825" s="108">
        <f t="shared" si="8"/>
        <v>0</v>
      </c>
    </row>
    <row r="826" spans="1:7" ht="21.2" customHeight="1" x14ac:dyDescent="0.25">
      <c r="A826" s="143">
        <v>9780593484296</v>
      </c>
      <c r="B826" s="54" t="s">
        <v>1144</v>
      </c>
      <c r="C826" s="144" t="s">
        <v>116</v>
      </c>
      <c r="D826" s="158"/>
      <c r="E826" s="53">
        <v>8.25</v>
      </c>
      <c r="F826" s="165"/>
      <c r="G826" s="108">
        <f t="shared" si="8"/>
        <v>0</v>
      </c>
    </row>
    <row r="827" spans="1:7" ht="21.2" customHeight="1" x14ac:dyDescent="0.25">
      <c r="A827" s="143">
        <v>9781338883077</v>
      </c>
      <c r="B827" s="54" t="s">
        <v>1145</v>
      </c>
      <c r="C827" s="144" t="s">
        <v>216</v>
      </c>
      <c r="D827" s="158"/>
      <c r="E827" s="53">
        <v>17.75</v>
      </c>
      <c r="F827" s="165"/>
      <c r="G827" s="108">
        <f t="shared" si="8"/>
        <v>0</v>
      </c>
    </row>
    <row r="828" spans="1:7" ht="21.2" customHeight="1" x14ac:dyDescent="0.25">
      <c r="A828" s="143">
        <v>9781546110378</v>
      </c>
      <c r="B828" s="54" t="s">
        <v>1146</v>
      </c>
      <c r="C828" s="144" t="s">
        <v>216</v>
      </c>
      <c r="D828" s="158"/>
      <c r="E828" s="53">
        <v>17.75</v>
      </c>
      <c r="F828" s="165"/>
      <c r="G828" s="108">
        <f t="shared" si="8"/>
        <v>0</v>
      </c>
    </row>
    <row r="829" spans="1:7" ht="21.2" customHeight="1" x14ac:dyDescent="0.25">
      <c r="A829" s="143">
        <v>9781546110804</v>
      </c>
      <c r="B829" s="54" t="s">
        <v>1147</v>
      </c>
      <c r="C829" s="144" t="s">
        <v>218</v>
      </c>
      <c r="D829" s="158"/>
      <c r="E829" s="53">
        <v>17.75</v>
      </c>
      <c r="F829" s="165"/>
      <c r="G829" s="108">
        <f t="shared" ref="G829:G891" si="10">+F829*E829</f>
        <v>0</v>
      </c>
    </row>
    <row r="830" spans="1:7" ht="21.2" customHeight="1" x14ac:dyDescent="0.25">
      <c r="A830" s="143">
        <v>9781338825152</v>
      </c>
      <c r="B830" s="54" t="s">
        <v>1148</v>
      </c>
      <c r="C830" s="144" t="s">
        <v>900</v>
      </c>
      <c r="D830" s="158"/>
      <c r="E830" s="53">
        <v>14.5</v>
      </c>
      <c r="F830" s="165"/>
      <c r="G830" s="108">
        <f t="shared" si="10"/>
        <v>0</v>
      </c>
    </row>
    <row r="831" spans="1:7" ht="21.2" customHeight="1" x14ac:dyDescent="0.25">
      <c r="A831" s="143">
        <v>9781339002880</v>
      </c>
      <c r="B831" s="54" t="s">
        <v>105</v>
      </c>
      <c r="C831" s="144" t="s">
        <v>118</v>
      </c>
      <c r="D831" s="158"/>
      <c r="E831" s="53">
        <v>18.75</v>
      </c>
      <c r="F831" s="165"/>
      <c r="G831" s="108">
        <f t="shared" si="10"/>
        <v>0</v>
      </c>
    </row>
    <row r="832" spans="1:7" ht="21.2" customHeight="1" x14ac:dyDescent="0.25">
      <c r="A832" s="143">
        <v>9781546174585</v>
      </c>
      <c r="B832" s="54" t="s">
        <v>1149</v>
      </c>
      <c r="C832" s="144" t="s">
        <v>240</v>
      </c>
      <c r="D832" s="158"/>
      <c r="E832" s="53">
        <v>12.5</v>
      </c>
      <c r="F832" s="165"/>
      <c r="G832" s="108">
        <f t="shared" si="10"/>
        <v>0</v>
      </c>
    </row>
    <row r="833" spans="1:7" ht="21.2" customHeight="1" x14ac:dyDescent="0.25">
      <c r="A833" s="143">
        <v>9781836429586</v>
      </c>
      <c r="B833" s="54" t="s">
        <v>1150</v>
      </c>
      <c r="C833" s="144" t="s">
        <v>258</v>
      </c>
      <c r="D833" s="105"/>
      <c r="E833" s="53">
        <v>14.5</v>
      </c>
      <c r="F833" s="165"/>
      <c r="G833" s="108">
        <f t="shared" si="10"/>
        <v>0</v>
      </c>
    </row>
    <row r="834" spans="1:7" ht="21.2" customHeight="1" x14ac:dyDescent="0.25">
      <c r="A834" s="143">
        <v>9781546116493</v>
      </c>
      <c r="B834" s="54" t="s">
        <v>1151</v>
      </c>
      <c r="C834" s="144" t="s">
        <v>240</v>
      </c>
      <c r="D834" s="158"/>
      <c r="E834" s="53">
        <v>10.5</v>
      </c>
      <c r="F834" s="165"/>
      <c r="G834" s="108">
        <f t="shared" si="10"/>
        <v>0</v>
      </c>
    </row>
    <row r="835" spans="1:7" ht="21.2" customHeight="1" x14ac:dyDescent="0.25">
      <c r="A835" s="143">
        <v>9781339034485</v>
      </c>
      <c r="B835" s="54" t="s">
        <v>1152</v>
      </c>
      <c r="C835" s="144" t="s">
        <v>233</v>
      </c>
      <c r="D835" s="158"/>
      <c r="E835" s="53">
        <v>11.25</v>
      </c>
      <c r="F835" s="165"/>
      <c r="G835" s="108">
        <f t="shared" si="10"/>
        <v>0</v>
      </c>
    </row>
    <row r="836" spans="1:7" ht="21.2" customHeight="1" x14ac:dyDescent="0.25">
      <c r="A836" s="143">
        <v>9781338899641</v>
      </c>
      <c r="B836" s="54" t="s">
        <v>1153</v>
      </c>
      <c r="C836" s="144" t="s">
        <v>116</v>
      </c>
      <c r="D836" s="158" t="s">
        <v>98</v>
      </c>
      <c r="E836" s="53">
        <v>10.5</v>
      </c>
      <c r="F836" s="165"/>
      <c r="G836" s="108">
        <f t="shared" si="10"/>
        <v>0</v>
      </c>
    </row>
    <row r="837" spans="1:7" ht="21.2" customHeight="1" x14ac:dyDescent="0.25">
      <c r="A837" s="143">
        <v>9781338749021</v>
      </c>
      <c r="B837" s="54" t="s">
        <v>1154</v>
      </c>
      <c r="C837" s="144" t="s">
        <v>222</v>
      </c>
      <c r="D837" s="158"/>
      <c r="E837" s="53">
        <v>9.25</v>
      </c>
      <c r="F837" s="165"/>
      <c r="G837" s="108">
        <f t="shared" si="10"/>
        <v>0</v>
      </c>
    </row>
    <row r="838" spans="1:7" ht="21.2" customHeight="1" x14ac:dyDescent="0.25">
      <c r="A838" s="143">
        <v>9781338894981</v>
      </c>
      <c r="B838" s="54" t="s">
        <v>1155</v>
      </c>
      <c r="C838" s="144" t="s">
        <v>224</v>
      </c>
      <c r="D838" s="158"/>
      <c r="E838" s="53">
        <v>8.25</v>
      </c>
      <c r="F838" s="165"/>
      <c r="G838" s="108">
        <f t="shared" si="10"/>
        <v>0</v>
      </c>
    </row>
    <row r="839" spans="1:7" ht="21.2" customHeight="1" x14ac:dyDescent="0.25">
      <c r="A839" s="143">
        <v>9781443198424</v>
      </c>
      <c r="B839" s="54" t="s">
        <v>1156</v>
      </c>
      <c r="C839" s="144" t="s">
        <v>118</v>
      </c>
      <c r="D839" s="158" t="s">
        <v>98</v>
      </c>
      <c r="E839" s="53">
        <v>15.5</v>
      </c>
      <c r="F839" s="165"/>
      <c r="G839" s="108">
        <f t="shared" si="10"/>
        <v>0</v>
      </c>
    </row>
    <row r="840" spans="1:7" ht="21.2" customHeight="1" x14ac:dyDescent="0.25">
      <c r="A840" s="143">
        <v>9781039710108</v>
      </c>
      <c r="B840" s="54" t="s">
        <v>1157</v>
      </c>
      <c r="C840" s="144" t="s">
        <v>216</v>
      </c>
      <c r="D840" s="158" t="s">
        <v>98</v>
      </c>
      <c r="E840" s="53">
        <v>10.5</v>
      </c>
      <c r="F840" s="165"/>
      <c r="G840" s="108">
        <f t="shared" si="10"/>
        <v>0</v>
      </c>
    </row>
    <row r="841" spans="1:7" ht="21.2" customHeight="1" x14ac:dyDescent="0.25">
      <c r="A841" s="143">
        <v>9781546144595</v>
      </c>
      <c r="B841" s="54" t="s">
        <v>1158</v>
      </c>
      <c r="C841" s="144" t="s">
        <v>118</v>
      </c>
      <c r="D841" s="158"/>
      <c r="E841" s="53">
        <v>13.5</v>
      </c>
      <c r="F841" s="165"/>
      <c r="G841" s="108">
        <f t="shared" si="10"/>
        <v>0</v>
      </c>
    </row>
    <row r="842" spans="1:7" ht="21.2" customHeight="1" x14ac:dyDescent="0.25">
      <c r="A842" s="143">
        <v>9781546181217</v>
      </c>
      <c r="B842" s="54" t="s">
        <v>1159</v>
      </c>
      <c r="C842" s="144" t="s">
        <v>367</v>
      </c>
      <c r="D842" s="105"/>
      <c r="E842" s="53">
        <v>11.25</v>
      </c>
      <c r="F842" s="165"/>
      <c r="G842" s="108">
        <f t="shared" si="10"/>
        <v>0</v>
      </c>
    </row>
    <row r="843" spans="1:7" ht="21.2" customHeight="1" x14ac:dyDescent="0.25">
      <c r="A843" s="143">
        <v>9781546120155</v>
      </c>
      <c r="B843" s="54" t="s">
        <v>1160</v>
      </c>
      <c r="C843" s="144" t="s">
        <v>367</v>
      </c>
      <c r="D843" s="159"/>
      <c r="E843" s="53">
        <v>11.25</v>
      </c>
      <c r="F843" s="165"/>
      <c r="G843" s="108">
        <f t="shared" si="10"/>
        <v>0</v>
      </c>
    </row>
    <row r="844" spans="1:7" ht="21.2" customHeight="1" x14ac:dyDescent="0.25">
      <c r="A844" s="143">
        <v>9781443191746</v>
      </c>
      <c r="B844" s="54" t="s">
        <v>1161</v>
      </c>
      <c r="C844" s="144" t="s">
        <v>240</v>
      </c>
      <c r="D844" s="158" t="s">
        <v>98</v>
      </c>
      <c r="E844" s="53">
        <v>13.5</v>
      </c>
      <c r="F844" s="165"/>
      <c r="G844" s="108">
        <f t="shared" si="10"/>
        <v>0</v>
      </c>
    </row>
    <row r="845" spans="1:7" ht="21.2" customHeight="1" x14ac:dyDescent="0.25">
      <c r="A845" s="143">
        <v>9781546124948</v>
      </c>
      <c r="B845" s="54" t="s">
        <v>1162</v>
      </c>
      <c r="C845" s="144" t="s">
        <v>216</v>
      </c>
      <c r="D845" s="158"/>
      <c r="E845" s="53">
        <v>13.5</v>
      </c>
      <c r="F845" s="165"/>
      <c r="G845" s="108">
        <f t="shared" si="10"/>
        <v>0</v>
      </c>
    </row>
    <row r="846" spans="1:7" ht="21.2" customHeight="1" x14ac:dyDescent="0.25">
      <c r="A846" s="143">
        <v>9781443198363</v>
      </c>
      <c r="B846" s="54" t="s">
        <v>1163</v>
      </c>
      <c r="C846" s="144" t="s">
        <v>216</v>
      </c>
      <c r="D846" s="158" t="s">
        <v>98</v>
      </c>
      <c r="E846" s="53">
        <v>19.75</v>
      </c>
      <c r="F846" s="165"/>
      <c r="G846" s="108">
        <f t="shared" si="10"/>
        <v>0</v>
      </c>
    </row>
    <row r="847" spans="1:7" ht="21.2" customHeight="1" x14ac:dyDescent="0.25">
      <c r="A847" s="143">
        <v>9781443190268</v>
      </c>
      <c r="B847" s="54" t="s">
        <v>1164</v>
      </c>
      <c r="C847" s="144" t="s">
        <v>117</v>
      </c>
      <c r="D847" s="158" t="s">
        <v>98</v>
      </c>
      <c r="E847" s="53">
        <v>9.25</v>
      </c>
      <c r="F847" s="165"/>
      <c r="G847" s="108">
        <f t="shared" si="10"/>
        <v>0</v>
      </c>
    </row>
    <row r="848" spans="1:7" ht="21.2" customHeight="1" x14ac:dyDescent="0.25">
      <c r="A848" s="143">
        <v>9781546104513</v>
      </c>
      <c r="B848" s="54" t="s">
        <v>1165</v>
      </c>
      <c r="C848" s="144" t="s">
        <v>240</v>
      </c>
      <c r="D848" s="158" t="s">
        <v>98</v>
      </c>
      <c r="E848" s="53">
        <v>10.5</v>
      </c>
      <c r="F848" s="165"/>
      <c r="G848" s="108">
        <f t="shared" si="10"/>
        <v>0</v>
      </c>
    </row>
    <row r="849" spans="1:7" ht="21.2" customHeight="1" x14ac:dyDescent="0.25">
      <c r="A849" s="143">
        <v>9781546104544</v>
      </c>
      <c r="B849" s="54" t="s">
        <v>1166</v>
      </c>
      <c r="C849" s="144" t="s">
        <v>118</v>
      </c>
      <c r="D849" s="158" t="s">
        <v>98</v>
      </c>
      <c r="E849" s="53">
        <v>13.5</v>
      </c>
      <c r="F849" s="165"/>
      <c r="G849" s="108">
        <f t="shared" si="10"/>
        <v>0</v>
      </c>
    </row>
    <row r="850" spans="1:7" ht="21.2" customHeight="1" x14ac:dyDescent="0.25">
      <c r="A850" s="143">
        <v>9798225064532</v>
      </c>
      <c r="B850" s="54" t="s">
        <v>1167</v>
      </c>
      <c r="C850" s="144" t="s">
        <v>118</v>
      </c>
      <c r="D850" s="158"/>
      <c r="E850" s="53">
        <v>15.75</v>
      </c>
      <c r="F850" s="165"/>
      <c r="G850" s="108">
        <f t="shared" si="10"/>
        <v>0</v>
      </c>
    </row>
    <row r="851" spans="1:7" ht="21.2" customHeight="1" x14ac:dyDescent="0.25">
      <c r="A851" s="143">
        <v>9780753481479</v>
      </c>
      <c r="B851" s="54" t="s">
        <v>1168</v>
      </c>
      <c r="C851" s="144" t="s">
        <v>218</v>
      </c>
      <c r="D851" s="158"/>
      <c r="E851" s="53">
        <v>24</v>
      </c>
      <c r="F851" s="165"/>
      <c r="G851" s="108">
        <f t="shared" si="10"/>
        <v>0</v>
      </c>
    </row>
    <row r="852" spans="1:7" ht="21.2" customHeight="1" x14ac:dyDescent="0.25">
      <c r="A852" s="143">
        <v>9781546176848</v>
      </c>
      <c r="B852" s="54" t="s">
        <v>1169</v>
      </c>
      <c r="C852" s="144" t="s">
        <v>270</v>
      </c>
      <c r="D852" s="158"/>
      <c r="E852" s="53">
        <v>31.5</v>
      </c>
      <c r="F852" s="165"/>
      <c r="G852" s="108">
        <f t="shared" si="10"/>
        <v>0</v>
      </c>
    </row>
    <row r="853" spans="1:7" ht="21.2" customHeight="1" x14ac:dyDescent="0.25">
      <c r="A853" s="143">
        <v>9798225018573</v>
      </c>
      <c r="B853" s="54" t="s">
        <v>1170</v>
      </c>
      <c r="C853" s="144" t="s">
        <v>373</v>
      </c>
      <c r="D853" s="158"/>
      <c r="E853" s="53">
        <v>29.25</v>
      </c>
      <c r="F853" s="165"/>
      <c r="G853" s="108">
        <f t="shared" si="10"/>
        <v>0</v>
      </c>
    </row>
    <row r="854" spans="1:7" ht="21.2" customHeight="1" x14ac:dyDescent="0.25">
      <c r="A854" s="143">
        <v>9781546134138</v>
      </c>
      <c r="B854" s="54" t="s">
        <v>1171</v>
      </c>
      <c r="C854" s="144" t="s">
        <v>216</v>
      </c>
      <c r="D854" s="105"/>
      <c r="E854" s="53">
        <v>30.5</v>
      </c>
      <c r="F854" s="165"/>
      <c r="G854" s="108">
        <f t="shared" si="10"/>
        <v>0</v>
      </c>
    </row>
    <row r="855" spans="1:7" ht="21.2" customHeight="1" x14ac:dyDescent="0.25">
      <c r="A855" s="143">
        <v>9781964487663</v>
      </c>
      <c r="B855" s="54" t="s">
        <v>1172</v>
      </c>
      <c r="C855" s="144" t="s">
        <v>218</v>
      </c>
      <c r="D855" s="158"/>
      <c r="E855" s="53">
        <v>21.25</v>
      </c>
      <c r="F855" s="165"/>
      <c r="G855" s="108">
        <f t="shared" si="10"/>
        <v>0</v>
      </c>
    </row>
    <row r="856" spans="1:7" ht="21.2" customHeight="1" x14ac:dyDescent="0.25">
      <c r="A856" s="143">
        <v>9781964487670</v>
      </c>
      <c r="B856" s="54" t="s">
        <v>1173</v>
      </c>
      <c r="C856" s="144" t="s">
        <v>218</v>
      </c>
      <c r="D856" s="105"/>
      <c r="E856" s="53">
        <v>11.5</v>
      </c>
      <c r="F856" s="165"/>
      <c r="G856" s="108">
        <f t="shared" si="10"/>
        <v>0</v>
      </c>
    </row>
    <row r="857" spans="1:7" ht="21.2" customHeight="1" x14ac:dyDescent="0.25">
      <c r="A857" s="143">
        <v>9798217233977</v>
      </c>
      <c r="B857" s="54" t="s">
        <v>1174</v>
      </c>
      <c r="C857" s="144" t="s">
        <v>116</v>
      </c>
      <c r="D857" s="158"/>
      <c r="E857" s="53">
        <v>10</v>
      </c>
      <c r="F857" s="165"/>
      <c r="G857" s="108">
        <f t="shared" si="10"/>
        <v>0</v>
      </c>
    </row>
    <row r="858" spans="1:7" ht="21.2" customHeight="1" x14ac:dyDescent="0.25">
      <c r="A858" s="143">
        <v>9781338843286</v>
      </c>
      <c r="B858" s="54" t="s">
        <v>1175</v>
      </c>
      <c r="C858" s="144" t="s">
        <v>238</v>
      </c>
      <c r="D858" s="158"/>
      <c r="E858" s="53">
        <v>9.25</v>
      </c>
      <c r="F858" s="165"/>
      <c r="G858" s="108">
        <f t="shared" si="10"/>
        <v>0</v>
      </c>
    </row>
    <row r="859" spans="1:7" ht="21.2" customHeight="1" x14ac:dyDescent="0.25">
      <c r="A859" s="143">
        <v>9781338843347</v>
      </c>
      <c r="B859" s="54" t="s">
        <v>1176</v>
      </c>
      <c r="C859" s="144" t="s">
        <v>224</v>
      </c>
      <c r="D859" s="105"/>
      <c r="E859" s="53">
        <v>9.25</v>
      </c>
      <c r="F859" s="165"/>
      <c r="G859" s="108">
        <f t="shared" si="10"/>
        <v>0</v>
      </c>
    </row>
    <row r="860" spans="1:7" ht="21.2" customHeight="1" x14ac:dyDescent="0.25">
      <c r="A860" s="143">
        <v>9781338753745</v>
      </c>
      <c r="B860" s="54" t="s">
        <v>1177</v>
      </c>
      <c r="C860" s="144" t="s">
        <v>118</v>
      </c>
      <c r="D860" s="158"/>
      <c r="E860" s="53">
        <v>12.5</v>
      </c>
      <c r="F860" s="165"/>
      <c r="G860" s="108">
        <f t="shared" si="10"/>
        <v>0</v>
      </c>
    </row>
    <row r="861" spans="1:7" ht="21.2" customHeight="1" x14ac:dyDescent="0.25">
      <c r="A861" s="143">
        <v>9781546174080</v>
      </c>
      <c r="B861" s="54" t="s">
        <v>1178</v>
      </c>
      <c r="C861" s="144" t="s">
        <v>118</v>
      </c>
      <c r="D861" s="105"/>
      <c r="E861" s="53">
        <v>12.5</v>
      </c>
      <c r="F861" s="165"/>
      <c r="G861" s="108">
        <f t="shared" si="10"/>
        <v>0</v>
      </c>
    </row>
    <row r="862" spans="1:7" ht="21.2" customHeight="1" x14ac:dyDescent="0.25">
      <c r="A862" s="143">
        <v>9781338832556</v>
      </c>
      <c r="B862" s="54" t="s">
        <v>1179</v>
      </c>
      <c r="C862" s="144" t="s">
        <v>224</v>
      </c>
      <c r="D862" s="158"/>
      <c r="E862" s="53">
        <v>8.25</v>
      </c>
      <c r="F862" s="165"/>
      <c r="G862" s="108">
        <f t="shared" si="10"/>
        <v>0</v>
      </c>
    </row>
    <row r="863" spans="1:7" ht="21.2" customHeight="1" x14ac:dyDescent="0.25">
      <c r="A863" s="143">
        <v>9781546127826</v>
      </c>
      <c r="B863" s="54" t="s">
        <v>1180</v>
      </c>
      <c r="C863" s="144" t="s">
        <v>216</v>
      </c>
      <c r="D863" s="105"/>
      <c r="E863" s="53">
        <v>10</v>
      </c>
      <c r="F863" s="165"/>
      <c r="G863" s="108">
        <f t="shared" si="10"/>
        <v>0</v>
      </c>
    </row>
    <row r="864" spans="1:7" ht="21.2" customHeight="1" x14ac:dyDescent="0.25">
      <c r="A864" s="143">
        <v>9798225029708</v>
      </c>
      <c r="B864" s="54" t="s">
        <v>1181</v>
      </c>
      <c r="C864" s="144" t="s">
        <v>218</v>
      </c>
      <c r="D864" s="158"/>
      <c r="E864" s="53">
        <v>13</v>
      </c>
      <c r="F864" s="165"/>
      <c r="G864" s="108">
        <f t="shared" si="10"/>
        <v>0</v>
      </c>
    </row>
    <row r="865" spans="1:7" ht="21.2" customHeight="1" x14ac:dyDescent="0.25">
      <c r="A865" s="143" t="s">
        <v>1182</v>
      </c>
      <c r="B865" s="54" t="s">
        <v>1183</v>
      </c>
      <c r="C865" s="144" t="s">
        <v>373</v>
      </c>
      <c r="D865" s="158"/>
      <c r="E865" s="53">
        <v>16.75</v>
      </c>
      <c r="F865" s="165"/>
      <c r="G865" s="108">
        <f t="shared" si="10"/>
        <v>0</v>
      </c>
    </row>
    <row r="866" spans="1:7" ht="21.2" customHeight="1" x14ac:dyDescent="0.25">
      <c r="A866" s="143" t="s">
        <v>1184</v>
      </c>
      <c r="B866" s="54" t="s">
        <v>1185</v>
      </c>
      <c r="C866" s="144" t="s">
        <v>224</v>
      </c>
      <c r="D866" s="105"/>
      <c r="E866" s="53">
        <v>15.75</v>
      </c>
      <c r="F866" s="165"/>
      <c r="G866" s="108">
        <f t="shared" si="10"/>
        <v>0</v>
      </c>
    </row>
    <row r="867" spans="1:7" ht="21.2" customHeight="1" x14ac:dyDescent="0.25">
      <c r="A867" s="143" t="s">
        <v>1186</v>
      </c>
      <c r="B867" s="54" t="s">
        <v>1187</v>
      </c>
      <c r="C867" s="144" t="s">
        <v>367</v>
      </c>
      <c r="D867" s="159"/>
      <c r="E867" s="53">
        <v>22.5</v>
      </c>
      <c r="F867" s="165"/>
      <c r="G867" s="108">
        <f t="shared" si="10"/>
        <v>0</v>
      </c>
    </row>
    <row r="868" spans="1:7" ht="21.2" customHeight="1" x14ac:dyDescent="0.25">
      <c r="A868" s="143" t="s">
        <v>1188</v>
      </c>
      <c r="B868" s="54" t="s">
        <v>1189</v>
      </c>
      <c r="C868" s="144" t="s">
        <v>373</v>
      </c>
      <c r="D868" s="158"/>
      <c r="E868" s="53">
        <v>16.25</v>
      </c>
      <c r="F868" s="165"/>
      <c r="G868" s="108">
        <f t="shared" si="10"/>
        <v>0</v>
      </c>
    </row>
    <row r="869" spans="1:7" ht="21.2" customHeight="1" x14ac:dyDescent="0.25">
      <c r="A869" s="143" t="s">
        <v>1190</v>
      </c>
      <c r="B869" s="54" t="s">
        <v>1191</v>
      </c>
      <c r="C869" s="144" t="s">
        <v>224</v>
      </c>
      <c r="D869" s="158"/>
      <c r="E869" s="53">
        <v>15.75</v>
      </c>
      <c r="F869" s="165"/>
      <c r="G869" s="108">
        <f t="shared" si="10"/>
        <v>0</v>
      </c>
    </row>
    <row r="870" spans="1:7" ht="21.2" customHeight="1" x14ac:dyDescent="0.25">
      <c r="A870" s="143" t="s">
        <v>1192</v>
      </c>
      <c r="B870" s="54" t="s">
        <v>1193</v>
      </c>
      <c r="C870" s="144" t="s">
        <v>367</v>
      </c>
      <c r="D870" s="158"/>
      <c r="E870" s="53">
        <v>15.75</v>
      </c>
      <c r="F870" s="165"/>
      <c r="G870" s="108">
        <f t="shared" si="10"/>
        <v>0</v>
      </c>
    </row>
    <row r="871" spans="1:7" ht="21.2" customHeight="1" x14ac:dyDescent="0.25">
      <c r="A871" s="143" t="s">
        <v>1194</v>
      </c>
      <c r="B871" s="54" t="s">
        <v>1195</v>
      </c>
      <c r="C871" s="144" t="s">
        <v>367</v>
      </c>
      <c r="D871" s="105"/>
      <c r="E871" s="53">
        <v>22</v>
      </c>
      <c r="F871" s="165"/>
      <c r="G871" s="108">
        <f t="shared" si="10"/>
        <v>0</v>
      </c>
    </row>
    <row r="872" spans="1:7" ht="21.2" customHeight="1" x14ac:dyDescent="0.25">
      <c r="A872" s="143">
        <v>9798225017613</v>
      </c>
      <c r="B872" s="54" t="s">
        <v>1196</v>
      </c>
      <c r="C872" s="144" t="s">
        <v>258</v>
      </c>
      <c r="D872" s="158"/>
      <c r="E872" s="53">
        <v>10.5</v>
      </c>
      <c r="F872" s="165"/>
      <c r="G872" s="108">
        <f t="shared" si="10"/>
        <v>0</v>
      </c>
    </row>
    <row r="873" spans="1:7" ht="21.2" customHeight="1" x14ac:dyDescent="0.25">
      <c r="A873" s="143">
        <v>9780753480601</v>
      </c>
      <c r="B873" s="54" t="s">
        <v>1197</v>
      </c>
      <c r="C873" s="144" t="s">
        <v>116</v>
      </c>
      <c r="D873" s="158"/>
      <c r="E873" s="53">
        <v>11.5</v>
      </c>
      <c r="F873" s="165"/>
      <c r="G873" s="108">
        <f t="shared" si="10"/>
        <v>0</v>
      </c>
    </row>
    <row r="874" spans="1:7" ht="21.2" customHeight="1" x14ac:dyDescent="0.25">
      <c r="A874" s="143">
        <v>9781804536605</v>
      </c>
      <c r="B874" s="54" t="s">
        <v>1198</v>
      </c>
      <c r="C874" s="144" t="s">
        <v>238</v>
      </c>
      <c r="D874" s="158"/>
      <c r="E874" s="53">
        <v>13.5</v>
      </c>
      <c r="F874" s="165"/>
      <c r="G874" s="108">
        <f t="shared" si="10"/>
        <v>0</v>
      </c>
    </row>
    <row r="875" spans="1:7" ht="21.2" customHeight="1" x14ac:dyDescent="0.25">
      <c r="A875" s="143">
        <v>9781546122722</v>
      </c>
      <c r="B875" s="54" t="s">
        <v>1199</v>
      </c>
      <c r="C875" s="144" t="s">
        <v>218</v>
      </c>
      <c r="D875" s="158"/>
      <c r="E875" s="53">
        <v>10</v>
      </c>
      <c r="F875" s="165"/>
      <c r="G875" s="108">
        <f t="shared" si="10"/>
        <v>0</v>
      </c>
    </row>
    <row r="876" spans="1:7" ht="21.2" customHeight="1" x14ac:dyDescent="0.25">
      <c r="A876" s="143">
        <v>9781546179436</v>
      </c>
      <c r="B876" s="54" t="s">
        <v>1200</v>
      </c>
      <c r="C876" s="144" t="s">
        <v>118</v>
      </c>
      <c r="D876" s="158"/>
      <c r="E876" s="53">
        <v>23.5</v>
      </c>
      <c r="F876" s="165"/>
      <c r="G876" s="108">
        <f t="shared" si="10"/>
        <v>0</v>
      </c>
    </row>
    <row r="877" spans="1:7" ht="21.2" customHeight="1" x14ac:dyDescent="0.25">
      <c r="A877" s="143">
        <v>9781339053790</v>
      </c>
      <c r="B877" s="54" t="s">
        <v>1201</v>
      </c>
      <c r="C877" s="144" t="s">
        <v>118</v>
      </c>
      <c r="D877" s="158"/>
      <c r="E877" s="53">
        <v>11.25</v>
      </c>
      <c r="F877" s="165"/>
      <c r="G877" s="108">
        <f t="shared" si="10"/>
        <v>0</v>
      </c>
    </row>
    <row r="878" spans="1:7" ht="21.2" customHeight="1" x14ac:dyDescent="0.25">
      <c r="A878" s="143">
        <v>9781338864625</v>
      </c>
      <c r="B878" s="54" t="s">
        <v>1202</v>
      </c>
      <c r="C878" s="144" t="s">
        <v>116</v>
      </c>
      <c r="D878" s="158"/>
      <c r="E878" s="53">
        <v>10.5</v>
      </c>
      <c r="F878" s="165"/>
      <c r="G878" s="108">
        <f t="shared" si="10"/>
        <v>0</v>
      </c>
    </row>
    <row r="879" spans="1:7" ht="21.2" customHeight="1" x14ac:dyDescent="0.25">
      <c r="A879" s="143">
        <v>9781338896831</v>
      </c>
      <c r="B879" s="54" t="s">
        <v>1203</v>
      </c>
      <c r="C879" s="144" t="s">
        <v>240</v>
      </c>
      <c r="D879" s="158"/>
      <c r="E879" s="53">
        <v>8</v>
      </c>
      <c r="F879" s="165"/>
      <c r="G879" s="108">
        <f t="shared" si="10"/>
        <v>0</v>
      </c>
    </row>
    <row r="880" spans="1:7" ht="21.2" customHeight="1" x14ac:dyDescent="0.25">
      <c r="A880" s="143">
        <v>9781338834123</v>
      </c>
      <c r="B880" s="54" t="s">
        <v>1204</v>
      </c>
      <c r="C880" s="144" t="s">
        <v>238</v>
      </c>
      <c r="D880" s="158"/>
      <c r="E880" s="53">
        <v>8.25</v>
      </c>
      <c r="F880" s="165"/>
      <c r="G880" s="108">
        <f t="shared" si="10"/>
        <v>0</v>
      </c>
    </row>
    <row r="881" spans="1:7" ht="21.2" customHeight="1" x14ac:dyDescent="0.25">
      <c r="A881" s="143">
        <v>9781339042169</v>
      </c>
      <c r="B881" s="54" t="s">
        <v>1205</v>
      </c>
      <c r="C881" s="144" t="s">
        <v>238</v>
      </c>
      <c r="D881" s="158"/>
      <c r="E881" s="53">
        <v>8.25</v>
      </c>
      <c r="F881" s="165"/>
      <c r="G881" s="108">
        <f t="shared" si="10"/>
        <v>0</v>
      </c>
    </row>
    <row r="882" spans="1:7" ht="21.2" customHeight="1" x14ac:dyDescent="0.25">
      <c r="A882" s="143">
        <v>9798225045128</v>
      </c>
      <c r="B882" s="54" t="s">
        <v>1206</v>
      </c>
      <c r="C882" s="144" t="s">
        <v>238</v>
      </c>
      <c r="D882" s="158"/>
      <c r="E882" s="53">
        <v>9.25</v>
      </c>
      <c r="F882" s="165"/>
      <c r="G882" s="108">
        <f t="shared" si="10"/>
        <v>0</v>
      </c>
    </row>
    <row r="883" spans="1:7" ht="21.2" customHeight="1" x14ac:dyDescent="0.25">
      <c r="A883" s="143">
        <v>9781338834109</v>
      </c>
      <c r="B883" s="54" t="s">
        <v>1207</v>
      </c>
      <c r="C883" s="144" t="s">
        <v>238</v>
      </c>
      <c r="D883" s="105"/>
      <c r="E883" s="53">
        <v>8.25</v>
      </c>
      <c r="F883" s="165"/>
      <c r="G883" s="108">
        <f t="shared" si="10"/>
        <v>0</v>
      </c>
    </row>
    <row r="884" spans="1:7" ht="21.2" customHeight="1" x14ac:dyDescent="0.25">
      <c r="A884" s="143">
        <v>9781339042176</v>
      </c>
      <c r="B884" s="54" t="s">
        <v>1208</v>
      </c>
      <c r="C884" s="144" t="s">
        <v>222</v>
      </c>
      <c r="D884" s="158"/>
      <c r="E884" s="53">
        <v>8.25</v>
      </c>
      <c r="F884" s="165"/>
      <c r="G884" s="108">
        <f t="shared" si="10"/>
        <v>0</v>
      </c>
    </row>
    <row r="885" spans="1:7" ht="21.2" customHeight="1" x14ac:dyDescent="0.25">
      <c r="A885" s="143">
        <v>9781039711020</v>
      </c>
      <c r="B885" s="54" t="s">
        <v>1209</v>
      </c>
      <c r="C885" s="144" t="s">
        <v>216</v>
      </c>
      <c r="D885" s="105" t="s">
        <v>98</v>
      </c>
      <c r="E885" s="53">
        <v>17.75</v>
      </c>
      <c r="F885" s="165"/>
      <c r="G885" s="108">
        <f t="shared" si="10"/>
        <v>0</v>
      </c>
    </row>
    <row r="886" spans="1:7" ht="21.2" customHeight="1" x14ac:dyDescent="0.25">
      <c r="A886" s="143">
        <v>9781443198899</v>
      </c>
      <c r="B886" s="54" t="s">
        <v>1210</v>
      </c>
      <c r="C886" s="144" t="s">
        <v>222</v>
      </c>
      <c r="D886" s="158" t="s">
        <v>98</v>
      </c>
      <c r="E886" s="53">
        <v>10</v>
      </c>
      <c r="F886" s="165"/>
      <c r="G886" s="108">
        <f t="shared" si="10"/>
        <v>0</v>
      </c>
    </row>
    <row r="887" spans="1:7" ht="21.2" customHeight="1" x14ac:dyDescent="0.25">
      <c r="A887" s="143">
        <v>9781039705999</v>
      </c>
      <c r="B887" s="54" t="s">
        <v>1211</v>
      </c>
      <c r="C887" s="144" t="s">
        <v>270</v>
      </c>
      <c r="D887" s="158" t="s">
        <v>98</v>
      </c>
      <c r="E887" s="53">
        <v>17.75</v>
      </c>
      <c r="F887" s="165"/>
      <c r="G887" s="108">
        <f t="shared" si="10"/>
        <v>0</v>
      </c>
    </row>
    <row r="888" spans="1:7" ht="21.2" customHeight="1" x14ac:dyDescent="0.25">
      <c r="A888" s="143">
        <v>9781546175681</v>
      </c>
      <c r="B888" s="54" t="s">
        <v>1212</v>
      </c>
      <c r="C888" s="144" t="s">
        <v>238</v>
      </c>
      <c r="D888" s="158"/>
      <c r="E888" s="53">
        <v>11.5</v>
      </c>
      <c r="F888" s="165"/>
      <c r="G888" s="108">
        <f t="shared" si="10"/>
        <v>0</v>
      </c>
    </row>
    <row r="889" spans="1:7" ht="21.2" customHeight="1" x14ac:dyDescent="0.25">
      <c r="A889" s="143">
        <v>9781338630824</v>
      </c>
      <c r="B889" s="54" t="s">
        <v>1213</v>
      </c>
      <c r="C889" s="144" t="s">
        <v>240</v>
      </c>
      <c r="D889" s="158"/>
      <c r="E889" s="53">
        <v>17.75</v>
      </c>
      <c r="F889" s="165"/>
      <c r="G889" s="108">
        <f t="shared" si="10"/>
        <v>0</v>
      </c>
    </row>
    <row r="890" spans="1:7" ht="21.2" customHeight="1" x14ac:dyDescent="0.25">
      <c r="A890" s="143">
        <v>9781964487380</v>
      </c>
      <c r="B890" s="54" t="s">
        <v>1214</v>
      </c>
      <c r="C890" s="144" t="s">
        <v>270</v>
      </c>
      <c r="D890" s="158"/>
      <c r="E890" s="53">
        <v>14.5</v>
      </c>
      <c r="F890" s="165"/>
      <c r="G890" s="108">
        <f t="shared" si="10"/>
        <v>0</v>
      </c>
    </row>
    <row r="891" spans="1:7" ht="21.2" customHeight="1" x14ac:dyDescent="0.25">
      <c r="A891" s="143">
        <v>9780593646014</v>
      </c>
      <c r="B891" s="54" t="s">
        <v>1215</v>
      </c>
      <c r="C891" s="144" t="s">
        <v>116</v>
      </c>
      <c r="D891" s="158"/>
      <c r="E891" s="53">
        <v>8.25</v>
      </c>
      <c r="F891" s="165"/>
      <c r="G891" s="108">
        <f t="shared" si="10"/>
        <v>0</v>
      </c>
    </row>
    <row r="892" spans="1:7" ht="21.2" customHeight="1" x14ac:dyDescent="0.25">
      <c r="A892" s="143">
        <v>9781368094368</v>
      </c>
      <c r="B892" s="54" t="s">
        <v>1216</v>
      </c>
      <c r="C892" s="144" t="s">
        <v>224</v>
      </c>
      <c r="D892" s="158"/>
      <c r="E892" s="53">
        <v>8.25</v>
      </c>
      <c r="F892" s="165"/>
      <c r="G892" s="108">
        <f t="shared" ref="G892:G954" si="11">+F892*E892</f>
        <v>0</v>
      </c>
    </row>
    <row r="893" spans="1:7" ht="21.2" customHeight="1" x14ac:dyDescent="0.25">
      <c r="A893" s="143">
        <v>9781546169451</v>
      </c>
      <c r="B893" s="54" t="s">
        <v>1217</v>
      </c>
      <c r="C893" s="144" t="s">
        <v>238</v>
      </c>
      <c r="D893" s="158"/>
      <c r="E893" s="53">
        <v>20</v>
      </c>
      <c r="F893" s="165"/>
      <c r="G893" s="108">
        <f t="shared" si="11"/>
        <v>0</v>
      </c>
    </row>
    <row r="894" spans="1:7" ht="21.2" customHeight="1" x14ac:dyDescent="0.25">
      <c r="A894" s="143">
        <v>9781368094313</v>
      </c>
      <c r="B894" s="54" t="s">
        <v>1218</v>
      </c>
      <c r="C894" s="144" t="s">
        <v>116</v>
      </c>
      <c r="D894" s="158"/>
      <c r="E894" s="53">
        <v>8.25</v>
      </c>
      <c r="F894" s="165"/>
      <c r="G894" s="108">
        <f t="shared" si="11"/>
        <v>0</v>
      </c>
    </row>
    <row r="895" spans="1:7" ht="21.2" customHeight="1" x14ac:dyDescent="0.25">
      <c r="A895" s="143">
        <v>9781338788686</v>
      </c>
      <c r="B895" s="54" t="s">
        <v>1219</v>
      </c>
      <c r="C895" s="144" t="s">
        <v>216</v>
      </c>
      <c r="D895" s="158"/>
      <c r="E895" s="53">
        <v>17.75</v>
      </c>
      <c r="F895" s="165"/>
      <c r="G895" s="108">
        <f t="shared" si="11"/>
        <v>0</v>
      </c>
    </row>
    <row r="896" spans="1:7" ht="21.2" customHeight="1" x14ac:dyDescent="0.25">
      <c r="A896" s="143">
        <v>9781546166559</v>
      </c>
      <c r="B896" s="54" t="s">
        <v>1220</v>
      </c>
      <c r="C896" s="144" t="s">
        <v>224</v>
      </c>
      <c r="D896" s="158"/>
      <c r="E896" s="53">
        <v>20</v>
      </c>
      <c r="F896" s="165"/>
      <c r="G896" s="108">
        <f t="shared" si="11"/>
        <v>0</v>
      </c>
    </row>
    <row r="897" spans="1:7" ht="21.2" customHeight="1" x14ac:dyDescent="0.25">
      <c r="A897" s="143">
        <v>9781836424390</v>
      </c>
      <c r="B897" s="54" t="s">
        <v>1221</v>
      </c>
      <c r="C897" s="144" t="s">
        <v>233</v>
      </c>
      <c r="D897" s="158"/>
      <c r="E897" s="53">
        <v>16.5</v>
      </c>
      <c r="F897" s="165"/>
      <c r="G897" s="108">
        <f t="shared" si="11"/>
        <v>0</v>
      </c>
    </row>
    <row r="898" spans="1:7" ht="21.2" customHeight="1" x14ac:dyDescent="0.25">
      <c r="A898" s="143">
        <v>9781546180210</v>
      </c>
      <c r="B898" s="54" t="s">
        <v>1222</v>
      </c>
      <c r="C898" s="144" t="s">
        <v>216</v>
      </c>
      <c r="D898" s="158"/>
      <c r="E898" s="53">
        <v>10.5</v>
      </c>
      <c r="F898" s="165"/>
      <c r="G898" s="108">
        <f t="shared" si="11"/>
        <v>0</v>
      </c>
    </row>
    <row r="899" spans="1:7" ht="21.2" customHeight="1" x14ac:dyDescent="0.25">
      <c r="A899" s="143" t="s">
        <v>1223</v>
      </c>
      <c r="B899" s="54" t="s">
        <v>1224</v>
      </c>
      <c r="C899" s="144" t="s">
        <v>1225</v>
      </c>
      <c r="D899" s="158"/>
      <c r="E899" s="53">
        <v>18</v>
      </c>
      <c r="F899" s="165"/>
      <c r="G899" s="108">
        <f t="shared" si="11"/>
        <v>0</v>
      </c>
    </row>
    <row r="900" spans="1:7" ht="21.2" customHeight="1" x14ac:dyDescent="0.25">
      <c r="A900" s="143">
        <v>9781098276157</v>
      </c>
      <c r="B900" s="54" t="s">
        <v>1226</v>
      </c>
      <c r="C900" s="144" t="s">
        <v>218</v>
      </c>
      <c r="D900" s="158"/>
      <c r="E900" s="53">
        <v>25</v>
      </c>
      <c r="F900" s="165"/>
      <c r="G900" s="108">
        <f t="shared" si="11"/>
        <v>0</v>
      </c>
    </row>
    <row r="901" spans="1:7" ht="21.2" customHeight="1" x14ac:dyDescent="0.25">
      <c r="A901" s="143">
        <v>9780593903407</v>
      </c>
      <c r="B901" s="54" t="s">
        <v>1227</v>
      </c>
      <c r="C901" s="144" t="s">
        <v>224</v>
      </c>
      <c r="D901" s="158"/>
      <c r="E901" s="53">
        <v>8.25</v>
      </c>
      <c r="F901" s="165"/>
      <c r="G901" s="108">
        <f t="shared" si="11"/>
        <v>0</v>
      </c>
    </row>
    <row r="902" spans="1:7" ht="21.2" customHeight="1" x14ac:dyDescent="0.25">
      <c r="A902" s="143">
        <v>9798217119288</v>
      </c>
      <c r="B902" s="54" t="s">
        <v>1228</v>
      </c>
      <c r="C902" s="144" t="s">
        <v>306</v>
      </c>
      <c r="D902" s="158"/>
      <c r="E902" s="53">
        <v>8.25</v>
      </c>
      <c r="F902" s="165"/>
      <c r="G902" s="108">
        <f t="shared" si="11"/>
        <v>0</v>
      </c>
    </row>
    <row r="903" spans="1:7" ht="21.2" customHeight="1" x14ac:dyDescent="0.25">
      <c r="A903" s="143">
        <v>9781974747146</v>
      </c>
      <c r="B903" s="54" t="s">
        <v>1229</v>
      </c>
      <c r="C903" s="144" t="s">
        <v>216</v>
      </c>
      <c r="D903" s="105"/>
      <c r="E903" s="53">
        <v>16.75</v>
      </c>
      <c r="F903" s="165"/>
      <c r="G903" s="108">
        <f t="shared" si="11"/>
        <v>0</v>
      </c>
    </row>
    <row r="904" spans="1:7" ht="21.2" customHeight="1" x14ac:dyDescent="0.25">
      <c r="A904" s="143">
        <v>9780593372708</v>
      </c>
      <c r="B904" s="54" t="s">
        <v>1230</v>
      </c>
      <c r="C904" s="144" t="s">
        <v>116</v>
      </c>
      <c r="D904" s="158"/>
      <c r="E904" s="53">
        <v>8.25</v>
      </c>
      <c r="F904" s="165"/>
      <c r="G904" s="108">
        <f t="shared" si="11"/>
        <v>0</v>
      </c>
    </row>
    <row r="905" spans="1:7" ht="21.2" customHeight="1" x14ac:dyDescent="0.25">
      <c r="A905" s="143">
        <v>9781506747033</v>
      </c>
      <c r="B905" s="54" t="s">
        <v>1231</v>
      </c>
      <c r="C905" s="144" t="s">
        <v>216</v>
      </c>
      <c r="D905" s="105"/>
      <c r="E905" s="53">
        <v>15.75</v>
      </c>
      <c r="F905" s="165"/>
      <c r="G905" s="108">
        <f t="shared" si="11"/>
        <v>0</v>
      </c>
    </row>
    <row r="906" spans="1:7" ht="21.2" customHeight="1" x14ac:dyDescent="0.25">
      <c r="A906" s="143">
        <v>9780593752814</v>
      </c>
      <c r="B906" s="54" t="s">
        <v>1232</v>
      </c>
      <c r="C906" s="144" t="s">
        <v>116</v>
      </c>
      <c r="D906" s="158"/>
      <c r="E906" s="53">
        <v>8.25</v>
      </c>
      <c r="F906" s="165"/>
      <c r="G906" s="108">
        <f t="shared" si="11"/>
        <v>0</v>
      </c>
    </row>
    <row r="907" spans="1:7" ht="21.2" customHeight="1" x14ac:dyDescent="0.25">
      <c r="A907" s="143">
        <v>9798225003241</v>
      </c>
      <c r="B907" s="54" t="s">
        <v>1233</v>
      </c>
      <c r="C907" s="144" t="s">
        <v>118</v>
      </c>
      <c r="D907" s="158"/>
      <c r="E907" s="53">
        <v>15.75</v>
      </c>
      <c r="F907" s="165"/>
      <c r="G907" s="108">
        <f t="shared" si="11"/>
        <v>0</v>
      </c>
    </row>
    <row r="908" spans="1:7" ht="21.2" customHeight="1" x14ac:dyDescent="0.25">
      <c r="A908" s="143">
        <v>9780735266186</v>
      </c>
      <c r="B908" s="54" t="s">
        <v>1234</v>
      </c>
      <c r="C908" s="144" t="s">
        <v>214</v>
      </c>
      <c r="D908" s="158"/>
      <c r="E908" s="53">
        <v>13.5</v>
      </c>
      <c r="F908" s="165"/>
      <c r="G908" s="108">
        <f t="shared" si="11"/>
        <v>0</v>
      </c>
    </row>
    <row r="909" spans="1:7" ht="21.2" customHeight="1" x14ac:dyDescent="0.25">
      <c r="A909" s="143">
        <v>9781338535617</v>
      </c>
      <c r="B909" s="54" t="s">
        <v>1235</v>
      </c>
      <c r="C909" s="144" t="s">
        <v>218</v>
      </c>
      <c r="D909" s="158"/>
      <c r="E909" s="53">
        <v>21</v>
      </c>
      <c r="F909" s="165"/>
      <c r="G909" s="108">
        <f t="shared" si="11"/>
        <v>0</v>
      </c>
    </row>
    <row r="910" spans="1:7" ht="21.2" customHeight="1" x14ac:dyDescent="0.25">
      <c r="A910" s="143">
        <v>9781338797398</v>
      </c>
      <c r="B910" s="54" t="s">
        <v>1236</v>
      </c>
      <c r="C910" s="144" t="s">
        <v>218</v>
      </c>
      <c r="D910" s="158"/>
      <c r="E910" s="53">
        <v>22</v>
      </c>
      <c r="F910" s="165"/>
      <c r="G910" s="108">
        <f t="shared" si="11"/>
        <v>0</v>
      </c>
    </row>
    <row r="911" spans="1:7" ht="21.2" customHeight="1" x14ac:dyDescent="0.25">
      <c r="A911" s="143">
        <v>9781546140771</v>
      </c>
      <c r="B911" s="54" t="s">
        <v>1237</v>
      </c>
      <c r="C911" s="144" t="s">
        <v>224</v>
      </c>
      <c r="D911" s="105"/>
      <c r="E911" s="53">
        <v>26</v>
      </c>
      <c r="F911" s="165"/>
      <c r="G911" s="108">
        <f t="shared" si="11"/>
        <v>0</v>
      </c>
    </row>
    <row r="912" spans="1:7" ht="21.2" customHeight="1" x14ac:dyDescent="0.25">
      <c r="A912" s="143">
        <v>9781546142782</v>
      </c>
      <c r="B912" s="54" t="s">
        <v>1238</v>
      </c>
      <c r="C912" s="144" t="s">
        <v>270</v>
      </c>
      <c r="D912" s="158"/>
      <c r="E912" s="53">
        <v>22.5</v>
      </c>
      <c r="F912" s="165"/>
      <c r="G912" s="108">
        <f t="shared" si="11"/>
        <v>0</v>
      </c>
    </row>
    <row r="913" spans="1:7" ht="21.2" customHeight="1" x14ac:dyDescent="0.25">
      <c r="A913" s="143">
        <v>9781546173885</v>
      </c>
      <c r="B913" s="54" t="s">
        <v>1239</v>
      </c>
      <c r="C913" s="144" t="s">
        <v>224</v>
      </c>
      <c r="D913" s="158"/>
      <c r="E913" s="53">
        <v>25</v>
      </c>
      <c r="F913" s="165"/>
      <c r="G913" s="108">
        <f t="shared" si="11"/>
        <v>0</v>
      </c>
    </row>
    <row r="914" spans="1:7" ht="21.2" customHeight="1" x14ac:dyDescent="0.25">
      <c r="A914" s="143">
        <v>9781546167013</v>
      </c>
      <c r="B914" s="54" t="s">
        <v>1240</v>
      </c>
      <c r="C914" s="144" t="s">
        <v>233</v>
      </c>
      <c r="D914" s="105"/>
      <c r="E914" s="53">
        <v>14.5</v>
      </c>
      <c r="F914" s="165"/>
      <c r="G914" s="108">
        <f t="shared" si="11"/>
        <v>0</v>
      </c>
    </row>
    <row r="915" spans="1:7" ht="21.2" customHeight="1" x14ac:dyDescent="0.25">
      <c r="A915" s="143">
        <v>9798225020521</v>
      </c>
      <c r="B915" s="54" t="s">
        <v>1241</v>
      </c>
      <c r="C915" s="144" t="s">
        <v>920</v>
      </c>
      <c r="D915" s="158"/>
      <c r="E915" s="53">
        <v>16</v>
      </c>
      <c r="F915" s="165"/>
      <c r="G915" s="108">
        <f t="shared" si="11"/>
        <v>0</v>
      </c>
    </row>
    <row r="916" spans="1:7" ht="21.2" customHeight="1" x14ac:dyDescent="0.25">
      <c r="A916" s="143">
        <v>9798225004026</v>
      </c>
      <c r="B916" s="54" t="s">
        <v>1242</v>
      </c>
      <c r="C916" s="144" t="s">
        <v>367</v>
      </c>
      <c r="D916" s="158"/>
      <c r="E916" s="53">
        <v>23.5</v>
      </c>
      <c r="F916" s="165"/>
      <c r="G916" s="108">
        <f t="shared" si="11"/>
        <v>0</v>
      </c>
    </row>
    <row r="917" spans="1:7" ht="21.2" customHeight="1" x14ac:dyDescent="0.25">
      <c r="A917" s="143">
        <v>9781546103042</v>
      </c>
      <c r="B917" s="54" t="s">
        <v>1243</v>
      </c>
      <c r="C917" s="144" t="s">
        <v>116</v>
      </c>
      <c r="D917" s="105"/>
      <c r="E917" s="53">
        <v>10.5</v>
      </c>
      <c r="F917" s="165"/>
      <c r="G917" s="108">
        <f t="shared" si="11"/>
        <v>0</v>
      </c>
    </row>
    <row r="918" spans="1:7" ht="21.2" customHeight="1" x14ac:dyDescent="0.25">
      <c r="A918" s="143">
        <v>9781339030968</v>
      </c>
      <c r="B918" s="54" t="s">
        <v>1244</v>
      </c>
      <c r="C918" s="144" t="s">
        <v>116</v>
      </c>
      <c r="D918" s="158"/>
      <c r="E918" s="53">
        <v>10.5</v>
      </c>
      <c r="F918" s="165"/>
      <c r="G918" s="108">
        <f t="shared" si="11"/>
        <v>0</v>
      </c>
    </row>
    <row r="919" spans="1:7" ht="21.2" customHeight="1" x14ac:dyDescent="0.25">
      <c r="A919" s="143">
        <v>9781339049533</v>
      </c>
      <c r="B919" s="54" t="s">
        <v>1245</v>
      </c>
      <c r="C919" s="144" t="s">
        <v>116</v>
      </c>
      <c r="D919" s="158"/>
      <c r="E919" s="53">
        <v>8.25</v>
      </c>
      <c r="F919" s="165"/>
      <c r="G919" s="108">
        <f t="shared" si="11"/>
        <v>0</v>
      </c>
    </row>
    <row r="920" spans="1:7" ht="21.2" customHeight="1" x14ac:dyDescent="0.25">
      <c r="A920" s="143">
        <v>9781836424666</v>
      </c>
      <c r="B920" s="54" t="s">
        <v>1246</v>
      </c>
      <c r="C920" s="144" t="s">
        <v>258</v>
      </c>
      <c r="D920" s="105"/>
      <c r="E920" s="53">
        <v>13.5</v>
      </c>
      <c r="F920" s="165"/>
      <c r="G920" s="108">
        <f t="shared" si="11"/>
        <v>0</v>
      </c>
    </row>
    <row r="921" spans="1:7" ht="21.2" customHeight="1" x14ac:dyDescent="0.25">
      <c r="A921" s="143">
        <v>9781805447344</v>
      </c>
      <c r="B921" s="54" t="s">
        <v>1247</v>
      </c>
      <c r="C921" s="144" t="s">
        <v>233</v>
      </c>
      <c r="D921" s="158"/>
      <c r="E921" s="53">
        <v>16.75</v>
      </c>
      <c r="F921" s="165"/>
      <c r="G921" s="108">
        <f t="shared" si="11"/>
        <v>0</v>
      </c>
    </row>
    <row r="922" spans="1:7" ht="21.2" customHeight="1" x14ac:dyDescent="0.25">
      <c r="A922" s="143">
        <v>9781339026398</v>
      </c>
      <c r="B922" s="54" t="s">
        <v>1248</v>
      </c>
      <c r="C922" s="144" t="s">
        <v>224</v>
      </c>
      <c r="D922" s="158"/>
      <c r="E922" s="53">
        <v>11.5</v>
      </c>
      <c r="F922" s="165"/>
      <c r="G922" s="108">
        <f t="shared" si="11"/>
        <v>0</v>
      </c>
    </row>
    <row r="923" spans="1:7" ht="21.2" customHeight="1" x14ac:dyDescent="0.25">
      <c r="A923" s="143">
        <v>9781546143673</v>
      </c>
      <c r="B923" s="54" t="s">
        <v>1249</v>
      </c>
      <c r="C923" s="144" t="s">
        <v>224</v>
      </c>
      <c r="D923" s="158"/>
      <c r="E923" s="53">
        <v>10.5</v>
      </c>
      <c r="F923" s="165"/>
      <c r="G923" s="108">
        <f t="shared" si="11"/>
        <v>0</v>
      </c>
    </row>
    <row r="924" spans="1:7" ht="21.2" customHeight="1" x14ac:dyDescent="0.25">
      <c r="A924" s="143">
        <v>9781546133988</v>
      </c>
      <c r="B924" s="54" t="s">
        <v>1250</v>
      </c>
      <c r="C924" s="144" t="s">
        <v>367</v>
      </c>
      <c r="D924" s="158"/>
      <c r="E924" s="53">
        <v>22.5</v>
      </c>
      <c r="F924" s="165"/>
      <c r="G924" s="108">
        <f t="shared" si="11"/>
        <v>0</v>
      </c>
    </row>
    <row r="925" spans="1:7" ht="21.2" customHeight="1" x14ac:dyDescent="0.25">
      <c r="A925" s="143">
        <v>9781546166627</v>
      </c>
      <c r="B925" s="54" t="s">
        <v>1251</v>
      </c>
      <c r="C925" s="144" t="s">
        <v>216</v>
      </c>
      <c r="D925" s="158"/>
      <c r="E925" s="53">
        <v>19</v>
      </c>
      <c r="F925" s="165"/>
      <c r="G925" s="108">
        <f t="shared" si="11"/>
        <v>0</v>
      </c>
    </row>
    <row r="926" spans="1:7" ht="21.2" customHeight="1" x14ac:dyDescent="0.25">
      <c r="A926" s="143">
        <v>9781546104452</v>
      </c>
      <c r="B926" s="54" t="s">
        <v>1252</v>
      </c>
      <c r="C926" s="144" t="s">
        <v>216</v>
      </c>
      <c r="D926" s="158"/>
      <c r="E926" s="53">
        <v>21</v>
      </c>
      <c r="F926" s="165"/>
      <c r="G926" s="108">
        <f t="shared" si="11"/>
        <v>0</v>
      </c>
    </row>
    <row r="927" spans="1:7" ht="21.2" customHeight="1" x14ac:dyDescent="0.25">
      <c r="A927" s="143">
        <v>9781426376856</v>
      </c>
      <c r="B927" s="54" t="s">
        <v>1253</v>
      </c>
      <c r="C927" s="144" t="s">
        <v>224</v>
      </c>
      <c r="D927" s="105"/>
      <c r="E927" s="53">
        <v>8.25</v>
      </c>
      <c r="F927" s="165"/>
      <c r="G927" s="108">
        <f t="shared" si="11"/>
        <v>0</v>
      </c>
    </row>
    <row r="928" spans="1:7" ht="21.2" customHeight="1" x14ac:dyDescent="0.25">
      <c r="A928" s="143">
        <v>9798225036317</v>
      </c>
      <c r="B928" s="54" t="s">
        <v>1254</v>
      </c>
      <c r="C928" s="144" t="s">
        <v>224</v>
      </c>
      <c r="D928" s="105"/>
      <c r="E928" s="53">
        <v>7.25</v>
      </c>
      <c r="F928" s="165"/>
      <c r="G928" s="108">
        <f t="shared" si="11"/>
        <v>0</v>
      </c>
    </row>
    <row r="929" spans="1:7" ht="21.2" customHeight="1" x14ac:dyDescent="0.25">
      <c r="A929" s="143">
        <v>9798225036287</v>
      </c>
      <c r="B929" s="54" t="s">
        <v>1255</v>
      </c>
      <c r="C929" s="144" t="s">
        <v>224</v>
      </c>
      <c r="D929" s="105"/>
      <c r="E929" s="53">
        <v>7.25</v>
      </c>
      <c r="F929" s="165"/>
      <c r="G929" s="108">
        <f t="shared" si="11"/>
        <v>0</v>
      </c>
    </row>
    <row r="930" spans="1:7" ht="21.2" customHeight="1" x14ac:dyDescent="0.25">
      <c r="A930" s="143">
        <v>9798225036263</v>
      </c>
      <c r="B930" s="54" t="s">
        <v>1256</v>
      </c>
      <c r="C930" s="144" t="s">
        <v>224</v>
      </c>
      <c r="D930" s="158"/>
      <c r="E930" s="53">
        <v>7.25</v>
      </c>
      <c r="F930" s="165"/>
      <c r="G930" s="108">
        <f t="shared" si="11"/>
        <v>0</v>
      </c>
    </row>
    <row r="931" spans="1:7" ht="21.2" customHeight="1" x14ac:dyDescent="0.25">
      <c r="A931" s="143">
        <v>9798225036256</v>
      </c>
      <c r="B931" s="54" t="s">
        <v>1257</v>
      </c>
      <c r="C931" s="144" t="s">
        <v>224</v>
      </c>
      <c r="D931" s="158"/>
      <c r="E931" s="53">
        <v>7.25</v>
      </c>
      <c r="F931" s="165"/>
      <c r="G931" s="108">
        <f t="shared" si="11"/>
        <v>0</v>
      </c>
    </row>
    <row r="932" spans="1:7" ht="21.2" customHeight="1" x14ac:dyDescent="0.25">
      <c r="A932" s="143">
        <v>9781339039237</v>
      </c>
      <c r="B932" s="54" t="s">
        <v>1258</v>
      </c>
      <c r="C932" s="144" t="s">
        <v>214</v>
      </c>
      <c r="D932" s="105"/>
      <c r="E932" s="53">
        <v>15.5</v>
      </c>
      <c r="F932" s="165"/>
      <c r="G932" s="108">
        <f t="shared" si="11"/>
        <v>0</v>
      </c>
    </row>
    <row r="933" spans="1:7" ht="21.2" customHeight="1" x14ac:dyDescent="0.25">
      <c r="A933" s="143">
        <v>9781805446248</v>
      </c>
      <c r="B933" s="54" t="s">
        <v>1259</v>
      </c>
      <c r="C933" s="144" t="s">
        <v>233</v>
      </c>
      <c r="D933" s="105"/>
      <c r="E933" s="53">
        <v>13.5</v>
      </c>
      <c r="F933" s="165"/>
      <c r="G933" s="108">
        <f t="shared" si="11"/>
        <v>0</v>
      </c>
    </row>
    <row r="934" spans="1:7" ht="21.2" customHeight="1" x14ac:dyDescent="0.25">
      <c r="A934" s="143">
        <v>9781805440598</v>
      </c>
      <c r="B934" s="54" t="s">
        <v>1260</v>
      </c>
      <c r="C934" s="144" t="s">
        <v>258</v>
      </c>
      <c r="D934" s="158"/>
      <c r="E934" s="53">
        <v>17.75</v>
      </c>
      <c r="F934" s="165"/>
      <c r="G934" s="108">
        <f t="shared" si="11"/>
        <v>0</v>
      </c>
    </row>
    <row r="935" spans="1:7" ht="21.2" customHeight="1" x14ac:dyDescent="0.25">
      <c r="A935" s="143">
        <v>9781805444596</v>
      </c>
      <c r="B935" s="54" t="s">
        <v>1261</v>
      </c>
      <c r="C935" s="144" t="s">
        <v>233</v>
      </c>
      <c r="D935" s="158"/>
      <c r="E935" s="53">
        <v>13.5</v>
      </c>
      <c r="F935" s="165"/>
      <c r="G935" s="108">
        <f t="shared" si="11"/>
        <v>0</v>
      </c>
    </row>
    <row r="936" spans="1:7" ht="21.2" customHeight="1" x14ac:dyDescent="0.25">
      <c r="A936" s="143">
        <v>9781338762457</v>
      </c>
      <c r="B936" s="54" t="s">
        <v>1262</v>
      </c>
      <c r="C936" s="144" t="s">
        <v>218</v>
      </c>
      <c r="D936" s="158" t="s">
        <v>98</v>
      </c>
      <c r="E936" s="53">
        <v>17.75</v>
      </c>
      <c r="F936" s="165"/>
      <c r="G936" s="108">
        <f t="shared" si="11"/>
        <v>0</v>
      </c>
    </row>
    <row r="937" spans="1:7" ht="21.2" customHeight="1" x14ac:dyDescent="0.25">
      <c r="A937" s="143">
        <v>9781039700673</v>
      </c>
      <c r="B937" s="54" t="s">
        <v>1263</v>
      </c>
      <c r="C937" s="144" t="s">
        <v>117</v>
      </c>
      <c r="D937" s="158" t="s">
        <v>98</v>
      </c>
      <c r="E937" s="53">
        <v>9.25</v>
      </c>
      <c r="F937" s="165"/>
      <c r="G937" s="108">
        <f t="shared" si="11"/>
        <v>0</v>
      </c>
    </row>
    <row r="938" spans="1:7" ht="21.2" customHeight="1" x14ac:dyDescent="0.25">
      <c r="A938" s="143">
        <v>9781039715592</v>
      </c>
      <c r="B938" s="54" t="s">
        <v>1264</v>
      </c>
      <c r="C938" s="144" t="s">
        <v>233</v>
      </c>
      <c r="D938" s="105"/>
      <c r="E938" s="53">
        <v>10.5</v>
      </c>
      <c r="F938" s="165"/>
      <c r="G938" s="108">
        <f t="shared" si="11"/>
        <v>0</v>
      </c>
    </row>
    <row r="939" spans="1:7" ht="21.2" customHeight="1" x14ac:dyDescent="0.25">
      <c r="A939" s="143">
        <v>9781427878397</v>
      </c>
      <c r="B939" s="54" t="s">
        <v>1265</v>
      </c>
      <c r="C939" s="144" t="s">
        <v>118</v>
      </c>
      <c r="D939" s="158"/>
      <c r="E939" s="53">
        <v>23</v>
      </c>
      <c r="F939" s="165"/>
      <c r="G939" s="108">
        <f t="shared" si="11"/>
        <v>0</v>
      </c>
    </row>
    <row r="940" spans="1:7" ht="21.2" customHeight="1" x14ac:dyDescent="0.25">
      <c r="A940" s="143">
        <v>9781039704558</v>
      </c>
      <c r="B940" s="54" t="s">
        <v>1266</v>
      </c>
      <c r="C940" s="144" t="s">
        <v>118</v>
      </c>
      <c r="D940" s="158" t="s">
        <v>98</v>
      </c>
      <c r="E940" s="53">
        <v>15.75</v>
      </c>
      <c r="F940" s="165"/>
      <c r="G940" s="108">
        <f t="shared" si="11"/>
        <v>0</v>
      </c>
    </row>
    <row r="941" spans="1:7" ht="21.2" customHeight="1" x14ac:dyDescent="0.25">
      <c r="A941" s="143">
        <v>9781039710818</v>
      </c>
      <c r="B941" s="54" t="s">
        <v>1267</v>
      </c>
      <c r="C941" s="144" t="s">
        <v>214</v>
      </c>
      <c r="D941" s="158" t="s">
        <v>98</v>
      </c>
      <c r="E941" s="53">
        <v>15.75</v>
      </c>
      <c r="F941" s="165"/>
      <c r="G941" s="108">
        <f t="shared" si="11"/>
        <v>0</v>
      </c>
    </row>
    <row r="942" spans="1:7" ht="21.2" customHeight="1" x14ac:dyDescent="0.25">
      <c r="A942" s="143">
        <v>9781546123255</v>
      </c>
      <c r="B942" s="54" t="s">
        <v>1268</v>
      </c>
      <c r="C942" s="144" t="s">
        <v>214</v>
      </c>
      <c r="D942" s="158"/>
      <c r="E942" s="53">
        <v>19.75</v>
      </c>
      <c r="F942" s="165"/>
      <c r="G942" s="108">
        <f t="shared" si="11"/>
        <v>0</v>
      </c>
    </row>
    <row r="943" spans="1:7" ht="21.2" customHeight="1" x14ac:dyDescent="0.25">
      <c r="A943" s="143">
        <v>9781546166207</v>
      </c>
      <c r="B943" s="54" t="s">
        <v>1269</v>
      </c>
      <c r="C943" s="144" t="s">
        <v>233</v>
      </c>
      <c r="D943" s="158"/>
      <c r="E943" s="53">
        <v>10.5</v>
      </c>
      <c r="F943" s="165"/>
      <c r="G943" s="108">
        <f t="shared" si="11"/>
        <v>0</v>
      </c>
    </row>
    <row r="944" spans="1:7" ht="21.2" customHeight="1" x14ac:dyDescent="0.25">
      <c r="A944" s="143">
        <v>9781339032313</v>
      </c>
      <c r="B944" s="54" t="s">
        <v>1270</v>
      </c>
      <c r="C944" s="144" t="s">
        <v>216</v>
      </c>
      <c r="D944" s="158"/>
      <c r="E944" s="53">
        <v>17.75</v>
      </c>
      <c r="F944" s="165"/>
      <c r="G944" s="108">
        <f t="shared" si="11"/>
        <v>0</v>
      </c>
    </row>
    <row r="945" spans="1:7" ht="21.2" customHeight="1" x14ac:dyDescent="0.25">
      <c r="A945" s="143">
        <v>9781039711983</v>
      </c>
      <c r="B945" s="54" t="s">
        <v>1271</v>
      </c>
      <c r="C945" s="144" t="s">
        <v>216</v>
      </c>
      <c r="D945" s="158" t="s">
        <v>98</v>
      </c>
      <c r="E945" s="53">
        <v>13.5</v>
      </c>
      <c r="F945" s="165"/>
      <c r="G945" s="108">
        <f t="shared" si="11"/>
        <v>0</v>
      </c>
    </row>
    <row r="946" spans="1:7" ht="21.2" customHeight="1" x14ac:dyDescent="0.25">
      <c r="A946" s="143">
        <v>9781039711044</v>
      </c>
      <c r="B946" s="54" t="s">
        <v>1272</v>
      </c>
      <c r="C946" s="144" t="s">
        <v>306</v>
      </c>
      <c r="D946" s="105" t="s">
        <v>98</v>
      </c>
      <c r="E946" s="53">
        <v>10.5</v>
      </c>
      <c r="F946" s="165"/>
      <c r="G946" s="108">
        <f t="shared" si="11"/>
        <v>0</v>
      </c>
    </row>
    <row r="947" spans="1:7" ht="21.2" customHeight="1" x14ac:dyDescent="0.25">
      <c r="A947" s="143">
        <v>9781546174462</v>
      </c>
      <c r="B947" s="54" t="s">
        <v>1273</v>
      </c>
      <c r="C947" s="144" t="s">
        <v>118</v>
      </c>
      <c r="D947" s="105"/>
      <c r="E947" s="53">
        <v>12.5</v>
      </c>
      <c r="F947" s="165"/>
      <c r="G947" s="108">
        <f t="shared" si="11"/>
        <v>0</v>
      </c>
    </row>
    <row r="948" spans="1:7" ht="21.2" customHeight="1" x14ac:dyDescent="0.25">
      <c r="A948" s="143">
        <v>9780063475885</v>
      </c>
      <c r="B948" s="54" t="s">
        <v>1274</v>
      </c>
      <c r="C948" s="144" t="s">
        <v>373</v>
      </c>
      <c r="D948" s="158"/>
      <c r="E948" s="53">
        <v>13</v>
      </c>
      <c r="F948" s="165"/>
      <c r="G948" s="108">
        <f t="shared" si="11"/>
        <v>0</v>
      </c>
    </row>
    <row r="949" spans="1:7" ht="21.2" customHeight="1" x14ac:dyDescent="0.25">
      <c r="A949" s="143">
        <v>9781339054049</v>
      </c>
      <c r="B949" s="54" t="s">
        <v>1275</v>
      </c>
      <c r="C949" s="144" t="s">
        <v>214</v>
      </c>
      <c r="D949" s="158" t="s">
        <v>98</v>
      </c>
      <c r="E949" s="53">
        <v>10.5</v>
      </c>
      <c r="F949" s="165"/>
      <c r="G949" s="108">
        <f t="shared" si="11"/>
        <v>0</v>
      </c>
    </row>
    <row r="950" spans="1:7" ht="21.2" customHeight="1" x14ac:dyDescent="0.25">
      <c r="A950" s="143">
        <v>9781546178996</v>
      </c>
      <c r="B950" s="54" t="s">
        <v>1276</v>
      </c>
      <c r="C950" s="144" t="s">
        <v>258</v>
      </c>
      <c r="D950" s="105"/>
      <c r="E950" s="53">
        <v>15.75</v>
      </c>
      <c r="F950" s="165"/>
      <c r="G950" s="108">
        <f t="shared" si="11"/>
        <v>0</v>
      </c>
    </row>
    <row r="951" spans="1:7" ht="21.2" customHeight="1" x14ac:dyDescent="0.25">
      <c r="A951" s="143">
        <v>9781039715455</v>
      </c>
      <c r="B951" s="54" t="s">
        <v>1277</v>
      </c>
      <c r="C951" s="144" t="s">
        <v>306</v>
      </c>
      <c r="D951" s="158" t="s">
        <v>98</v>
      </c>
      <c r="E951" s="53">
        <v>24</v>
      </c>
      <c r="F951" s="165"/>
      <c r="G951" s="108">
        <f t="shared" si="11"/>
        <v>0</v>
      </c>
    </row>
    <row r="952" spans="1:7" ht="21.2" customHeight="1" x14ac:dyDescent="0.25">
      <c r="A952" s="143">
        <v>9781665979634</v>
      </c>
      <c r="B952" s="54" t="s">
        <v>1278</v>
      </c>
      <c r="C952" s="144" t="s">
        <v>216</v>
      </c>
      <c r="D952" s="105"/>
      <c r="E952" s="53">
        <v>13.5</v>
      </c>
      <c r="F952" s="165"/>
      <c r="G952" s="108">
        <f t="shared" si="11"/>
        <v>0</v>
      </c>
    </row>
    <row r="953" spans="1:7" ht="21.2" customHeight="1" x14ac:dyDescent="0.25">
      <c r="A953" s="143">
        <v>9781338880274</v>
      </c>
      <c r="B953" s="54" t="s">
        <v>1279</v>
      </c>
      <c r="C953" s="144" t="s">
        <v>238</v>
      </c>
      <c r="D953" s="158"/>
      <c r="E953" s="53">
        <v>9.25</v>
      </c>
      <c r="F953" s="165"/>
      <c r="G953" s="108">
        <f t="shared" si="11"/>
        <v>0</v>
      </c>
    </row>
    <row r="954" spans="1:7" ht="21.2" customHeight="1" x14ac:dyDescent="0.25">
      <c r="A954" s="143">
        <v>9781338880304</v>
      </c>
      <c r="B954" s="54" t="s">
        <v>1280</v>
      </c>
      <c r="C954" s="144" t="s">
        <v>224</v>
      </c>
      <c r="D954" s="158"/>
      <c r="E954" s="53">
        <v>9.25</v>
      </c>
      <c r="F954" s="165"/>
      <c r="G954" s="108">
        <f t="shared" si="11"/>
        <v>0</v>
      </c>
    </row>
    <row r="955" spans="1:7" ht="21.2" customHeight="1" x14ac:dyDescent="0.25">
      <c r="A955" s="143">
        <v>9781546127079</v>
      </c>
      <c r="B955" s="54" t="s">
        <v>1281</v>
      </c>
      <c r="C955" s="144" t="s">
        <v>224</v>
      </c>
      <c r="D955" s="158"/>
      <c r="E955" s="53">
        <v>9.25</v>
      </c>
      <c r="F955" s="165"/>
      <c r="G955" s="108">
        <f t="shared" ref="G955:G1018" si="12">+F955*E955</f>
        <v>0</v>
      </c>
    </row>
    <row r="956" spans="1:7" ht="21.2" customHeight="1" x14ac:dyDescent="0.25">
      <c r="A956" s="143">
        <v>9798225036119</v>
      </c>
      <c r="B956" s="54" t="s">
        <v>1282</v>
      </c>
      <c r="C956" s="144" t="s">
        <v>118</v>
      </c>
      <c r="D956" s="158"/>
      <c r="E956" s="53">
        <v>19.75</v>
      </c>
      <c r="F956" s="165"/>
      <c r="G956" s="108">
        <f t="shared" si="12"/>
        <v>0</v>
      </c>
    </row>
    <row r="957" spans="1:7" ht="21.2" customHeight="1" x14ac:dyDescent="0.25">
      <c r="A957" s="143">
        <v>9781339039220</v>
      </c>
      <c r="B957" s="54" t="s">
        <v>1283</v>
      </c>
      <c r="C957" s="144" t="s">
        <v>118</v>
      </c>
      <c r="D957" s="158"/>
      <c r="E957" s="53">
        <v>10</v>
      </c>
      <c r="F957" s="165"/>
      <c r="G957" s="108">
        <f t="shared" si="12"/>
        <v>0</v>
      </c>
    </row>
    <row r="958" spans="1:7" ht="21.2" customHeight="1" x14ac:dyDescent="0.25">
      <c r="A958" s="143">
        <v>9781338799613</v>
      </c>
      <c r="B958" s="54" t="s">
        <v>1284</v>
      </c>
      <c r="C958" s="144" t="s">
        <v>224</v>
      </c>
      <c r="D958" s="158" t="s">
        <v>98</v>
      </c>
      <c r="E958" s="53">
        <v>7.25</v>
      </c>
      <c r="F958" s="165"/>
      <c r="G958" s="108">
        <f t="shared" si="12"/>
        <v>0</v>
      </c>
    </row>
    <row r="959" spans="1:7" ht="21.2" customHeight="1" x14ac:dyDescent="0.25">
      <c r="A959" s="143">
        <v>9781338799903</v>
      </c>
      <c r="B959" s="54" t="s">
        <v>1285</v>
      </c>
      <c r="C959" s="144" t="s">
        <v>224</v>
      </c>
      <c r="D959" s="105" t="s">
        <v>98</v>
      </c>
      <c r="E959" s="53">
        <v>8.25</v>
      </c>
      <c r="F959" s="165"/>
      <c r="G959" s="108">
        <f t="shared" si="12"/>
        <v>0</v>
      </c>
    </row>
    <row r="960" spans="1:7" ht="21.2" customHeight="1" x14ac:dyDescent="0.25">
      <c r="A960" s="143">
        <v>9781338799811</v>
      </c>
      <c r="B960" s="54" t="s">
        <v>1286</v>
      </c>
      <c r="C960" s="144" t="s">
        <v>224</v>
      </c>
      <c r="D960" s="158" t="s">
        <v>98</v>
      </c>
      <c r="E960" s="53">
        <v>8.25</v>
      </c>
      <c r="F960" s="165"/>
      <c r="G960" s="108">
        <f t="shared" si="12"/>
        <v>0</v>
      </c>
    </row>
    <row r="961" spans="1:7" ht="21.2" customHeight="1" x14ac:dyDescent="0.25">
      <c r="A961" s="143">
        <v>9781546143130</v>
      </c>
      <c r="B961" s="54" t="s">
        <v>1287</v>
      </c>
      <c r="C961" s="144" t="s">
        <v>116</v>
      </c>
      <c r="D961" s="158"/>
      <c r="E961" s="53">
        <v>10.5</v>
      </c>
      <c r="F961" s="165"/>
      <c r="G961" s="108">
        <f t="shared" si="12"/>
        <v>0</v>
      </c>
    </row>
    <row r="962" spans="1:7" ht="21.2" customHeight="1" x14ac:dyDescent="0.25">
      <c r="A962" s="143">
        <v>9781546127284</v>
      </c>
      <c r="B962" s="54" t="s">
        <v>1288</v>
      </c>
      <c r="C962" s="144" t="s">
        <v>116</v>
      </c>
      <c r="D962" s="158"/>
      <c r="E962" s="53">
        <v>15.75</v>
      </c>
      <c r="F962" s="165"/>
      <c r="G962" s="108">
        <f t="shared" si="12"/>
        <v>0</v>
      </c>
    </row>
    <row r="963" spans="1:7" ht="21.2" customHeight="1" x14ac:dyDescent="0.25">
      <c r="A963" s="143">
        <v>9780593709559</v>
      </c>
      <c r="B963" s="54" t="s">
        <v>1289</v>
      </c>
      <c r="C963" s="144" t="s">
        <v>116</v>
      </c>
      <c r="D963" s="158"/>
      <c r="E963" s="53">
        <v>8.25</v>
      </c>
      <c r="F963" s="165"/>
      <c r="G963" s="108">
        <f t="shared" si="12"/>
        <v>0</v>
      </c>
    </row>
    <row r="964" spans="1:7" ht="21.2" customHeight="1" x14ac:dyDescent="0.25">
      <c r="A964" s="143">
        <v>9781546115960</v>
      </c>
      <c r="B964" s="54" t="s">
        <v>1290</v>
      </c>
      <c r="C964" s="144" t="s">
        <v>116</v>
      </c>
      <c r="D964" s="158"/>
      <c r="E964" s="53">
        <v>21</v>
      </c>
      <c r="F964" s="165"/>
      <c r="G964" s="108">
        <f t="shared" si="12"/>
        <v>0</v>
      </c>
    </row>
    <row r="965" spans="1:7" ht="21.2" customHeight="1" x14ac:dyDescent="0.25">
      <c r="A965" s="143">
        <v>9780593709573</v>
      </c>
      <c r="B965" s="54" t="s">
        <v>1291</v>
      </c>
      <c r="C965" s="144" t="s">
        <v>224</v>
      </c>
      <c r="D965" s="158"/>
      <c r="E965" s="53">
        <v>8.25</v>
      </c>
      <c r="F965" s="165"/>
      <c r="G965" s="108">
        <f t="shared" si="12"/>
        <v>0</v>
      </c>
    </row>
    <row r="966" spans="1:7" ht="21.2" customHeight="1" x14ac:dyDescent="0.25">
      <c r="A966" s="143">
        <v>9781546153443</v>
      </c>
      <c r="B966" s="54" t="s">
        <v>1292</v>
      </c>
      <c r="C966" s="144" t="s">
        <v>258</v>
      </c>
      <c r="D966" s="105"/>
      <c r="E966" s="53">
        <v>8.25</v>
      </c>
      <c r="F966" s="165"/>
      <c r="G966" s="108">
        <f t="shared" si="12"/>
        <v>0</v>
      </c>
    </row>
    <row r="967" spans="1:7" ht="21.2" customHeight="1" x14ac:dyDescent="0.25">
      <c r="A967" s="143">
        <v>9781546172963</v>
      </c>
      <c r="B967" s="54" t="s">
        <v>1293</v>
      </c>
      <c r="C967" s="144" t="s">
        <v>233</v>
      </c>
      <c r="D967" s="158"/>
      <c r="E967" s="53">
        <v>8.25</v>
      </c>
      <c r="F967" s="165"/>
      <c r="G967" s="108">
        <f t="shared" si="12"/>
        <v>0</v>
      </c>
    </row>
    <row r="968" spans="1:7" ht="21.2" customHeight="1" x14ac:dyDescent="0.25">
      <c r="A968" s="143">
        <v>9781546153467</v>
      </c>
      <c r="B968" s="54" t="s">
        <v>1294</v>
      </c>
      <c r="C968" s="144" t="s">
        <v>1295</v>
      </c>
      <c r="D968" s="158"/>
      <c r="E968" s="53">
        <v>8.25</v>
      </c>
      <c r="F968" s="165"/>
      <c r="G968" s="108">
        <f t="shared" si="12"/>
        <v>0</v>
      </c>
    </row>
    <row r="969" spans="1:7" ht="21.2" customHeight="1" x14ac:dyDescent="0.25">
      <c r="A969" s="143">
        <v>9781339046334</v>
      </c>
      <c r="B969" s="54" t="s">
        <v>1296</v>
      </c>
      <c r="C969" s="144" t="s">
        <v>116</v>
      </c>
      <c r="D969" s="158"/>
      <c r="E969" s="53">
        <v>8.25</v>
      </c>
      <c r="F969" s="165"/>
      <c r="G969" s="108">
        <f t="shared" si="12"/>
        <v>0</v>
      </c>
    </row>
    <row r="970" spans="1:7" ht="21.2" customHeight="1" x14ac:dyDescent="0.25">
      <c r="A970" s="143">
        <v>9781368100823</v>
      </c>
      <c r="B970" s="54" t="s">
        <v>1297</v>
      </c>
      <c r="C970" s="144" t="s">
        <v>218</v>
      </c>
      <c r="D970" s="105"/>
      <c r="E970" s="53">
        <v>21</v>
      </c>
      <c r="F970" s="165"/>
      <c r="G970" s="108">
        <f t="shared" si="12"/>
        <v>0</v>
      </c>
    </row>
    <row r="971" spans="1:7" ht="21.2" customHeight="1" x14ac:dyDescent="0.25">
      <c r="A971" s="143">
        <v>9798225022617</v>
      </c>
      <c r="B971" s="54" t="s">
        <v>1298</v>
      </c>
      <c r="C971" s="144" t="s">
        <v>118</v>
      </c>
      <c r="D971" s="105"/>
      <c r="E971" s="53">
        <v>12.5</v>
      </c>
      <c r="F971" s="165"/>
      <c r="G971" s="108">
        <f t="shared" si="12"/>
        <v>0</v>
      </c>
    </row>
    <row r="972" spans="1:7" ht="21.2" customHeight="1" x14ac:dyDescent="0.25">
      <c r="A972" s="143">
        <v>9781546131625</v>
      </c>
      <c r="B972" s="54" t="s">
        <v>1299</v>
      </c>
      <c r="C972" s="144" t="s">
        <v>238</v>
      </c>
      <c r="D972" s="158"/>
      <c r="E972" s="53">
        <v>11.5</v>
      </c>
      <c r="F972" s="165"/>
      <c r="G972" s="108">
        <f t="shared" si="12"/>
        <v>0</v>
      </c>
    </row>
    <row r="973" spans="1:7" ht="21.2" customHeight="1" x14ac:dyDescent="0.25">
      <c r="A973" s="143">
        <v>9781546169338</v>
      </c>
      <c r="B973" s="54" t="s">
        <v>1300</v>
      </c>
      <c r="C973" s="144" t="s">
        <v>238</v>
      </c>
      <c r="D973" s="158"/>
      <c r="E973" s="53">
        <v>20.5</v>
      </c>
      <c r="F973" s="165"/>
      <c r="G973" s="108">
        <f t="shared" si="12"/>
        <v>0</v>
      </c>
    </row>
    <row r="974" spans="1:7" ht="21.2" customHeight="1" x14ac:dyDescent="0.25">
      <c r="A974" s="143">
        <v>9781546143680</v>
      </c>
      <c r="B974" s="54" t="s">
        <v>1301</v>
      </c>
      <c r="C974" s="144" t="s">
        <v>116</v>
      </c>
      <c r="D974" s="158"/>
      <c r="E974" s="53">
        <v>10.5</v>
      </c>
      <c r="F974" s="165"/>
      <c r="G974" s="108">
        <f t="shared" si="12"/>
        <v>0</v>
      </c>
    </row>
    <row r="975" spans="1:7" ht="21.2" customHeight="1" x14ac:dyDescent="0.25">
      <c r="A975" s="143">
        <v>9781339032504</v>
      </c>
      <c r="B975" s="54" t="s">
        <v>1302</v>
      </c>
      <c r="C975" s="144" t="s">
        <v>233</v>
      </c>
      <c r="D975" s="105"/>
      <c r="E975" s="53">
        <v>10.5</v>
      </c>
      <c r="F975" s="165"/>
      <c r="G975" s="108">
        <f t="shared" si="12"/>
        <v>0</v>
      </c>
    </row>
    <row r="976" spans="1:7" ht="21.2" customHeight="1" x14ac:dyDescent="0.25">
      <c r="A976" s="143">
        <v>9781338355161</v>
      </c>
      <c r="B976" s="54" t="s">
        <v>1303</v>
      </c>
      <c r="C976" s="144" t="s">
        <v>116</v>
      </c>
      <c r="D976" s="105"/>
      <c r="E976" s="53">
        <v>7.5</v>
      </c>
      <c r="F976" s="165"/>
      <c r="G976" s="108">
        <f t="shared" si="12"/>
        <v>0</v>
      </c>
    </row>
    <row r="977" spans="1:7" ht="21.2" customHeight="1" x14ac:dyDescent="0.25">
      <c r="A977" s="143">
        <v>9781339043098</v>
      </c>
      <c r="B977" s="54" t="s">
        <v>1304</v>
      </c>
      <c r="C977" s="144" t="s">
        <v>116</v>
      </c>
      <c r="D977" s="158"/>
      <c r="E977" s="53">
        <v>6.25</v>
      </c>
      <c r="F977" s="165"/>
      <c r="G977" s="108">
        <f t="shared" si="12"/>
        <v>0</v>
      </c>
    </row>
    <row r="978" spans="1:7" ht="21.2" customHeight="1" x14ac:dyDescent="0.25">
      <c r="A978" s="143">
        <v>9780063096103</v>
      </c>
      <c r="B978" s="54" t="s">
        <v>1305</v>
      </c>
      <c r="C978" s="144" t="s">
        <v>1306</v>
      </c>
      <c r="D978" s="158"/>
      <c r="E978" s="53">
        <v>7.5</v>
      </c>
      <c r="F978" s="165"/>
      <c r="G978" s="108">
        <f t="shared" si="12"/>
        <v>0</v>
      </c>
    </row>
    <row r="979" spans="1:7" ht="21.2" customHeight="1" x14ac:dyDescent="0.25">
      <c r="A979" s="143">
        <v>9780063096073</v>
      </c>
      <c r="B979" s="54" t="s">
        <v>1307</v>
      </c>
      <c r="C979" s="144" t="s">
        <v>224</v>
      </c>
      <c r="D979" s="158"/>
      <c r="E979" s="53">
        <v>7.5</v>
      </c>
      <c r="F979" s="165"/>
      <c r="G979" s="108">
        <f t="shared" si="12"/>
        <v>0</v>
      </c>
    </row>
    <row r="980" spans="1:7" ht="21.2" customHeight="1" x14ac:dyDescent="0.25">
      <c r="A980" s="143">
        <v>9781546119746</v>
      </c>
      <c r="B980" s="54" t="s">
        <v>1308</v>
      </c>
      <c r="C980" s="144" t="s">
        <v>224</v>
      </c>
      <c r="D980" s="158"/>
      <c r="E980" s="53">
        <v>9.25</v>
      </c>
      <c r="F980" s="165"/>
      <c r="G980" s="108">
        <f t="shared" si="12"/>
        <v>0</v>
      </c>
    </row>
    <row r="981" spans="1:7" ht="21.2" customHeight="1" x14ac:dyDescent="0.25">
      <c r="A981" s="143">
        <v>9781546119760</v>
      </c>
      <c r="B981" s="54" t="s">
        <v>1309</v>
      </c>
      <c r="C981" s="144" t="s">
        <v>224</v>
      </c>
      <c r="D981" s="158"/>
      <c r="E981" s="53">
        <v>9.25</v>
      </c>
      <c r="F981" s="165"/>
      <c r="G981" s="108">
        <f t="shared" si="12"/>
        <v>0</v>
      </c>
    </row>
    <row r="982" spans="1:7" ht="21.2" customHeight="1" x14ac:dyDescent="0.25">
      <c r="A982" s="143">
        <v>9781338756395</v>
      </c>
      <c r="B982" s="54" t="s">
        <v>1310</v>
      </c>
      <c r="C982" s="144" t="s">
        <v>224</v>
      </c>
      <c r="D982" s="158"/>
      <c r="E982" s="53">
        <v>8.25</v>
      </c>
      <c r="F982" s="165"/>
      <c r="G982" s="108">
        <f t="shared" si="12"/>
        <v>0</v>
      </c>
    </row>
    <row r="983" spans="1:7" ht="21.2" customHeight="1" x14ac:dyDescent="0.25">
      <c r="A983" s="143">
        <v>9781338756425</v>
      </c>
      <c r="B983" s="54" t="s">
        <v>1311</v>
      </c>
      <c r="C983" s="144" t="s">
        <v>224</v>
      </c>
      <c r="D983" s="158"/>
      <c r="E983" s="53">
        <v>8.25</v>
      </c>
      <c r="F983" s="165"/>
      <c r="G983" s="108">
        <f t="shared" si="12"/>
        <v>0</v>
      </c>
    </row>
    <row r="984" spans="1:7" ht="21.2" customHeight="1" x14ac:dyDescent="0.25">
      <c r="A984" s="143">
        <v>9781339021577</v>
      </c>
      <c r="B984" s="54" t="s">
        <v>1312</v>
      </c>
      <c r="C984" s="144" t="s">
        <v>238</v>
      </c>
      <c r="D984" s="105"/>
      <c r="E984" s="53">
        <v>9.25</v>
      </c>
      <c r="F984" s="165"/>
      <c r="G984" s="108">
        <f t="shared" si="12"/>
        <v>0</v>
      </c>
    </row>
    <row r="985" spans="1:7" ht="21.2" customHeight="1" x14ac:dyDescent="0.25">
      <c r="A985" s="143">
        <v>9781545811948</v>
      </c>
      <c r="B985" s="54" t="s">
        <v>1313</v>
      </c>
      <c r="C985" s="144" t="s">
        <v>216</v>
      </c>
      <c r="D985" s="158"/>
      <c r="E985" s="53">
        <v>13.5</v>
      </c>
      <c r="F985" s="165"/>
      <c r="G985" s="108">
        <f t="shared" si="12"/>
        <v>0</v>
      </c>
    </row>
    <row r="986" spans="1:7" ht="21.2" customHeight="1" x14ac:dyDescent="0.25">
      <c r="A986" s="143">
        <v>9781499817119</v>
      </c>
      <c r="B986" s="54" t="s">
        <v>1314</v>
      </c>
      <c r="C986" s="144" t="s">
        <v>258</v>
      </c>
      <c r="D986" s="158"/>
      <c r="E986" s="53">
        <v>13.5</v>
      </c>
      <c r="F986" s="165"/>
      <c r="G986" s="108">
        <f t="shared" si="12"/>
        <v>0</v>
      </c>
    </row>
    <row r="987" spans="1:7" ht="21.2" customHeight="1" x14ac:dyDescent="0.25">
      <c r="A987" s="143">
        <v>9781443148177</v>
      </c>
      <c r="B987" s="54" t="s">
        <v>1315</v>
      </c>
      <c r="C987" s="144" t="s">
        <v>116</v>
      </c>
      <c r="D987" s="105" t="s">
        <v>98</v>
      </c>
      <c r="E987" s="53">
        <v>10.5</v>
      </c>
      <c r="F987" s="165"/>
      <c r="G987" s="108">
        <f t="shared" si="12"/>
        <v>0</v>
      </c>
    </row>
    <row r="988" spans="1:7" ht="21.2" customHeight="1" x14ac:dyDescent="0.25">
      <c r="A988" s="143">
        <v>9781546122692</v>
      </c>
      <c r="B988" s="54" t="s">
        <v>1316</v>
      </c>
      <c r="C988" s="144" t="s">
        <v>233</v>
      </c>
      <c r="D988" s="158" t="s">
        <v>98</v>
      </c>
      <c r="E988" s="53">
        <v>11.5</v>
      </c>
      <c r="F988" s="165"/>
      <c r="G988" s="108">
        <f t="shared" si="12"/>
        <v>0</v>
      </c>
    </row>
    <row r="989" spans="1:7" ht="21.2" customHeight="1" x14ac:dyDescent="0.25">
      <c r="A989" s="143">
        <v>9781443196628</v>
      </c>
      <c r="B989" s="54" t="s">
        <v>106</v>
      </c>
      <c r="C989" s="144" t="s">
        <v>116</v>
      </c>
      <c r="D989" s="105"/>
      <c r="E989" s="53">
        <v>9.5</v>
      </c>
      <c r="F989" s="165"/>
      <c r="G989" s="108">
        <f t="shared" si="12"/>
        <v>0</v>
      </c>
    </row>
    <row r="990" spans="1:7" ht="21.2" customHeight="1" x14ac:dyDescent="0.25">
      <c r="A990" s="143">
        <v>9781443163385</v>
      </c>
      <c r="B990" s="54" t="s">
        <v>1317</v>
      </c>
      <c r="C990" s="144" t="s">
        <v>116</v>
      </c>
      <c r="D990" s="158" t="s">
        <v>98</v>
      </c>
      <c r="E990" s="53">
        <v>10.5</v>
      </c>
      <c r="F990" s="165"/>
      <c r="G990" s="108">
        <f t="shared" si="12"/>
        <v>0</v>
      </c>
    </row>
    <row r="991" spans="1:7" ht="21.2" customHeight="1" x14ac:dyDescent="0.25">
      <c r="A991" s="143">
        <v>9781546143178</v>
      </c>
      <c r="B991" s="54" t="s">
        <v>1318</v>
      </c>
      <c r="C991" s="144" t="s">
        <v>116</v>
      </c>
      <c r="D991" s="158"/>
      <c r="E991" s="53">
        <v>10.5</v>
      </c>
      <c r="F991" s="165"/>
      <c r="G991" s="108">
        <f t="shared" si="12"/>
        <v>0</v>
      </c>
    </row>
    <row r="992" spans="1:7" ht="21.2" customHeight="1" x14ac:dyDescent="0.25">
      <c r="A992" s="143">
        <v>9781546173014</v>
      </c>
      <c r="B992" s="54" t="s">
        <v>1319</v>
      </c>
      <c r="C992" s="144" t="s">
        <v>116</v>
      </c>
      <c r="D992" s="158"/>
      <c r="E992" s="53">
        <v>10.5</v>
      </c>
      <c r="F992" s="165"/>
      <c r="G992" s="108">
        <f t="shared" si="12"/>
        <v>0</v>
      </c>
    </row>
    <row r="993" spans="1:7" ht="21.2" customHeight="1" x14ac:dyDescent="0.25">
      <c r="A993" s="143">
        <v>9781454964407</v>
      </c>
      <c r="B993" s="54" t="s">
        <v>1320</v>
      </c>
      <c r="C993" s="144" t="s">
        <v>258</v>
      </c>
      <c r="D993" s="158"/>
      <c r="E993" s="53">
        <v>13.5</v>
      </c>
      <c r="F993" s="165"/>
      <c r="G993" s="108">
        <f t="shared" si="12"/>
        <v>0</v>
      </c>
    </row>
    <row r="994" spans="1:7" ht="21.2" customHeight="1" x14ac:dyDescent="0.25">
      <c r="A994" s="143">
        <v>9781546143192</v>
      </c>
      <c r="B994" s="54" t="s">
        <v>1321</v>
      </c>
      <c r="C994" s="144" t="s">
        <v>238</v>
      </c>
      <c r="D994" s="158"/>
      <c r="E994" s="53">
        <v>10.5</v>
      </c>
      <c r="F994" s="165"/>
      <c r="G994" s="108">
        <f t="shared" si="12"/>
        <v>0</v>
      </c>
    </row>
    <row r="995" spans="1:7" ht="21.2" customHeight="1" x14ac:dyDescent="0.25">
      <c r="A995" s="143">
        <v>9781338574999</v>
      </c>
      <c r="B995" s="54" t="s">
        <v>1322</v>
      </c>
      <c r="C995" s="144" t="s">
        <v>218</v>
      </c>
      <c r="D995" s="158"/>
      <c r="E995" s="53">
        <v>17.75</v>
      </c>
      <c r="F995" s="165"/>
      <c r="G995" s="108">
        <f t="shared" si="12"/>
        <v>0</v>
      </c>
    </row>
    <row r="996" spans="1:7" ht="21.2" customHeight="1" x14ac:dyDescent="0.25">
      <c r="A996" s="143">
        <v>9781499814057</v>
      </c>
      <c r="B996" s="54" t="s">
        <v>1323</v>
      </c>
      <c r="C996" s="144" t="s">
        <v>258</v>
      </c>
      <c r="D996" s="158"/>
      <c r="E996" s="53">
        <v>13.5</v>
      </c>
      <c r="F996" s="165"/>
      <c r="G996" s="108">
        <f t="shared" si="12"/>
        <v>0</v>
      </c>
    </row>
    <row r="997" spans="1:7" ht="21.2" customHeight="1" x14ac:dyDescent="0.25">
      <c r="A997" s="143">
        <v>9781546103035</v>
      </c>
      <c r="B997" s="54" t="s">
        <v>1324</v>
      </c>
      <c r="C997" s="144" t="s">
        <v>116</v>
      </c>
      <c r="D997" s="158"/>
      <c r="E997" s="53">
        <v>10.5</v>
      </c>
      <c r="F997" s="165"/>
      <c r="G997" s="108">
        <f t="shared" si="12"/>
        <v>0</v>
      </c>
    </row>
    <row r="998" spans="1:7" ht="21.2" customHeight="1" x14ac:dyDescent="0.25">
      <c r="A998" s="143">
        <v>9781506747057</v>
      </c>
      <c r="B998" s="54" t="s">
        <v>1325</v>
      </c>
      <c r="C998" s="144" t="s">
        <v>214</v>
      </c>
      <c r="D998" s="158"/>
      <c r="E998" s="53">
        <v>12.5</v>
      </c>
      <c r="F998" s="165"/>
      <c r="G998" s="108">
        <f t="shared" si="12"/>
        <v>0</v>
      </c>
    </row>
    <row r="999" spans="1:7" ht="21.2" customHeight="1" x14ac:dyDescent="0.25">
      <c r="A999" s="143">
        <v>9781546165101</v>
      </c>
      <c r="B999" s="54" t="s">
        <v>1326</v>
      </c>
      <c r="C999" s="144" t="s">
        <v>216</v>
      </c>
      <c r="D999" s="158"/>
      <c r="E999" s="53">
        <v>18.5</v>
      </c>
      <c r="F999" s="165"/>
      <c r="G999" s="108">
        <f t="shared" si="12"/>
        <v>0</v>
      </c>
    </row>
    <row r="1000" spans="1:7" ht="21.2" customHeight="1" x14ac:dyDescent="0.25">
      <c r="A1000" s="143">
        <v>9781338840315</v>
      </c>
      <c r="B1000" s="54" t="s">
        <v>1327</v>
      </c>
      <c r="C1000" s="144" t="s">
        <v>218</v>
      </c>
      <c r="D1000" s="158"/>
      <c r="E1000" s="53">
        <v>10.5</v>
      </c>
      <c r="F1000" s="165"/>
      <c r="G1000" s="108">
        <f t="shared" si="12"/>
        <v>0</v>
      </c>
    </row>
    <row r="1001" spans="1:7" ht="21.2" customHeight="1" x14ac:dyDescent="0.25">
      <c r="A1001" s="143">
        <v>9781443199810</v>
      </c>
      <c r="B1001" s="54" t="s">
        <v>1328</v>
      </c>
      <c r="C1001" s="144" t="s">
        <v>116</v>
      </c>
      <c r="D1001" s="158" t="s">
        <v>98</v>
      </c>
      <c r="E1001" s="53">
        <v>9.25</v>
      </c>
      <c r="F1001" s="165"/>
      <c r="G1001" s="108">
        <f t="shared" si="12"/>
        <v>0</v>
      </c>
    </row>
    <row r="1002" spans="1:7" ht="21.2" customHeight="1" x14ac:dyDescent="0.25">
      <c r="A1002" s="143">
        <v>9781338348569</v>
      </c>
      <c r="B1002" s="54" t="s">
        <v>1329</v>
      </c>
      <c r="C1002" s="144" t="s">
        <v>218</v>
      </c>
      <c r="D1002" s="158"/>
      <c r="E1002" s="53">
        <v>12.5</v>
      </c>
      <c r="F1002" s="165"/>
      <c r="G1002" s="108">
        <f t="shared" si="12"/>
        <v>0</v>
      </c>
    </row>
    <row r="1003" spans="1:7" ht="21.2" customHeight="1" x14ac:dyDescent="0.25">
      <c r="A1003" s="143">
        <v>9781546122678</v>
      </c>
      <c r="B1003" s="54" t="s">
        <v>1330</v>
      </c>
      <c r="C1003" s="144" t="s">
        <v>117</v>
      </c>
      <c r="D1003" s="158"/>
      <c r="E1003" s="53">
        <v>10.5</v>
      </c>
      <c r="F1003" s="165"/>
      <c r="G1003" s="108">
        <f t="shared" si="12"/>
        <v>0</v>
      </c>
    </row>
    <row r="1004" spans="1:7" ht="21.2" customHeight="1" x14ac:dyDescent="0.25">
      <c r="A1004" s="143">
        <v>9781974740871</v>
      </c>
      <c r="B1004" s="54" t="s">
        <v>1331</v>
      </c>
      <c r="C1004" s="144" t="s">
        <v>226</v>
      </c>
      <c r="D1004" s="158"/>
      <c r="E1004" s="53">
        <v>16.75</v>
      </c>
      <c r="F1004" s="165"/>
      <c r="G1004" s="108">
        <f t="shared" si="12"/>
        <v>0</v>
      </c>
    </row>
    <row r="1005" spans="1:7" ht="21.2" customHeight="1" x14ac:dyDescent="0.25">
      <c r="A1005" s="143">
        <v>9781546121985</v>
      </c>
      <c r="B1005" s="54" t="s">
        <v>1332</v>
      </c>
      <c r="C1005" s="144" t="s">
        <v>216</v>
      </c>
      <c r="D1005" s="158"/>
      <c r="E1005" s="53">
        <v>30.5</v>
      </c>
      <c r="F1005" s="165"/>
      <c r="G1005" s="108">
        <f t="shared" si="12"/>
        <v>0</v>
      </c>
    </row>
    <row r="1006" spans="1:7" ht="21.2" customHeight="1" x14ac:dyDescent="0.25">
      <c r="A1006" s="143">
        <v>9781546116936</v>
      </c>
      <c r="B1006" s="54" t="s">
        <v>1333</v>
      </c>
      <c r="C1006" s="144" t="s">
        <v>367</v>
      </c>
      <c r="D1006" s="158"/>
      <c r="E1006" s="53">
        <v>19</v>
      </c>
      <c r="F1006" s="165"/>
      <c r="G1006" s="108">
        <f t="shared" si="12"/>
        <v>0</v>
      </c>
    </row>
    <row r="1007" spans="1:7" ht="21.2" customHeight="1" x14ac:dyDescent="0.25">
      <c r="A1007" s="143">
        <v>9781338871388</v>
      </c>
      <c r="B1007" s="54" t="s">
        <v>1334</v>
      </c>
      <c r="C1007" s="144" t="s">
        <v>222</v>
      </c>
      <c r="D1007" s="158"/>
      <c r="E1007" s="53">
        <v>12.5</v>
      </c>
      <c r="F1007" s="165"/>
      <c r="G1007" s="108">
        <f t="shared" si="12"/>
        <v>0</v>
      </c>
    </row>
    <row r="1008" spans="1:7" ht="21.2" customHeight="1" x14ac:dyDescent="0.25">
      <c r="A1008" s="143">
        <v>9798225006020</v>
      </c>
      <c r="B1008" s="54" t="s">
        <v>1335</v>
      </c>
      <c r="C1008" s="144" t="s">
        <v>373</v>
      </c>
      <c r="D1008" s="158"/>
      <c r="E1008" s="53">
        <v>18.5</v>
      </c>
      <c r="F1008" s="165"/>
      <c r="G1008" s="108">
        <f t="shared" si="12"/>
        <v>0</v>
      </c>
    </row>
    <row r="1009" spans="1:7" ht="21.2" customHeight="1" x14ac:dyDescent="0.25">
      <c r="A1009" s="143">
        <v>9781546162407</v>
      </c>
      <c r="B1009" s="54" t="s">
        <v>1336</v>
      </c>
      <c r="C1009" s="144" t="s">
        <v>367</v>
      </c>
      <c r="D1009" s="158"/>
      <c r="E1009" s="53">
        <v>14</v>
      </c>
      <c r="F1009" s="165"/>
      <c r="G1009" s="108">
        <f t="shared" si="12"/>
        <v>0</v>
      </c>
    </row>
    <row r="1010" spans="1:7" ht="21.2" customHeight="1" x14ac:dyDescent="0.25">
      <c r="A1010" s="143">
        <v>9781546163633</v>
      </c>
      <c r="B1010" s="54" t="s">
        <v>1337</v>
      </c>
      <c r="C1010" s="144" t="s">
        <v>224</v>
      </c>
      <c r="D1010" s="158"/>
      <c r="E1010" s="53">
        <v>14</v>
      </c>
      <c r="F1010" s="165"/>
      <c r="G1010" s="108">
        <f t="shared" si="12"/>
        <v>0</v>
      </c>
    </row>
    <row r="1011" spans="1:7" ht="21.2" customHeight="1" x14ac:dyDescent="0.25">
      <c r="A1011" s="143">
        <v>9781338871418</v>
      </c>
      <c r="B1011" s="54" t="s">
        <v>1338</v>
      </c>
      <c r="C1011" s="144" t="s">
        <v>222</v>
      </c>
      <c r="D1011" s="158"/>
      <c r="E1011" s="53">
        <v>13.5</v>
      </c>
      <c r="F1011" s="165"/>
      <c r="G1011" s="108">
        <f t="shared" si="12"/>
        <v>0</v>
      </c>
    </row>
    <row r="1012" spans="1:7" ht="21.2" customHeight="1" x14ac:dyDescent="0.25">
      <c r="A1012" s="143">
        <v>9781339028033</v>
      </c>
      <c r="B1012" s="54" t="s">
        <v>1339</v>
      </c>
      <c r="C1012" s="144" t="s">
        <v>224</v>
      </c>
      <c r="D1012" s="158"/>
      <c r="E1012" s="53">
        <v>8.25</v>
      </c>
      <c r="F1012" s="165"/>
      <c r="G1012" s="108">
        <f t="shared" si="12"/>
        <v>0</v>
      </c>
    </row>
    <row r="1013" spans="1:7" ht="21.2" customHeight="1" x14ac:dyDescent="0.25">
      <c r="A1013" s="143">
        <v>9780744085426</v>
      </c>
      <c r="B1013" s="54" t="s">
        <v>1340</v>
      </c>
      <c r="C1013" s="144" t="s">
        <v>216</v>
      </c>
      <c r="D1013" s="158"/>
      <c r="E1013" s="53">
        <v>20.75</v>
      </c>
      <c r="F1013" s="165"/>
      <c r="G1013" s="108">
        <f t="shared" si="12"/>
        <v>0</v>
      </c>
    </row>
    <row r="1014" spans="1:7" ht="21.2" customHeight="1" x14ac:dyDescent="0.25">
      <c r="A1014" s="143">
        <v>9781546102618</v>
      </c>
      <c r="B1014" s="54" t="s">
        <v>1341</v>
      </c>
      <c r="C1014" s="144" t="s">
        <v>238</v>
      </c>
      <c r="D1014" s="105"/>
      <c r="E1014" s="53">
        <v>11.25</v>
      </c>
      <c r="F1014" s="165"/>
      <c r="G1014" s="108">
        <f t="shared" si="12"/>
        <v>0</v>
      </c>
    </row>
    <row r="1015" spans="1:7" ht="21.2" customHeight="1" x14ac:dyDescent="0.25">
      <c r="A1015" s="143">
        <v>9781338871401</v>
      </c>
      <c r="B1015" s="54" t="s">
        <v>1342</v>
      </c>
      <c r="C1015" s="144" t="s">
        <v>116</v>
      </c>
      <c r="D1015" s="158"/>
      <c r="E1015" s="53">
        <v>8.25</v>
      </c>
      <c r="F1015" s="165"/>
      <c r="G1015" s="108">
        <f t="shared" si="12"/>
        <v>0</v>
      </c>
    </row>
    <row r="1016" spans="1:7" ht="21.2" customHeight="1" x14ac:dyDescent="0.25">
      <c r="A1016" s="143">
        <v>9781546182573</v>
      </c>
      <c r="B1016" s="54" t="s">
        <v>1343</v>
      </c>
      <c r="C1016" s="144" t="s">
        <v>238</v>
      </c>
      <c r="D1016" s="158"/>
      <c r="E1016" s="53">
        <v>11.25</v>
      </c>
      <c r="F1016" s="165"/>
      <c r="G1016" s="108">
        <f t="shared" si="12"/>
        <v>0</v>
      </c>
    </row>
    <row r="1017" spans="1:7" ht="21.2" customHeight="1" x14ac:dyDescent="0.25">
      <c r="A1017" s="143">
        <v>9798225013936</v>
      </c>
      <c r="B1017" s="54" t="s">
        <v>1344</v>
      </c>
      <c r="C1017" s="144" t="s">
        <v>116</v>
      </c>
      <c r="D1017" s="105"/>
      <c r="E1017" s="53">
        <v>26.75</v>
      </c>
      <c r="F1017" s="165"/>
      <c r="G1017" s="108">
        <f t="shared" si="12"/>
        <v>0</v>
      </c>
    </row>
    <row r="1018" spans="1:7" ht="21.2" customHeight="1" x14ac:dyDescent="0.25">
      <c r="A1018" s="143">
        <v>9781546131274</v>
      </c>
      <c r="B1018" s="54" t="s">
        <v>1345</v>
      </c>
      <c r="C1018" s="144" t="s">
        <v>270</v>
      </c>
      <c r="D1018" s="158"/>
      <c r="E1018" s="53">
        <v>16.75</v>
      </c>
      <c r="F1018" s="165"/>
      <c r="G1018" s="108">
        <f t="shared" si="12"/>
        <v>0</v>
      </c>
    </row>
    <row r="1019" spans="1:7" ht="21.2" customHeight="1" x14ac:dyDescent="0.25">
      <c r="A1019" s="143">
        <v>9798225056346</v>
      </c>
      <c r="B1019" s="54" t="s">
        <v>1346</v>
      </c>
      <c r="C1019" s="144" t="s">
        <v>367</v>
      </c>
      <c r="D1019" s="158"/>
      <c r="E1019" s="53">
        <v>13.5</v>
      </c>
      <c r="F1019" s="165"/>
      <c r="G1019" s="108">
        <f t="shared" ref="G1019:G1082" si="13">+F1019*E1019</f>
        <v>0</v>
      </c>
    </row>
    <row r="1020" spans="1:7" ht="21.2" customHeight="1" x14ac:dyDescent="0.25">
      <c r="A1020" s="143">
        <v>9781546169376</v>
      </c>
      <c r="B1020" s="54" t="s">
        <v>1347</v>
      </c>
      <c r="C1020" s="144" t="s">
        <v>238</v>
      </c>
      <c r="D1020" s="158"/>
      <c r="E1020" s="53">
        <v>14.5</v>
      </c>
      <c r="F1020" s="165"/>
      <c r="G1020" s="108">
        <f t="shared" si="13"/>
        <v>0</v>
      </c>
    </row>
    <row r="1021" spans="1:7" ht="21.2" customHeight="1" x14ac:dyDescent="0.25">
      <c r="A1021" s="143">
        <v>9781339028019</v>
      </c>
      <c r="B1021" s="54" t="s">
        <v>1348</v>
      </c>
      <c r="C1021" s="144" t="s">
        <v>367</v>
      </c>
      <c r="D1021" s="158"/>
      <c r="E1021" s="53">
        <v>24</v>
      </c>
      <c r="F1021" s="165"/>
      <c r="G1021" s="108">
        <f t="shared" si="13"/>
        <v>0</v>
      </c>
    </row>
    <row r="1022" spans="1:7" ht="21.2" customHeight="1" x14ac:dyDescent="0.25">
      <c r="A1022" s="143">
        <v>9781338859454</v>
      </c>
      <c r="B1022" s="54" t="s">
        <v>1349</v>
      </c>
      <c r="C1022" s="144" t="s">
        <v>216</v>
      </c>
      <c r="D1022" s="105"/>
      <c r="E1022" s="53">
        <v>10</v>
      </c>
      <c r="F1022" s="165"/>
      <c r="G1022" s="108">
        <f t="shared" si="13"/>
        <v>0</v>
      </c>
    </row>
    <row r="1023" spans="1:7" ht="21.2" customHeight="1" x14ac:dyDescent="0.25">
      <c r="A1023" s="143">
        <v>9781339028057</v>
      </c>
      <c r="B1023" s="54" t="s">
        <v>1350</v>
      </c>
      <c r="C1023" s="144" t="s">
        <v>238</v>
      </c>
      <c r="D1023" s="105"/>
      <c r="E1023" s="53">
        <v>12.5</v>
      </c>
      <c r="F1023" s="165"/>
      <c r="G1023" s="108">
        <f t="shared" si="13"/>
        <v>0</v>
      </c>
    </row>
    <row r="1024" spans="1:7" ht="21.2" customHeight="1" x14ac:dyDescent="0.25">
      <c r="A1024" s="143">
        <v>9781546131298</v>
      </c>
      <c r="B1024" s="54" t="s">
        <v>1351</v>
      </c>
      <c r="C1024" s="144" t="s">
        <v>224</v>
      </c>
      <c r="D1024" s="158"/>
      <c r="E1024" s="53">
        <v>9.25</v>
      </c>
      <c r="F1024" s="165"/>
      <c r="G1024" s="108">
        <f t="shared" si="13"/>
        <v>0</v>
      </c>
    </row>
    <row r="1025" spans="1:7" ht="21.2" customHeight="1" x14ac:dyDescent="0.25">
      <c r="A1025" s="143">
        <v>9781546141679</v>
      </c>
      <c r="B1025" s="54" t="s">
        <v>1352</v>
      </c>
      <c r="C1025" s="144" t="s">
        <v>238</v>
      </c>
      <c r="D1025" s="105"/>
      <c r="E1025" s="53">
        <v>11.25</v>
      </c>
      <c r="F1025" s="165"/>
      <c r="G1025" s="108">
        <f t="shared" si="13"/>
        <v>0</v>
      </c>
    </row>
    <row r="1026" spans="1:7" ht="21.2" customHeight="1" x14ac:dyDescent="0.25">
      <c r="A1026" s="143">
        <v>9781774921135</v>
      </c>
      <c r="B1026" s="54" t="s">
        <v>1353</v>
      </c>
      <c r="C1026" s="144" t="s">
        <v>233</v>
      </c>
      <c r="D1026" s="158" t="s">
        <v>98</v>
      </c>
      <c r="E1026" s="53">
        <v>13.5</v>
      </c>
      <c r="F1026" s="165"/>
      <c r="G1026" s="108">
        <f t="shared" si="13"/>
        <v>0</v>
      </c>
    </row>
    <row r="1027" spans="1:7" ht="21.2" customHeight="1" x14ac:dyDescent="0.25">
      <c r="A1027" s="143">
        <v>9781546120650</v>
      </c>
      <c r="B1027" s="54" t="s">
        <v>1354</v>
      </c>
      <c r="C1027" s="144" t="s">
        <v>216</v>
      </c>
      <c r="D1027" s="158"/>
      <c r="E1027" s="53">
        <v>22.5</v>
      </c>
      <c r="F1027" s="165"/>
      <c r="G1027" s="108">
        <f t="shared" si="13"/>
        <v>0</v>
      </c>
    </row>
    <row r="1028" spans="1:7" ht="21.2" customHeight="1" x14ac:dyDescent="0.25">
      <c r="A1028" s="143">
        <v>9781338890297</v>
      </c>
      <c r="B1028" s="54" t="s">
        <v>1355</v>
      </c>
      <c r="C1028" s="144" t="s">
        <v>367</v>
      </c>
      <c r="D1028" s="105"/>
      <c r="E1028" s="53">
        <v>10</v>
      </c>
      <c r="F1028" s="165"/>
      <c r="G1028" s="108">
        <f t="shared" si="13"/>
        <v>0</v>
      </c>
    </row>
    <row r="1029" spans="1:7" ht="21.2" customHeight="1" x14ac:dyDescent="0.25">
      <c r="A1029" s="143">
        <v>9798225013028</v>
      </c>
      <c r="B1029" s="54" t="s">
        <v>1356</v>
      </c>
      <c r="C1029" s="144" t="s">
        <v>1295</v>
      </c>
      <c r="D1029" s="158"/>
      <c r="E1029" s="53">
        <v>29.99</v>
      </c>
      <c r="F1029" s="165"/>
      <c r="G1029" s="108">
        <f t="shared" si="13"/>
        <v>0</v>
      </c>
    </row>
    <row r="1030" spans="1:7" ht="21.2" customHeight="1" x14ac:dyDescent="0.25">
      <c r="A1030" s="143">
        <v>9781546110439</v>
      </c>
      <c r="B1030" s="54" t="s">
        <v>1357</v>
      </c>
      <c r="C1030" s="144" t="s">
        <v>224</v>
      </c>
      <c r="D1030" s="158"/>
      <c r="E1030" s="53">
        <v>9.25</v>
      </c>
      <c r="F1030" s="165"/>
      <c r="G1030" s="108">
        <f t="shared" si="13"/>
        <v>0</v>
      </c>
    </row>
    <row r="1031" spans="1:7" ht="21.2" customHeight="1" x14ac:dyDescent="0.25">
      <c r="A1031" s="143">
        <v>9781546183570</v>
      </c>
      <c r="B1031" s="54" t="s">
        <v>1358</v>
      </c>
      <c r="C1031" s="144" t="s">
        <v>224</v>
      </c>
      <c r="D1031" s="158"/>
      <c r="E1031" s="53">
        <v>11.5</v>
      </c>
      <c r="F1031" s="165"/>
      <c r="G1031" s="108">
        <f t="shared" si="13"/>
        <v>0</v>
      </c>
    </row>
    <row r="1032" spans="1:7" ht="21.2" customHeight="1" x14ac:dyDescent="0.25">
      <c r="A1032" s="143">
        <v>9781339042770</v>
      </c>
      <c r="B1032" s="54" t="s">
        <v>1359</v>
      </c>
      <c r="C1032" s="144" t="s">
        <v>224</v>
      </c>
      <c r="D1032" s="105"/>
      <c r="E1032" s="53">
        <v>9.25</v>
      </c>
      <c r="F1032" s="165"/>
      <c r="G1032" s="108">
        <f t="shared" si="13"/>
        <v>0</v>
      </c>
    </row>
    <row r="1033" spans="1:7" ht="21.2" customHeight="1" x14ac:dyDescent="0.25">
      <c r="A1033" s="143">
        <v>9780063321991</v>
      </c>
      <c r="B1033" s="54" t="s">
        <v>1360</v>
      </c>
      <c r="C1033" s="144" t="s">
        <v>216</v>
      </c>
      <c r="D1033" s="105"/>
      <c r="E1033" s="53">
        <v>10</v>
      </c>
      <c r="F1033" s="165"/>
      <c r="G1033" s="108">
        <f t="shared" si="13"/>
        <v>0</v>
      </c>
    </row>
    <row r="1034" spans="1:7" ht="21.2" customHeight="1" x14ac:dyDescent="0.25">
      <c r="A1034" s="143">
        <v>9781339035369</v>
      </c>
      <c r="B1034" s="54" t="s">
        <v>1361</v>
      </c>
      <c r="C1034" s="144" t="s">
        <v>116</v>
      </c>
      <c r="D1034" s="158"/>
      <c r="E1034" s="53">
        <v>10.5</v>
      </c>
      <c r="F1034" s="165"/>
      <c r="G1034" s="108">
        <f t="shared" si="13"/>
        <v>0</v>
      </c>
    </row>
    <row r="1035" spans="1:7" ht="21.2" customHeight="1" x14ac:dyDescent="0.25">
      <c r="A1035" s="143">
        <v>9781459840133</v>
      </c>
      <c r="B1035" s="54" t="s">
        <v>1362</v>
      </c>
      <c r="C1035" s="144" t="s">
        <v>116</v>
      </c>
      <c r="D1035" s="158" t="s">
        <v>98</v>
      </c>
      <c r="E1035" s="53">
        <v>15.5</v>
      </c>
      <c r="F1035" s="165"/>
      <c r="G1035" s="108">
        <f t="shared" si="13"/>
        <v>0</v>
      </c>
    </row>
    <row r="1036" spans="1:7" ht="21.2" customHeight="1" x14ac:dyDescent="0.25">
      <c r="A1036" s="143">
        <v>9781338818857</v>
      </c>
      <c r="B1036" s="54" t="s">
        <v>1363</v>
      </c>
      <c r="C1036" s="144" t="s">
        <v>116</v>
      </c>
      <c r="D1036" s="158"/>
      <c r="E1036" s="53">
        <v>7.25</v>
      </c>
      <c r="F1036" s="165"/>
      <c r="G1036" s="108">
        <f t="shared" si="13"/>
        <v>0</v>
      </c>
    </row>
    <row r="1037" spans="1:7" ht="21.2" customHeight="1" x14ac:dyDescent="0.25">
      <c r="A1037" s="143">
        <v>9781338883442</v>
      </c>
      <c r="B1037" s="54" t="s">
        <v>1364</v>
      </c>
      <c r="C1037" s="144" t="s">
        <v>116</v>
      </c>
      <c r="D1037" s="105"/>
      <c r="E1037" s="53">
        <v>8.25</v>
      </c>
      <c r="F1037" s="165"/>
      <c r="G1037" s="108">
        <f t="shared" si="13"/>
        <v>0</v>
      </c>
    </row>
    <row r="1038" spans="1:7" ht="21.2" customHeight="1" x14ac:dyDescent="0.25">
      <c r="A1038" s="143">
        <v>9781338883497</v>
      </c>
      <c r="B1038" s="54" t="s">
        <v>1365</v>
      </c>
      <c r="C1038" s="144" t="s">
        <v>116</v>
      </c>
      <c r="D1038" s="105"/>
      <c r="E1038" s="53">
        <v>8.25</v>
      </c>
      <c r="F1038" s="165"/>
      <c r="G1038" s="108">
        <f t="shared" si="13"/>
        <v>0</v>
      </c>
    </row>
    <row r="1039" spans="1:7" ht="21.2" customHeight="1" x14ac:dyDescent="0.25">
      <c r="A1039" s="143">
        <v>9781339030753</v>
      </c>
      <c r="B1039" s="54" t="s">
        <v>1366</v>
      </c>
      <c r="C1039" s="144" t="s">
        <v>118</v>
      </c>
      <c r="D1039" s="158"/>
      <c r="E1039" s="53">
        <v>14.5</v>
      </c>
      <c r="F1039" s="165"/>
      <c r="G1039" s="108">
        <f t="shared" si="13"/>
        <v>0</v>
      </c>
    </row>
    <row r="1040" spans="1:7" ht="21.2" customHeight="1" x14ac:dyDescent="0.25">
      <c r="A1040" s="143">
        <v>9781546148456</v>
      </c>
      <c r="B1040" s="54" t="s">
        <v>1367</v>
      </c>
      <c r="C1040" s="144" t="s">
        <v>270</v>
      </c>
      <c r="D1040" s="158"/>
      <c r="E1040" s="53">
        <v>16.75</v>
      </c>
      <c r="F1040" s="165"/>
      <c r="G1040" s="108">
        <f t="shared" si="13"/>
        <v>0</v>
      </c>
    </row>
    <row r="1041" spans="1:7" ht="21.2" customHeight="1" x14ac:dyDescent="0.25">
      <c r="A1041" s="143">
        <v>9781339012292</v>
      </c>
      <c r="B1041" s="54" t="s">
        <v>1368</v>
      </c>
      <c r="C1041" s="144" t="s">
        <v>900</v>
      </c>
      <c r="D1041" s="158"/>
      <c r="E1041" s="53">
        <v>8.25</v>
      </c>
      <c r="F1041" s="165"/>
      <c r="G1041" s="108">
        <f t="shared" si="13"/>
        <v>0</v>
      </c>
    </row>
    <row r="1042" spans="1:7" ht="21.2" customHeight="1" x14ac:dyDescent="0.25">
      <c r="A1042" s="143">
        <v>9781338847352</v>
      </c>
      <c r="B1042" s="54" t="s">
        <v>1369</v>
      </c>
      <c r="C1042" s="144" t="s">
        <v>900</v>
      </c>
      <c r="D1042" s="158"/>
      <c r="E1042" s="53">
        <v>8.25</v>
      </c>
      <c r="F1042" s="165"/>
      <c r="G1042" s="108">
        <f t="shared" si="13"/>
        <v>0</v>
      </c>
    </row>
    <row r="1043" spans="1:7" ht="21.2" customHeight="1" x14ac:dyDescent="0.25">
      <c r="A1043" s="143">
        <v>9781546131533</v>
      </c>
      <c r="B1043" s="54" t="s">
        <v>1370</v>
      </c>
      <c r="C1043" s="144" t="s">
        <v>238</v>
      </c>
      <c r="D1043" s="158"/>
      <c r="E1043" s="53">
        <v>9.25</v>
      </c>
      <c r="F1043" s="165"/>
      <c r="G1043" s="108">
        <f t="shared" si="13"/>
        <v>0</v>
      </c>
    </row>
    <row r="1044" spans="1:7" ht="21.2" customHeight="1" x14ac:dyDescent="0.25">
      <c r="A1044" s="143">
        <v>9781546198666</v>
      </c>
      <c r="B1044" s="54" t="s">
        <v>1371</v>
      </c>
      <c r="C1044" s="144" t="s">
        <v>373</v>
      </c>
      <c r="D1044" s="158"/>
      <c r="E1044" s="53">
        <v>19</v>
      </c>
      <c r="F1044" s="165"/>
      <c r="G1044" s="108">
        <f t="shared" si="13"/>
        <v>0</v>
      </c>
    </row>
    <row r="1045" spans="1:7" ht="21.2" customHeight="1" x14ac:dyDescent="0.25">
      <c r="A1045" s="143">
        <v>9781668229620</v>
      </c>
      <c r="B1045" s="54" t="s">
        <v>1372</v>
      </c>
      <c r="C1045" s="144" t="s">
        <v>373</v>
      </c>
      <c r="D1045" s="158"/>
      <c r="E1045" s="53">
        <v>21.25</v>
      </c>
      <c r="F1045" s="165"/>
      <c r="G1045" s="108">
        <f t="shared" si="13"/>
        <v>0</v>
      </c>
    </row>
    <row r="1046" spans="1:7" ht="21.2" customHeight="1" x14ac:dyDescent="0.25">
      <c r="A1046" s="143">
        <v>9781804538685</v>
      </c>
      <c r="B1046" s="54" t="s">
        <v>1373</v>
      </c>
      <c r="C1046" s="144" t="s">
        <v>216</v>
      </c>
      <c r="D1046" s="158"/>
      <c r="E1046" s="53">
        <v>20</v>
      </c>
      <c r="F1046" s="165"/>
      <c r="G1046" s="108">
        <f t="shared" si="13"/>
        <v>0</v>
      </c>
    </row>
    <row r="1047" spans="1:7" ht="21.2" customHeight="1" x14ac:dyDescent="0.25">
      <c r="A1047" s="143">
        <v>9781338805932</v>
      </c>
      <c r="B1047" s="54" t="s">
        <v>1374</v>
      </c>
      <c r="C1047" s="144" t="s">
        <v>116</v>
      </c>
      <c r="D1047" s="158"/>
      <c r="E1047" s="53">
        <v>8.25</v>
      </c>
      <c r="F1047" s="165"/>
      <c r="G1047" s="108">
        <f t="shared" si="13"/>
        <v>0</v>
      </c>
    </row>
    <row r="1048" spans="1:7" ht="21.2" customHeight="1" x14ac:dyDescent="0.25">
      <c r="A1048" s="143">
        <v>9781339039213</v>
      </c>
      <c r="B1048" s="54" t="s">
        <v>1375</v>
      </c>
      <c r="C1048" s="144" t="s">
        <v>118</v>
      </c>
      <c r="D1048" s="158"/>
      <c r="E1048" s="53">
        <v>15.75</v>
      </c>
      <c r="F1048" s="165"/>
      <c r="G1048" s="108">
        <f t="shared" si="13"/>
        <v>0</v>
      </c>
    </row>
    <row r="1049" spans="1:7" ht="21.2" customHeight="1" x14ac:dyDescent="0.25">
      <c r="A1049" s="143">
        <v>9781338897067</v>
      </c>
      <c r="B1049" s="54" t="s">
        <v>1376</v>
      </c>
      <c r="C1049" s="144" t="s">
        <v>116</v>
      </c>
      <c r="D1049" s="105"/>
      <c r="E1049" s="53">
        <v>8.25</v>
      </c>
      <c r="F1049" s="165"/>
      <c r="G1049" s="108">
        <f t="shared" si="13"/>
        <v>0</v>
      </c>
    </row>
    <row r="1050" spans="1:7" ht="21.2" customHeight="1" x14ac:dyDescent="0.25">
      <c r="A1050" s="143">
        <v>9781338686951</v>
      </c>
      <c r="B1050" s="54" t="s">
        <v>1377</v>
      </c>
      <c r="C1050" s="144" t="s">
        <v>240</v>
      </c>
      <c r="D1050" s="158"/>
      <c r="E1050" s="53">
        <v>6</v>
      </c>
      <c r="F1050" s="165"/>
      <c r="G1050" s="108">
        <f t="shared" si="13"/>
        <v>0</v>
      </c>
    </row>
    <row r="1051" spans="1:7" ht="21.2" customHeight="1" x14ac:dyDescent="0.25">
      <c r="A1051" s="143">
        <v>9781338853919</v>
      </c>
      <c r="B1051" s="54" t="s">
        <v>1378</v>
      </c>
      <c r="C1051" s="144" t="s">
        <v>218</v>
      </c>
      <c r="D1051" s="158"/>
      <c r="E1051" s="53">
        <v>21</v>
      </c>
      <c r="F1051" s="165"/>
      <c r="G1051" s="108">
        <f t="shared" si="13"/>
        <v>0</v>
      </c>
    </row>
    <row r="1052" spans="1:7" ht="21.2" customHeight="1" x14ac:dyDescent="0.25">
      <c r="A1052" s="143">
        <v>9781338733969</v>
      </c>
      <c r="B1052" s="54" t="s">
        <v>1379</v>
      </c>
      <c r="C1052" s="144" t="s">
        <v>118</v>
      </c>
      <c r="D1052" s="158"/>
      <c r="E1052" s="53">
        <v>23</v>
      </c>
      <c r="F1052" s="165"/>
      <c r="G1052" s="108">
        <f t="shared" si="13"/>
        <v>0</v>
      </c>
    </row>
    <row r="1053" spans="1:7" ht="21.2" customHeight="1" x14ac:dyDescent="0.25">
      <c r="A1053" s="143">
        <v>9781546120643</v>
      </c>
      <c r="B1053" s="54" t="s">
        <v>1380</v>
      </c>
      <c r="C1053" s="144" t="s">
        <v>216</v>
      </c>
      <c r="D1053" s="158"/>
      <c r="E1053" s="53">
        <v>19</v>
      </c>
      <c r="F1053" s="165"/>
      <c r="G1053" s="108">
        <f t="shared" si="13"/>
        <v>0</v>
      </c>
    </row>
    <row r="1054" spans="1:7" ht="21.2" customHeight="1" x14ac:dyDescent="0.25">
      <c r="A1054" s="143">
        <v>9781546182474</v>
      </c>
      <c r="B1054" s="54" t="s">
        <v>1381</v>
      </c>
      <c r="C1054" s="144" t="s">
        <v>118</v>
      </c>
      <c r="D1054" s="158"/>
      <c r="E1054" s="53">
        <v>7.25</v>
      </c>
      <c r="F1054" s="165"/>
      <c r="G1054" s="108">
        <f t="shared" si="13"/>
        <v>0</v>
      </c>
    </row>
    <row r="1055" spans="1:7" ht="21.2" customHeight="1" x14ac:dyDescent="0.25">
      <c r="A1055" s="143">
        <v>9781039717923</v>
      </c>
      <c r="B1055" s="54" t="s">
        <v>1382</v>
      </c>
      <c r="C1055" s="144" t="s">
        <v>258</v>
      </c>
      <c r="D1055" s="158"/>
      <c r="E1055" s="53">
        <v>11.5</v>
      </c>
      <c r="F1055" s="165"/>
      <c r="G1055" s="108">
        <f t="shared" si="13"/>
        <v>0</v>
      </c>
    </row>
    <row r="1056" spans="1:7" ht="21.2" customHeight="1" x14ac:dyDescent="0.25">
      <c r="A1056" s="143">
        <v>9798225031060</v>
      </c>
      <c r="B1056" s="54" t="s">
        <v>1383</v>
      </c>
      <c r="C1056" s="144" t="s">
        <v>118</v>
      </c>
      <c r="D1056" s="105"/>
      <c r="E1056" s="53">
        <v>13.5</v>
      </c>
      <c r="F1056" s="165"/>
      <c r="G1056" s="108">
        <f t="shared" si="13"/>
        <v>0</v>
      </c>
    </row>
    <row r="1057" spans="1:7" ht="21.2" customHeight="1" x14ac:dyDescent="0.25">
      <c r="A1057" s="143">
        <v>9781546178682</v>
      </c>
      <c r="B1057" s="54" t="s">
        <v>1384</v>
      </c>
      <c r="C1057" s="144" t="s">
        <v>218</v>
      </c>
      <c r="D1057" s="158"/>
      <c r="E1057" s="53">
        <v>10.5</v>
      </c>
      <c r="F1057" s="165"/>
      <c r="G1057" s="108">
        <f t="shared" si="13"/>
        <v>0</v>
      </c>
    </row>
    <row r="1058" spans="1:7" ht="21.2" customHeight="1" x14ac:dyDescent="0.25">
      <c r="A1058" s="143">
        <v>9798225052331</v>
      </c>
      <c r="B1058" s="54" t="s">
        <v>1385</v>
      </c>
      <c r="C1058" s="144" t="s">
        <v>118</v>
      </c>
      <c r="D1058" s="158"/>
      <c r="E1058" s="53">
        <v>13.5</v>
      </c>
      <c r="F1058" s="165"/>
      <c r="G1058" s="108">
        <f t="shared" si="13"/>
        <v>0</v>
      </c>
    </row>
    <row r="1059" spans="1:7" ht="21.2" customHeight="1" x14ac:dyDescent="0.25">
      <c r="A1059" s="143">
        <v>9781339042534</v>
      </c>
      <c r="B1059" s="54" t="s">
        <v>1386</v>
      </c>
      <c r="C1059" s="144" t="s">
        <v>216</v>
      </c>
      <c r="D1059" s="158"/>
      <c r="E1059" s="53">
        <v>12.5</v>
      </c>
      <c r="F1059" s="165"/>
      <c r="G1059" s="108">
        <f t="shared" si="13"/>
        <v>0</v>
      </c>
    </row>
    <row r="1060" spans="1:7" ht="21.2" customHeight="1" x14ac:dyDescent="0.25">
      <c r="A1060" s="143">
        <v>9781546119104</v>
      </c>
      <c r="B1060" s="54" t="s">
        <v>1387</v>
      </c>
      <c r="C1060" s="144" t="s">
        <v>367</v>
      </c>
      <c r="D1060" s="158"/>
      <c r="E1060" s="53">
        <v>22.5</v>
      </c>
      <c r="F1060" s="165"/>
      <c r="G1060" s="108">
        <f t="shared" si="13"/>
        <v>0</v>
      </c>
    </row>
    <row r="1061" spans="1:7" ht="21.2" customHeight="1" x14ac:dyDescent="0.25">
      <c r="A1061" s="143">
        <v>9781546115977</v>
      </c>
      <c r="B1061" s="54" t="s">
        <v>1388</v>
      </c>
      <c r="C1061" s="144" t="s">
        <v>258</v>
      </c>
      <c r="D1061" s="158"/>
      <c r="E1061" s="53">
        <v>17.75</v>
      </c>
      <c r="F1061" s="165"/>
      <c r="G1061" s="108">
        <f t="shared" si="13"/>
        <v>0</v>
      </c>
    </row>
    <row r="1062" spans="1:7" ht="21.2" customHeight="1" x14ac:dyDescent="0.25">
      <c r="A1062" s="143">
        <v>9781546140207</v>
      </c>
      <c r="B1062" s="54" t="s">
        <v>1389</v>
      </c>
      <c r="C1062" s="144" t="s">
        <v>258</v>
      </c>
      <c r="D1062" s="158"/>
      <c r="E1062" s="53">
        <v>19</v>
      </c>
      <c r="F1062" s="165"/>
      <c r="G1062" s="108">
        <f t="shared" si="13"/>
        <v>0</v>
      </c>
    </row>
    <row r="1063" spans="1:7" ht="21.2" customHeight="1" x14ac:dyDescent="0.25">
      <c r="A1063" s="143">
        <v>9781546165132</v>
      </c>
      <c r="B1063" s="54" t="s">
        <v>1390</v>
      </c>
      <c r="C1063" s="144" t="s">
        <v>306</v>
      </c>
      <c r="D1063" s="158"/>
      <c r="E1063" s="53">
        <v>16.75</v>
      </c>
      <c r="F1063" s="165"/>
      <c r="G1063" s="108">
        <f t="shared" si="13"/>
        <v>0</v>
      </c>
    </row>
    <row r="1064" spans="1:7" ht="21.2" customHeight="1" x14ac:dyDescent="0.25">
      <c r="A1064" s="143">
        <v>9781546124962</v>
      </c>
      <c r="B1064" s="54" t="s">
        <v>1391</v>
      </c>
      <c r="C1064" s="144" t="s">
        <v>238</v>
      </c>
      <c r="D1064" s="158"/>
      <c r="E1064" s="53">
        <v>17.75</v>
      </c>
      <c r="F1064" s="165"/>
      <c r="G1064" s="108">
        <f t="shared" si="13"/>
        <v>0</v>
      </c>
    </row>
    <row r="1065" spans="1:7" ht="21.2" customHeight="1" x14ac:dyDescent="0.25">
      <c r="A1065" s="143">
        <v>9781443197731</v>
      </c>
      <c r="B1065" s="54" t="s">
        <v>1392</v>
      </c>
      <c r="C1065" s="144" t="s">
        <v>1393</v>
      </c>
      <c r="D1065" s="158" t="s">
        <v>98</v>
      </c>
      <c r="E1065" s="53">
        <v>9.25</v>
      </c>
      <c r="F1065" s="165"/>
      <c r="G1065" s="108">
        <f t="shared" si="13"/>
        <v>0</v>
      </c>
    </row>
    <row r="1066" spans="1:7" ht="21.2" customHeight="1" x14ac:dyDescent="0.25">
      <c r="A1066" s="143">
        <v>9781039707863</v>
      </c>
      <c r="B1066" s="54" t="s">
        <v>1394</v>
      </c>
      <c r="C1066" s="144" t="s">
        <v>920</v>
      </c>
      <c r="D1066" s="158" t="s">
        <v>98</v>
      </c>
      <c r="E1066" s="53">
        <v>9.25</v>
      </c>
      <c r="F1066" s="165"/>
      <c r="G1066" s="108">
        <f t="shared" si="13"/>
        <v>0</v>
      </c>
    </row>
    <row r="1067" spans="1:7" ht="21.2" customHeight="1" x14ac:dyDescent="0.25">
      <c r="A1067" s="143">
        <v>9781443197267</v>
      </c>
      <c r="B1067" s="54" t="s">
        <v>1395</v>
      </c>
      <c r="C1067" s="144" t="s">
        <v>373</v>
      </c>
      <c r="D1067" s="158" t="s">
        <v>98</v>
      </c>
      <c r="E1067" s="53">
        <v>9.25</v>
      </c>
      <c r="F1067" s="165"/>
      <c r="G1067" s="108">
        <f t="shared" si="13"/>
        <v>0</v>
      </c>
    </row>
    <row r="1068" spans="1:7" ht="21.2" customHeight="1" x14ac:dyDescent="0.25">
      <c r="A1068" s="143">
        <v>9781546182405</v>
      </c>
      <c r="B1068" s="54" t="s">
        <v>1396</v>
      </c>
      <c r="C1068" s="144" t="s">
        <v>216</v>
      </c>
      <c r="D1068" s="158"/>
      <c r="E1068" s="53">
        <v>22</v>
      </c>
      <c r="F1068" s="165"/>
      <c r="G1068" s="108">
        <f t="shared" si="13"/>
        <v>0</v>
      </c>
    </row>
    <row r="1069" spans="1:7" ht="21.2" customHeight="1" x14ac:dyDescent="0.25">
      <c r="A1069" s="143">
        <v>9781339042671</v>
      </c>
      <c r="B1069" s="54" t="s">
        <v>1397</v>
      </c>
      <c r="C1069" s="144" t="s">
        <v>214</v>
      </c>
      <c r="D1069" s="158"/>
      <c r="E1069" s="53">
        <v>10.5</v>
      </c>
      <c r="F1069" s="165"/>
      <c r="G1069" s="108">
        <f t="shared" si="13"/>
        <v>0</v>
      </c>
    </row>
    <row r="1070" spans="1:7" ht="21.2" customHeight="1" x14ac:dyDescent="0.25">
      <c r="A1070" s="143">
        <v>9781546146742</v>
      </c>
      <c r="B1070" s="54" t="s">
        <v>1398</v>
      </c>
      <c r="C1070" s="144" t="s">
        <v>216</v>
      </c>
      <c r="D1070" s="158"/>
      <c r="E1070" s="53">
        <v>14</v>
      </c>
      <c r="F1070" s="165"/>
      <c r="G1070" s="108">
        <f t="shared" si="13"/>
        <v>0</v>
      </c>
    </row>
    <row r="1071" spans="1:7" ht="21.2" customHeight="1" x14ac:dyDescent="0.25">
      <c r="A1071" s="143">
        <v>9781339041193</v>
      </c>
      <c r="B1071" s="54" t="s">
        <v>1399</v>
      </c>
      <c r="C1071" s="144" t="s">
        <v>216</v>
      </c>
      <c r="D1071" s="158"/>
      <c r="E1071" s="53">
        <v>10</v>
      </c>
      <c r="F1071" s="165"/>
      <c r="G1071" s="108">
        <f t="shared" si="13"/>
        <v>0</v>
      </c>
    </row>
    <row r="1072" spans="1:7" ht="21.2" customHeight="1" x14ac:dyDescent="0.25">
      <c r="A1072" s="143">
        <v>9798225028459</v>
      </c>
      <c r="B1072" s="54" t="s">
        <v>1400</v>
      </c>
      <c r="C1072" s="144" t="s">
        <v>367</v>
      </c>
      <c r="D1072" s="158"/>
      <c r="E1072" s="53">
        <v>16.25</v>
      </c>
      <c r="F1072" s="165"/>
      <c r="G1072" s="108">
        <f t="shared" si="13"/>
        <v>0</v>
      </c>
    </row>
    <row r="1073" spans="1:7" ht="21.2" customHeight="1" x14ac:dyDescent="0.25">
      <c r="A1073" s="143">
        <v>9781338835861</v>
      </c>
      <c r="B1073" s="54" t="s">
        <v>1401</v>
      </c>
      <c r="C1073" s="144" t="s">
        <v>214</v>
      </c>
      <c r="D1073" s="158"/>
      <c r="E1073" s="53">
        <v>21</v>
      </c>
      <c r="F1073" s="165"/>
      <c r="G1073" s="108">
        <f t="shared" si="13"/>
        <v>0</v>
      </c>
    </row>
    <row r="1074" spans="1:7" ht="21.2" customHeight="1" x14ac:dyDescent="0.25">
      <c r="A1074" s="143">
        <v>9781546156574</v>
      </c>
      <c r="B1074" s="54" t="s">
        <v>1402</v>
      </c>
      <c r="C1074" s="144" t="s">
        <v>216</v>
      </c>
      <c r="D1074" s="158"/>
      <c r="E1074" s="53">
        <v>12.5</v>
      </c>
      <c r="F1074" s="165"/>
      <c r="G1074" s="108">
        <f t="shared" si="13"/>
        <v>0</v>
      </c>
    </row>
    <row r="1075" spans="1:7" ht="21.2" customHeight="1" x14ac:dyDescent="0.25">
      <c r="A1075" s="143">
        <v>9781338746730</v>
      </c>
      <c r="B1075" s="54" t="s">
        <v>1403</v>
      </c>
      <c r="C1075" s="144" t="s">
        <v>218</v>
      </c>
      <c r="D1075" s="158"/>
      <c r="E1075" s="53">
        <v>10.5</v>
      </c>
      <c r="F1075" s="165"/>
      <c r="G1075" s="108">
        <f t="shared" si="13"/>
        <v>0</v>
      </c>
    </row>
    <row r="1076" spans="1:7" ht="21.2" customHeight="1" x14ac:dyDescent="0.25">
      <c r="A1076" s="143">
        <v>9781546164562</v>
      </c>
      <c r="B1076" s="54" t="s">
        <v>1404</v>
      </c>
      <c r="C1076" s="144" t="s">
        <v>270</v>
      </c>
      <c r="D1076" s="158"/>
      <c r="E1076" s="53">
        <v>12.5</v>
      </c>
      <c r="F1076" s="165"/>
      <c r="G1076" s="108">
        <f t="shared" si="13"/>
        <v>0</v>
      </c>
    </row>
    <row r="1077" spans="1:7" ht="21.2" customHeight="1" x14ac:dyDescent="0.25">
      <c r="A1077" s="143">
        <v>9781443198851</v>
      </c>
      <c r="B1077" s="54" t="s">
        <v>1405</v>
      </c>
      <c r="C1077" s="144" t="s">
        <v>116</v>
      </c>
      <c r="D1077" s="105" t="s">
        <v>98</v>
      </c>
      <c r="E1077" s="53">
        <v>9.25</v>
      </c>
      <c r="F1077" s="165"/>
      <c r="G1077" s="108">
        <f t="shared" si="13"/>
        <v>0</v>
      </c>
    </row>
    <row r="1078" spans="1:7" ht="21.2" customHeight="1" x14ac:dyDescent="0.25">
      <c r="A1078" s="143">
        <v>9781339046518</v>
      </c>
      <c r="B1078" s="54" t="s">
        <v>1406</v>
      </c>
      <c r="C1078" s="144" t="s">
        <v>367</v>
      </c>
      <c r="D1078" s="105"/>
      <c r="E1078" s="53">
        <v>14.5</v>
      </c>
      <c r="F1078" s="165"/>
      <c r="G1078" s="108">
        <f t="shared" si="13"/>
        <v>0</v>
      </c>
    </row>
    <row r="1079" spans="1:7" ht="21.2" customHeight="1" x14ac:dyDescent="0.25">
      <c r="A1079" s="143">
        <v>9781338752502</v>
      </c>
      <c r="B1079" s="54" t="s">
        <v>1407</v>
      </c>
      <c r="C1079" s="144" t="s">
        <v>216</v>
      </c>
      <c r="D1079" s="105"/>
      <c r="E1079" s="53">
        <v>21</v>
      </c>
      <c r="F1079" s="165"/>
      <c r="G1079" s="108">
        <f t="shared" si="13"/>
        <v>0</v>
      </c>
    </row>
    <row r="1080" spans="1:7" ht="21.2" customHeight="1" x14ac:dyDescent="0.25">
      <c r="A1080" s="143">
        <v>9781338766554</v>
      </c>
      <c r="B1080" s="54" t="s">
        <v>1408</v>
      </c>
      <c r="C1080" s="144" t="s">
        <v>240</v>
      </c>
      <c r="D1080" s="158"/>
      <c r="E1080" s="53">
        <v>6</v>
      </c>
      <c r="F1080" s="165"/>
      <c r="G1080" s="108">
        <f t="shared" si="13"/>
        <v>0</v>
      </c>
    </row>
    <row r="1081" spans="1:7" ht="21.2" customHeight="1" x14ac:dyDescent="0.25">
      <c r="A1081" s="143">
        <v>9781338879155</v>
      </c>
      <c r="B1081" s="54" t="s">
        <v>1409</v>
      </c>
      <c r="C1081" s="144" t="s">
        <v>270</v>
      </c>
      <c r="D1081" s="158"/>
      <c r="E1081" s="53">
        <v>15.75</v>
      </c>
      <c r="F1081" s="165"/>
      <c r="G1081" s="108">
        <f t="shared" si="13"/>
        <v>0</v>
      </c>
    </row>
    <row r="1082" spans="1:7" ht="21.2" customHeight="1" x14ac:dyDescent="0.25">
      <c r="A1082" s="143">
        <v>9781039708778</v>
      </c>
      <c r="B1082" s="54" t="s">
        <v>1410</v>
      </c>
      <c r="C1082" s="144" t="s">
        <v>118</v>
      </c>
      <c r="D1082" s="158" t="s">
        <v>98</v>
      </c>
      <c r="E1082" s="53">
        <v>13.5</v>
      </c>
      <c r="F1082" s="165"/>
      <c r="G1082" s="108">
        <f t="shared" si="13"/>
        <v>0</v>
      </c>
    </row>
    <row r="1083" spans="1:7" ht="21.2" customHeight="1" x14ac:dyDescent="0.25">
      <c r="A1083" s="143">
        <v>9781338891973</v>
      </c>
      <c r="B1083" s="54" t="s">
        <v>1411</v>
      </c>
      <c r="C1083" s="144" t="s">
        <v>118</v>
      </c>
      <c r="D1083" s="158"/>
      <c r="E1083" s="53">
        <v>10</v>
      </c>
      <c r="F1083" s="165"/>
      <c r="G1083" s="108">
        <f t="shared" ref="G1083:G1146" si="14">+F1083*E1083</f>
        <v>0</v>
      </c>
    </row>
    <row r="1084" spans="1:7" ht="21.2" customHeight="1" x14ac:dyDescent="0.25">
      <c r="A1084" s="143">
        <v>9781039711785</v>
      </c>
      <c r="B1084" s="54" t="s">
        <v>1412</v>
      </c>
      <c r="C1084" s="144" t="s">
        <v>214</v>
      </c>
      <c r="D1084" s="158" t="s">
        <v>98</v>
      </c>
      <c r="E1084" s="53">
        <v>12.5</v>
      </c>
      <c r="F1084" s="165"/>
      <c r="G1084" s="108">
        <f t="shared" si="14"/>
        <v>0</v>
      </c>
    </row>
    <row r="1085" spans="1:7" ht="21.2" customHeight="1" x14ac:dyDescent="0.25">
      <c r="A1085" s="143">
        <v>9781039705647</v>
      </c>
      <c r="B1085" s="54" t="s">
        <v>1413</v>
      </c>
      <c r="C1085" s="144" t="s">
        <v>214</v>
      </c>
      <c r="D1085" s="158" t="s">
        <v>98</v>
      </c>
      <c r="E1085" s="53">
        <v>21</v>
      </c>
      <c r="F1085" s="165"/>
      <c r="G1085" s="108">
        <f t="shared" si="14"/>
        <v>0</v>
      </c>
    </row>
    <row r="1086" spans="1:7" ht="21.2" customHeight="1" x14ac:dyDescent="0.25">
      <c r="A1086" s="143">
        <v>9781443187695</v>
      </c>
      <c r="B1086" s="54" t="s">
        <v>1414</v>
      </c>
      <c r="C1086" s="144" t="s">
        <v>116</v>
      </c>
      <c r="D1086" s="158" t="s">
        <v>98</v>
      </c>
      <c r="E1086" s="53">
        <v>9.5</v>
      </c>
      <c r="F1086" s="165"/>
      <c r="G1086" s="108">
        <f t="shared" si="14"/>
        <v>0</v>
      </c>
    </row>
    <row r="1087" spans="1:7" ht="21.2" customHeight="1" x14ac:dyDescent="0.25">
      <c r="A1087" s="143">
        <v>9781546141716</v>
      </c>
      <c r="B1087" s="54" t="s">
        <v>1415</v>
      </c>
      <c r="C1087" s="144" t="s">
        <v>218</v>
      </c>
      <c r="D1087" s="158"/>
      <c r="E1087" s="53">
        <v>14</v>
      </c>
      <c r="F1087" s="165"/>
      <c r="G1087" s="108">
        <f t="shared" si="14"/>
        <v>0</v>
      </c>
    </row>
    <row r="1088" spans="1:7" ht="21.2" customHeight="1" x14ac:dyDescent="0.25">
      <c r="A1088" s="143">
        <v>9781546119050</v>
      </c>
      <c r="B1088" s="54" t="s">
        <v>1416</v>
      </c>
      <c r="C1088" s="144" t="s">
        <v>224</v>
      </c>
      <c r="D1088" s="158"/>
      <c r="E1088" s="53">
        <v>16.75</v>
      </c>
      <c r="F1088" s="165"/>
      <c r="G1088" s="108">
        <f t="shared" si="14"/>
        <v>0</v>
      </c>
    </row>
    <row r="1089" spans="1:7" ht="21.2" customHeight="1" x14ac:dyDescent="0.25">
      <c r="A1089" s="143">
        <v>9798225037109</v>
      </c>
      <c r="B1089" s="54" t="s">
        <v>1417</v>
      </c>
      <c r="C1089" s="144" t="s">
        <v>214</v>
      </c>
      <c r="D1089" s="158" t="s">
        <v>98</v>
      </c>
      <c r="E1089" s="53">
        <v>13.5</v>
      </c>
      <c r="F1089" s="165"/>
      <c r="G1089" s="108">
        <f t="shared" si="14"/>
        <v>0</v>
      </c>
    </row>
    <row r="1090" spans="1:7" ht="21.2" customHeight="1" x14ac:dyDescent="0.25">
      <c r="A1090" s="143">
        <v>9798225023874</v>
      </c>
      <c r="B1090" s="54" t="s">
        <v>1418</v>
      </c>
      <c r="C1090" s="144" t="s">
        <v>117</v>
      </c>
      <c r="D1090" s="158"/>
      <c r="E1090" s="53">
        <v>13</v>
      </c>
      <c r="F1090" s="165"/>
      <c r="G1090" s="108">
        <f t="shared" si="14"/>
        <v>0</v>
      </c>
    </row>
    <row r="1091" spans="1:7" ht="21.2" customHeight="1" x14ac:dyDescent="0.25">
      <c r="A1091" s="143">
        <v>9781546148531</v>
      </c>
      <c r="B1091" s="54" t="s">
        <v>1419</v>
      </c>
      <c r="C1091" s="144" t="s">
        <v>270</v>
      </c>
      <c r="D1091" s="158"/>
      <c r="E1091" s="53">
        <v>18.5</v>
      </c>
      <c r="F1091" s="165"/>
      <c r="G1091" s="108">
        <f t="shared" si="14"/>
        <v>0</v>
      </c>
    </row>
    <row r="1092" spans="1:7" ht="21.2" customHeight="1" x14ac:dyDescent="0.25">
      <c r="A1092" s="143">
        <v>9781546182221</v>
      </c>
      <c r="B1092" s="54" t="s">
        <v>1420</v>
      </c>
      <c r="C1092" s="144" t="s">
        <v>214</v>
      </c>
      <c r="D1092" s="158"/>
      <c r="E1092" s="53">
        <v>31.25</v>
      </c>
      <c r="F1092" s="165"/>
      <c r="G1092" s="108">
        <f t="shared" si="14"/>
        <v>0</v>
      </c>
    </row>
    <row r="1093" spans="1:7" ht="21.2" customHeight="1" x14ac:dyDescent="0.25">
      <c r="A1093" s="143">
        <v>9781804537558</v>
      </c>
      <c r="B1093" s="54" t="s">
        <v>1421</v>
      </c>
      <c r="C1093" s="144" t="s">
        <v>216</v>
      </c>
      <c r="D1093" s="158"/>
      <c r="E1093" s="53">
        <v>17.75</v>
      </c>
      <c r="F1093" s="165"/>
      <c r="G1093" s="108">
        <f t="shared" si="14"/>
        <v>0</v>
      </c>
    </row>
    <row r="1094" spans="1:7" ht="21.2" customHeight="1" x14ac:dyDescent="0.25">
      <c r="A1094" s="143">
        <v>9781804537428</v>
      </c>
      <c r="B1094" s="54" t="s">
        <v>1422</v>
      </c>
      <c r="C1094" s="144" t="s">
        <v>224</v>
      </c>
      <c r="D1094" s="158"/>
      <c r="E1094" s="53">
        <v>10.5</v>
      </c>
      <c r="F1094" s="165"/>
      <c r="G1094" s="108">
        <f t="shared" si="14"/>
        <v>0</v>
      </c>
    </row>
    <row r="1095" spans="1:7" ht="21.2" customHeight="1" x14ac:dyDescent="0.25">
      <c r="A1095" s="143">
        <v>9798225000356</v>
      </c>
      <c r="B1095" s="54" t="s">
        <v>1423</v>
      </c>
      <c r="C1095" s="144" t="s">
        <v>270</v>
      </c>
      <c r="D1095" s="158"/>
      <c r="E1095" s="53">
        <v>18.5</v>
      </c>
      <c r="F1095" s="165"/>
      <c r="G1095" s="108">
        <f t="shared" si="14"/>
        <v>0</v>
      </c>
    </row>
    <row r="1096" spans="1:7" ht="21.2" customHeight="1" x14ac:dyDescent="0.25">
      <c r="A1096" s="143">
        <v>9798887241043</v>
      </c>
      <c r="B1096" s="54" t="s">
        <v>1424</v>
      </c>
      <c r="C1096" s="144" t="s">
        <v>216</v>
      </c>
      <c r="D1096" s="158"/>
      <c r="E1096" s="53">
        <v>21</v>
      </c>
      <c r="F1096" s="165"/>
      <c r="G1096" s="108">
        <f t="shared" si="14"/>
        <v>0</v>
      </c>
    </row>
    <row r="1097" spans="1:7" ht="21.2" customHeight="1" x14ac:dyDescent="0.25">
      <c r="A1097" s="143">
        <v>9798887244020</v>
      </c>
      <c r="B1097" s="54" t="s">
        <v>1425</v>
      </c>
      <c r="C1097" s="144" t="s">
        <v>216</v>
      </c>
      <c r="D1097" s="158"/>
      <c r="E1097" s="53">
        <v>24</v>
      </c>
      <c r="F1097" s="165"/>
      <c r="G1097" s="108">
        <f t="shared" si="14"/>
        <v>0</v>
      </c>
    </row>
    <row r="1098" spans="1:7" ht="21.2" customHeight="1" x14ac:dyDescent="0.25">
      <c r="A1098" s="143">
        <v>9781338849325</v>
      </c>
      <c r="B1098" s="54" t="s">
        <v>1426</v>
      </c>
      <c r="C1098" s="144" t="s">
        <v>216</v>
      </c>
      <c r="D1098" s="158"/>
      <c r="E1098" s="53">
        <v>21</v>
      </c>
      <c r="F1098" s="165"/>
      <c r="G1098" s="108">
        <f t="shared" si="14"/>
        <v>0</v>
      </c>
    </row>
    <row r="1099" spans="1:7" ht="21.2" customHeight="1" x14ac:dyDescent="0.25">
      <c r="A1099" s="143">
        <v>9781546175667</v>
      </c>
      <c r="B1099" s="54" t="s">
        <v>1427</v>
      </c>
      <c r="C1099" s="144" t="s">
        <v>233</v>
      </c>
      <c r="D1099" s="158"/>
      <c r="E1099" s="53">
        <v>12.5</v>
      </c>
      <c r="F1099" s="165"/>
      <c r="G1099" s="108">
        <f t="shared" si="14"/>
        <v>0</v>
      </c>
    </row>
    <row r="1100" spans="1:7" ht="21.2" customHeight="1" x14ac:dyDescent="0.25">
      <c r="A1100" s="143">
        <v>9781338806694</v>
      </c>
      <c r="B1100" s="54" t="s">
        <v>1428</v>
      </c>
      <c r="C1100" s="144" t="s">
        <v>222</v>
      </c>
      <c r="D1100" s="158"/>
      <c r="E1100" s="53">
        <v>12.5</v>
      </c>
      <c r="F1100" s="165"/>
      <c r="G1100" s="108">
        <f t="shared" si="14"/>
        <v>0</v>
      </c>
    </row>
    <row r="1101" spans="1:7" ht="21.2" customHeight="1" x14ac:dyDescent="0.25">
      <c r="A1101" s="143">
        <v>9781546148470</v>
      </c>
      <c r="B1101" s="54" t="s">
        <v>1429</v>
      </c>
      <c r="C1101" s="144" t="s">
        <v>118</v>
      </c>
      <c r="D1101" s="158"/>
      <c r="E1101" s="53">
        <v>20.25</v>
      </c>
      <c r="F1101" s="165"/>
      <c r="G1101" s="108">
        <f t="shared" si="14"/>
        <v>0</v>
      </c>
    </row>
    <row r="1102" spans="1:7" ht="21.2" customHeight="1" x14ac:dyDescent="0.25">
      <c r="A1102" s="143">
        <v>9781419776762</v>
      </c>
      <c r="B1102" s="54" t="s">
        <v>1430</v>
      </c>
      <c r="C1102" s="144" t="s">
        <v>270</v>
      </c>
      <c r="D1102" s="158"/>
      <c r="E1102" s="53">
        <v>12.5</v>
      </c>
      <c r="F1102" s="165"/>
      <c r="G1102" s="108">
        <f t="shared" si="14"/>
        <v>0</v>
      </c>
    </row>
    <row r="1103" spans="1:7" ht="21.2" customHeight="1" x14ac:dyDescent="0.25">
      <c r="A1103" s="143">
        <v>9781368115940</v>
      </c>
      <c r="B1103" s="54" t="s">
        <v>1431</v>
      </c>
      <c r="C1103" s="144" t="s">
        <v>118</v>
      </c>
      <c r="D1103" s="158"/>
      <c r="E1103" s="53">
        <v>16.75</v>
      </c>
      <c r="F1103" s="165"/>
      <c r="G1103" s="108">
        <f t="shared" si="14"/>
        <v>0</v>
      </c>
    </row>
    <row r="1104" spans="1:7" ht="21.2" customHeight="1" x14ac:dyDescent="0.25">
      <c r="A1104" s="143">
        <v>9781368094344</v>
      </c>
      <c r="B1104" s="54" t="s">
        <v>1432</v>
      </c>
      <c r="C1104" s="144" t="s">
        <v>116</v>
      </c>
      <c r="D1104" s="158"/>
      <c r="E1104" s="53">
        <v>8.25</v>
      </c>
      <c r="F1104" s="165"/>
      <c r="G1104" s="108">
        <f t="shared" si="14"/>
        <v>0</v>
      </c>
    </row>
    <row r="1105" spans="1:7" ht="21.2" customHeight="1" x14ac:dyDescent="0.25">
      <c r="A1105" s="143">
        <v>9781368094412</v>
      </c>
      <c r="B1105" s="54" t="s">
        <v>1433</v>
      </c>
      <c r="C1105" s="144" t="s">
        <v>116</v>
      </c>
      <c r="D1105" s="105"/>
      <c r="E1105" s="53">
        <v>8.25</v>
      </c>
      <c r="F1105" s="165"/>
      <c r="G1105" s="108">
        <f t="shared" si="14"/>
        <v>0</v>
      </c>
    </row>
    <row r="1106" spans="1:7" ht="21.2" customHeight="1" x14ac:dyDescent="0.25">
      <c r="A1106" s="143">
        <v>9781368095099</v>
      </c>
      <c r="B1106" s="54" t="s">
        <v>1434</v>
      </c>
      <c r="C1106" s="144" t="s">
        <v>116</v>
      </c>
      <c r="D1106" s="158"/>
      <c r="E1106" s="53">
        <v>8.25</v>
      </c>
      <c r="F1106" s="165"/>
      <c r="G1106" s="108">
        <f t="shared" si="14"/>
        <v>0</v>
      </c>
    </row>
    <row r="1107" spans="1:7" ht="21.2" customHeight="1" x14ac:dyDescent="0.25">
      <c r="A1107" s="143">
        <v>9798225017446</v>
      </c>
      <c r="B1107" s="54" t="s">
        <v>1435</v>
      </c>
      <c r="C1107" s="144" t="s">
        <v>367</v>
      </c>
      <c r="D1107" s="158"/>
      <c r="E1107" s="53">
        <v>22</v>
      </c>
      <c r="F1107" s="165"/>
      <c r="G1107" s="108">
        <f t="shared" si="14"/>
        <v>0</v>
      </c>
    </row>
    <row r="1108" spans="1:7" ht="21.2" customHeight="1" x14ac:dyDescent="0.25">
      <c r="A1108" s="143">
        <v>9781546171928</v>
      </c>
      <c r="B1108" s="54" t="s">
        <v>1436</v>
      </c>
      <c r="C1108" s="144" t="s">
        <v>238</v>
      </c>
      <c r="D1108" s="158"/>
      <c r="E1108" s="53">
        <v>16.75</v>
      </c>
      <c r="F1108" s="165"/>
      <c r="G1108" s="108">
        <f t="shared" si="14"/>
        <v>0</v>
      </c>
    </row>
    <row r="1109" spans="1:7" ht="21.2" customHeight="1" x14ac:dyDescent="0.25">
      <c r="A1109" s="143">
        <v>9781804536513</v>
      </c>
      <c r="B1109" s="54" t="s">
        <v>1437</v>
      </c>
      <c r="C1109" s="144" t="s">
        <v>216</v>
      </c>
      <c r="D1109" s="158"/>
      <c r="E1109" s="53">
        <v>10.5</v>
      </c>
      <c r="F1109" s="165"/>
      <c r="G1109" s="108">
        <f t="shared" si="14"/>
        <v>0</v>
      </c>
    </row>
    <row r="1110" spans="1:7" ht="21.2" customHeight="1" x14ac:dyDescent="0.25">
      <c r="A1110" s="143">
        <v>9780593382462</v>
      </c>
      <c r="B1110" s="54" t="s">
        <v>1438</v>
      </c>
      <c r="C1110" s="144" t="s">
        <v>218</v>
      </c>
      <c r="D1110" s="158"/>
      <c r="E1110" s="53">
        <v>14.5</v>
      </c>
      <c r="F1110" s="165"/>
      <c r="G1110" s="108">
        <f t="shared" si="14"/>
        <v>0</v>
      </c>
    </row>
    <row r="1111" spans="1:7" ht="21.2" customHeight="1" x14ac:dyDescent="0.25">
      <c r="A1111" s="143">
        <v>9781546120056</v>
      </c>
      <c r="B1111" s="54" t="s">
        <v>1439</v>
      </c>
      <c r="C1111" s="144" t="s">
        <v>224</v>
      </c>
      <c r="D1111" s="158"/>
      <c r="E1111" s="53">
        <v>11</v>
      </c>
      <c r="F1111" s="165"/>
      <c r="G1111" s="108">
        <f t="shared" si="14"/>
        <v>0</v>
      </c>
    </row>
    <row r="1112" spans="1:7" ht="21.2" customHeight="1" x14ac:dyDescent="0.25">
      <c r="A1112" s="143">
        <v>9781546120087</v>
      </c>
      <c r="B1112" s="54" t="s">
        <v>1440</v>
      </c>
      <c r="C1112" s="144" t="s">
        <v>224</v>
      </c>
      <c r="D1112" s="158"/>
      <c r="E1112" s="53">
        <v>11.5</v>
      </c>
      <c r="F1112" s="165"/>
      <c r="G1112" s="108">
        <f t="shared" si="14"/>
        <v>0</v>
      </c>
    </row>
    <row r="1113" spans="1:7" ht="21.2" customHeight="1" x14ac:dyDescent="0.25">
      <c r="A1113" s="143">
        <v>9781546122357</v>
      </c>
      <c r="B1113" s="54" t="s">
        <v>1441</v>
      </c>
      <c r="C1113" s="144" t="s">
        <v>116</v>
      </c>
      <c r="D1113" s="105" t="s">
        <v>98</v>
      </c>
      <c r="E1113" s="53">
        <v>10.5</v>
      </c>
      <c r="F1113" s="165"/>
      <c r="G1113" s="108">
        <f t="shared" si="14"/>
        <v>0</v>
      </c>
    </row>
    <row r="1114" spans="1:7" ht="21.2" customHeight="1" x14ac:dyDescent="0.25">
      <c r="A1114" s="143">
        <v>9781546122609</v>
      </c>
      <c r="B1114" s="54" t="s">
        <v>1442</v>
      </c>
      <c r="C1114" s="144" t="s">
        <v>216</v>
      </c>
      <c r="D1114" s="158"/>
      <c r="E1114" s="53">
        <v>22.5</v>
      </c>
      <c r="F1114" s="165"/>
      <c r="G1114" s="108">
        <f t="shared" si="14"/>
        <v>0</v>
      </c>
    </row>
    <row r="1115" spans="1:7" ht="21.2" customHeight="1" x14ac:dyDescent="0.25">
      <c r="A1115" s="143">
        <v>9781339046976</v>
      </c>
      <c r="B1115" s="54" t="s">
        <v>1443</v>
      </c>
      <c r="C1115" s="144" t="s">
        <v>218</v>
      </c>
      <c r="D1115" s="158"/>
      <c r="E1115" s="53">
        <v>17.75</v>
      </c>
      <c r="F1115" s="165"/>
      <c r="G1115" s="108">
        <f t="shared" si="14"/>
        <v>0</v>
      </c>
    </row>
    <row r="1116" spans="1:7" ht="21.2" customHeight="1" x14ac:dyDescent="0.25">
      <c r="A1116" s="143">
        <v>9781338741315</v>
      </c>
      <c r="B1116" s="54" t="s">
        <v>1444</v>
      </c>
      <c r="C1116" s="144" t="s">
        <v>218</v>
      </c>
      <c r="D1116" s="158"/>
      <c r="E1116" s="53">
        <v>17.75</v>
      </c>
      <c r="F1116" s="165"/>
      <c r="G1116" s="108">
        <f t="shared" si="14"/>
        <v>0</v>
      </c>
    </row>
    <row r="1117" spans="1:7" ht="21.2" customHeight="1" x14ac:dyDescent="0.25">
      <c r="A1117" s="143">
        <v>9781338818796</v>
      </c>
      <c r="B1117" s="54" t="s">
        <v>1445</v>
      </c>
      <c r="C1117" s="144" t="s">
        <v>118</v>
      </c>
      <c r="D1117" s="158"/>
      <c r="E1117" s="53">
        <v>12</v>
      </c>
      <c r="F1117" s="165"/>
      <c r="G1117" s="108">
        <f t="shared" si="14"/>
        <v>0</v>
      </c>
    </row>
    <row r="1118" spans="1:7" ht="21.2" customHeight="1" x14ac:dyDescent="0.25">
      <c r="A1118" s="143">
        <v>9781546155386</v>
      </c>
      <c r="B1118" s="54" t="s">
        <v>1446</v>
      </c>
      <c r="C1118" s="144" t="s">
        <v>367</v>
      </c>
      <c r="D1118" s="158"/>
      <c r="E1118" s="53">
        <v>21.25</v>
      </c>
      <c r="F1118" s="165"/>
      <c r="G1118" s="108">
        <f t="shared" si="14"/>
        <v>0</v>
      </c>
    </row>
    <row r="1119" spans="1:7" ht="21.2" customHeight="1" x14ac:dyDescent="0.25">
      <c r="A1119" s="143">
        <v>9781443196246</v>
      </c>
      <c r="B1119" s="54" t="s">
        <v>1447</v>
      </c>
      <c r="C1119" s="144" t="s">
        <v>117</v>
      </c>
      <c r="D1119" s="105" t="s">
        <v>98</v>
      </c>
      <c r="E1119" s="53">
        <v>9.25</v>
      </c>
      <c r="F1119" s="165"/>
      <c r="G1119" s="108">
        <f t="shared" si="14"/>
        <v>0</v>
      </c>
    </row>
    <row r="1120" spans="1:7" ht="21.2" customHeight="1" x14ac:dyDescent="0.25">
      <c r="A1120" s="143">
        <v>9780736442541</v>
      </c>
      <c r="B1120" s="54" t="s">
        <v>1448</v>
      </c>
      <c r="C1120" s="144" t="s">
        <v>116</v>
      </c>
      <c r="D1120" s="105"/>
      <c r="E1120" s="53">
        <v>8.25</v>
      </c>
      <c r="F1120" s="165"/>
      <c r="G1120" s="108">
        <f t="shared" si="14"/>
        <v>0</v>
      </c>
    </row>
    <row r="1121" spans="1:7" ht="21.2" customHeight="1" x14ac:dyDescent="0.25">
      <c r="A1121" s="143">
        <v>9781546142089</v>
      </c>
      <c r="B1121" s="54" t="s">
        <v>1449</v>
      </c>
      <c r="C1121" s="144" t="s">
        <v>224</v>
      </c>
      <c r="D1121" s="105"/>
      <c r="E1121" s="53">
        <v>21</v>
      </c>
      <c r="F1121" s="165"/>
      <c r="G1121" s="108">
        <f t="shared" si="14"/>
        <v>0</v>
      </c>
    </row>
    <row r="1122" spans="1:7" ht="21.2" customHeight="1" x14ac:dyDescent="0.25">
      <c r="A1122" s="143">
        <v>9781339006963</v>
      </c>
      <c r="B1122" s="54" t="s">
        <v>1450</v>
      </c>
      <c r="C1122" s="144" t="s">
        <v>116</v>
      </c>
      <c r="D1122" s="105"/>
      <c r="E1122" s="53">
        <v>12.5</v>
      </c>
      <c r="F1122" s="165"/>
      <c r="G1122" s="108">
        <f t="shared" si="14"/>
        <v>0</v>
      </c>
    </row>
    <row r="1123" spans="1:7" ht="21.2" customHeight="1" x14ac:dyDescent="0.25">
      <c r="A1123" s="143">
        <v>9781039701779</v>
      </c>
      <c r="B1123" s="54" t="s">
        <v>1451</v>
      </c>
      <c r="C1123" s="144" t="s">
        <v>214</v>
      </c>
      <c r="D1123" s="105" t="s">
        <v>98</v>
      </c>
      <c r="E1123" s="53">
        <v>13.5</v>
      </c>
      <c r="F1123" s="165"/>
      <c r="G1123" s="108">
        <f t="shared" si="14"/>
        <v>0</v>
      </c>
    </row>
    <row r="1124" spans="1:7" ht="21.2" customHeight="1" x14ac:dyDescent="0.25">
      <c r="A1124" s="143">
        <v>9781039710344</v>
      </c>
      <c r="B1124" s="54" t="s">
        <v>1452</v>
      </c>
      <c r="C1124" s="144" t="s">
        <v>920</v>
      </c>
      <c r="D1124" s="158" t="s">
        <v>98</v>
      </c>
      <c r="E1124" s="53">
        <v>10.5</v>
      </c>
      <c r="F1124" s="165"/>
      <c r="G1124" s="108">
        <f t="shared" si="14"/>
        <v>0</v>
      </c>
    </row>
    <row r="1125" spans="1:7" ht="21.2" customHeight="1" x14ac:dyDescent="0.25">
      <c r="A1125" s="143">
        <v>9781339011240</v>
      </c>
      <c r="B1125" s="54" t="s">
        <v>1453</v>
      </c>
      <c r="C1125" s="144" t="s">
        <v>214</v>
      </c>
      <c r="D1125" s="158"/>
      <c r="E1125" s="53">
        <v>10.5</v>
      </c>
      <c r="F1125" s="165"/>
      <c r="G1125" s="108">
        <f t="shared" si="14"/>
        <v>0</v>
      </c>
    </row>
    <row r="1126" spans="1:7" ht="21.2" customHeight="1" x14ac:dyDescent="0.25">
      <c r="A1126" s="143">
        <v>9781524884581</v>
      </c>
      <c r="B1126" s="54" t="s">
        <v>1454</v>
      </c>
      <c r="C1126" s="144" t="s">
        <v>218</v>
      </c>
      <c r="D1126" s="158"/>
      <c r="E1126" s="53">
        <v>18.75</v>
      </c>
      <c r="F1126" s="165"/>
      <c r="G1126" s="108">
        <f t="shared" si="14"/>
        <v>0</v>
      </c>
    </row>
    <row r="1127" spans="1:7" ht="21.2" customHeight="1" x14ac:dyDescent="0.25">
      <c r="A1127" s="143">
        <v>9781039701748</v>
      </c>
      <c r="B1127" s="54" t="s">
        <v>1455</v>
      </c>
      <c r="C1127" s="144" t="s">
        <v>118</v>
      </c>
      <c r="D1127" s="158" t="s">
        <v>98</v>
      </c>
      <c r="E1127" s="53">
        <v>13.5</v>
      </c>
      <c r="F1127" s="165"/>
      <c r="G1127" s="108">
        <f t="shared" si="14"/>
        <v>0</v>
      </c>
    </row>
    <row r="1128" spans="1:7" ht="21.2" customHeight="1" x14ac:dyDescent="0.25">
      <c r="A1128" s="143">
        <v>9781338792447</v>
      </c>
      <c r="B1128" s="54" t="s">
        <v>1456</v>
      </c>
      <c r="C1128" s="144" t="s">
        <v>214</v>
      </c>
      <c r="D1128" s="158"/>
      <c r="E1128" s="53">
        <v>17.75</v>
      </c>
      <c r="F1128" s="165"/>
      <c r="G1128" s="108">
        <f t="shared" si="14"/>
        <v>0</v>
      </c>
    </row>
    <row r="1129" spans="1:7" ht="21.2" customHeight="1" x14ac:dyDescent="0.25">
      <c r="A1129" s="143">
        <v>9781546171461</v>
      </c>
      <c r="B1129" s="54" t="s">
        <v>1457</v>
      </c>
      <c r="C1129" s="144" t="s">
        <v>118</v>
      </c>
      <c r="D1129" s="158"/>
      <c r="E1129" s="53">
        <v>38.75</v>
      </c>
      <c r="F1129" s="165"/>
      <c r="G1129" s="108">
        <f t="shared" si="14"/>
        <v>0</v>
      </c>
    </row>
    <row r="1130" spans="1:7" ht="21.2" customHeight="1" x14ac:dyDescent="0.25">
      <c r="A1130" s="143">
        <v>9781546162117</v>
      </c>
      <c r="B1130" s="54" t="s">
        <v>1458</v>
      </c>
      <c r="C1130" s="144" t="s">
        <v>224</v>
      </c>
      <c r="D1130" s="158"/>
      <c r="E1130" s="53">
        <v>11.5</v>
      </c>
      <c r="F1130" s="165"/>
      <c r="G1130" s="108">
        <f t="shared" si="14"/>
        <v>0</v>
      </c>
    </row>
    <row r="1131" spans="1:7" ht="21.2" customHeight="1" x14ac:dyDescent="0.25">
      <c r="A1131" s="143">
        <v>9781835554128</v>
      </c>
      <c r="B1131" s="54" t="s">
        <v>1459</v>
      </c>
      <c r="C1131" s="144" t="s">
        <v>117</v>
      </c>
      <c r="D1131" s="158"/>
      <c r="E1131" s="53">
        <v>22</v>
      </c>
      <c r="F1131" s="165"/>
      <c r="G1131" s="108">
        <f t="shared" si="14"/>
        <v>0</v>
      </c>
    </row>
    <row r="1132" spans="1:7" ht="21.2" customHeight="1" x14ac:dyDescent="0.25">
      <c r="A1132" s="143">
        <v>9781836423416</v>
      </c>
      <c r="B1132" s="54" t="s">
        <v>1460</v>
      </c>
      <c r="C1132" s="144" t="s">
        <v>116</v>
      </c>
      <c r="D1132" s="158"/>
      <c r="E1132" s="53">
        <v>12.5</v>
      </c>
      <c r="F1132" s="165"/>
      <c r="G1132" s="108">
        <f t="shared" si="14"/>
        <v>0</v>
      </c>
    </row>
    <row r="1133" spans="1:7" ht="21.2" customHeight="1" x14ac:dyDescent="0.25">
      <c r="A1133" s="143">
        <v>9781836426554</v>
      </c>
      <c r="B1133" s="54" t="s">
        <v>1461</v>
      </c>
      <c r="C1133" s="144" t="s">
        <v>224</v>
      </c>
      <c r="D1133" s="158"/>
      <c r="E1133" s="53">
        <v>14.5</v>
      </c>
      <c r="F1133" s="165"/>
      <c r="G1133" s="108">
        <f t="shared" si="14"/>
        <v>0</v>
      </c>
    </row>
    <row r="1134" spans="1:7" ht="21.2" customHeight="1" x14ac:dyDescent="0.25">
      <c r="A1134" s="143">
        <v>9781039706576</v>
      </c>
      <c r="B1134" s="54" t="s">
        <v>1462</v>
      </c>
      <c r="C1134" s="144" t="s">
        <v>218</v>
      </c>
      <c r="D1134" s="158" t="s">
        <v>98</v>
      </c>
      <c r="E1134" s="53">
        <v>12.5</v>
      </c>
      <c r="F1134" s="165"/>
      <c r="G1134" s="108">
        <f t="shared" si="14"/>
        <v>0</v>
      </c>
    </row>
    <row r="1135" spans="1:7" ht="21.2" customHeight="1" x14ac:dyDescent="0.25">
      <c r="A1135" s="143">
        <v>9781835553718</v>
      </c>
      <c r="B1135" s="54" t="s">
        <v>1463</v>
      </c>
      <c r="C1135" s="144" t="s">
        <v>216</v>
      </c>
      <c r="D1135" s="158"/>
      <c r="E1135" s="53">
        <v>22.5</v>
      </c>
      <c r="F1135" s="165"/>
      <c r="G1135" s="108">
        <f t="shared" si="14"/>
        <v>0</v>
      </c>
    </row>
    <row r="1136" spans="1:7" ht="21.2" customHeight="1" x14ac:dyDescent="0.25">
      <c r="A1136" s="143">
        <v>9781039706804</v>
      </c>
      <c r="B1136" s="54" t="s">
        <v>1464</v>
      </c>
      <c r="C1136" s="144" t="s">
        <v>116</v>
      </c>
      <c r="D1136" s="158" t="s">
        <v>98</v>
      </c>
      <c r="E1136" s="53">
        <v>10.5</v>
      </c>
      <c r="F1136" s="165"/>
      <c r="G1136" s="108">
        <f t="shared" si="14"/>
        <v>0</v>
      </c>
    </row>
    <row r="1137" spans="1:7" ht="21.2" customHeight="1" x14ac:dyDescent="0.25">
      <c r="A1137" s="143">
        <v>9781805441779</v>
      </c>
      <c r="B1137" s="54" t="s">
        <v>1465</v>
      </c>
      <c r="C1137" s="144" t="s">
        <v>233</v>
      </c>
      <c r="D1137" s="158"/>
      <c r="E1137" s="53">
        <v>11.5</v>
      </c>
      <c r="F1137" s="165"/>
      <c r="G1137" s="108">
        <f t="shared" si="14"/>
        <v>0</v>
      </c>
    </row>
    <row r="1138" spans="1:7" ht="21.2" customHeight="1" x14ac:dyDescent="0.25">
      <c r="A1138" s="143">
        <v>9781546148449</v>
      </c>
      <c r="B1138" s="54" t="s">
        <v>1466</v>
      </c>
      <c r="C1138" s="144" t="s">
        <v>270</v>
      </c>
      <c r="D1138" s="105"/>
      <c r="E1138" s="53">
        <v>21.25</v>
      </c>
      <c r="F1138" s="165"/>
      <c r="G1138" s="108">
        <f t="shared" si="14"/>
        <v>0</v>
      </c>
    </row>
    <row r="1139" spans="1:7" ht="21.2" customHeight="1" x14ac:dyDescent="0.25">
      <c r="A1139" s="143">
        <v>9781497206861</v>
      </c>
      <c r="B1139" s="54" t="s">
        <v>1467</v>
      </c>
      <c r="C1139" s="144" t="s">
        <v>218</v>
      </c>
      <c r="D1139" s="158"/>
      <c r="E1139" s="53">
        <v>20</v>
      </c>
      <c r="F1139" s="165"/>
      <c r="G1139" s="108">
        <f t="shared" si="14"/>
        <v>0</v>
      </c>
    </row>
    <row r="1140" spans="1:7" ht="21.2" customHeight="1" x14ac:dyDescent="0.25">
      <c r="A1140" s="143">
        <v>9781546142744</v>
      </c>
      <c r="B1140" s="54" t="s">
        <v>1468</v>
      </c>
      <c r="C1140" s="144" t="s">
        <v>224</v>
      </c>
      <c r="D1140" s="158"/>
      <c r="E1140" s="53">
        <v>9.25</v>
      </c>
      <c r="F1140" s="165"/>
      <c r="G1140" s="108">
        <f t="shared" si="14"/>
        <v>0</v>
      </c>
    </row>
    <row r="1141" spans="1:7" ht="21.2" customHeight="1" x14ac:dyDescent="0.25">
      <c r="A1141" s="143">
        <v>9781546176770</v>
      </c>
      <c r="B1141" s="54" t="s">
        <v>1469</v>
      </c>
      <c r="C1141" s="144" t="s">
        <v>218</v>
      </c>
      <c r="D1141" s="158"/>
      <c r="E1141" s="53">
        <v>13.5</v>
      </c>
      <c r="F1141" s="165"/>
      <c r="G1141" s="108">
        <f t="shared" si="14"/>
        <v>0</v>
      </c>
    </row>
    <row r="1142" spans="1:7" ht="21.2" customHeight="1" x14ac:dyDescent="0.25">
      <c r="A1142" s="143">
        <v>9781546166597</v>
      </c>
      <c r="B1142" s="54" t="s">
        <v>1470</v>
      </c>
      <c r="C1142" s="144" t="s">
        <v>367</v>
      </c>
      <c r="D1142" s="158"/>
      <c r="E1142" s="53">
        <v>22.5</v>
      </c>
      <c r="F1142" s="165"/>
      <c r="G1142" s="108">
        <f t="shared" si="14"/>
        <v>0</v>
      </c>
    </row>
    <row r="1143" spans="1:7" ht="21.2" customHeight="1" x14ac:dyDescent="0.25">
      <c r="A1143" s="143">
        <v>9781546182986</v>
      </c>
      <c r="B1143" s="54" t="s">
        <v>1471</v>
      </c>
      <c r="C1143" s="144" t="s">
        <v>238</v>
      </c>
      <c r="D1143" s="158"/>
      <c r="E1143" s="53">
        <v>10.5</v>
      </c>
      <c r="F1143" s="165"/>
      <c r="G1143" s="108">
        <f t="shared" si="14"/>
        <v>0</v>
      </c>
    </row>
    <row r="1144" spans="1:7" ht="21.2" customHeight="1" x14ac:dyDescent="0.25">
      <c r="A1144" s="143">
        <v>9781546141815</v>
      </c>
      <c r="B1144" s="54" t="s">
        <v>1472</v>
      </c>
      <c r="C1144" s="144" t="s">
        <v>238</v>
      </c>
      <c r="D1144" s="158"/>
      <c r="E1144" s="53">
        <v>13.5</v>
      </c>
      <c r="F1144" s="165"/>
      <c r="G1144" s="108">
        <f t="shared" si="14"/>
        <v>0</v>
      </c>
    </row>
    <row r="1145" spans="1:7" ht="21.2" customHeight="1" x14ac:dyDescent="0.25">
      <c r="A1145" s="143">
        <v>9781338882971</v>
      </c>
      <c r="B1145" s="54" t="s">
        <v>1473</v>
      </c>
      <c r="C1145" s="144" t="s">
        <v>233</v>
      </c>
      <c r="D1145" s="158"/>
      <c r="E1145" s="53">
        <v>8.25</v>
      </c>
      <c r="F1145" s="165"/>
      <c r="G1145" s="108">
        <f t="shared" si="14"/>
        <v>0</v>
      </c>
    </row>
    <row r="1146" spans="1:7" ht="21.2" customHeight="1" x14ac:dyDescent="0.25">
      <c r="A1146" s="143">
        <v>9781338882957</v>
      </c>
      <c r="B1146" s="54" t="s">
        <v>1474</v>
      </c>
      <c r="C1146" s="144" t="s">
        <v>233</v>
      </c>
      <c r="D1146" s="158"/>
      <c r="E1146" s="53">
        <v>8.25</v>
      </c>
      <c r="F1146" s="165"/>
      <c r="G1146" s="108">
        <f t="shared" si="14"/>
        <v>0</v>
      </c>
    </row>
    <row r="1147" spans="1:7" ht="21.2" customHeight="1" x14ac:dyDescent="0.25">
      <c r="A1147" s="143">
        <v>9781805440017</v>
      </c>
      <c r="B1147" s="54" t="s">
        <v>1475</v>
      </c>
      <c r="C1147" s="144" t="s">
        <v>258</v>
      </c>
      <c r="D1147" s="158"/>
      <c r="E1147" s="53">
        <v>12.5</v>
      </c>
      <c r="F1147" s="165"/>
      <c r="G1147" s="108">
        <f t="shared" ref="G1147:G1209" si="15">+F1147*E1147</f>
        <v>0</v>
      </c>
    </row>
    <row r="1148" spans="1:7" ht="21.2" customHeight="1" x14ac:dyDescent="0.25">
      <c r="A1148" s="143">
        <v>9781546138525</v>
      </c>
      <c r="B1148" s="54" t="s">
        <v>1476</v>
      </c>
      <c r="C1148" s="144" t="s">
        <v>116</v>
      </c>
      <c r="D1148" s="158"/>
      <c r="E1148" s="53">
        <v>9.25</v>
      </c>
      <c r="F1148" s="165"/>
      <c r="G1148" s="108">
        <f t="shared" si="15"/>
        <v>0</v>
      </c>
    </row>
    <row r="1149" spans="1:7" ht="21.2" customHeight="1" x14ac:dyDescent="0.25">
      <c r="A1149" s="143">
        <v>9781546138129</v>
      </c>
      <c r="B1149" s="54" t="s">
        <v>1477</v>
      </c>
      <c r="C1149" s="144" t="s">
        <v>116</v>
      </c>
      <c r="D1149" s="158"/>
      <c r="E1149" s="53">
        <v>12.5</v>
      </c>
      <c r="F1149" s="165"/>
      <c r="G1149" s="108">
        <f t="shared" si="15"/>
        <v>0</v>
      </c>
    </row>
    <row r="1150" spans="1:7" ht="21.2" customHeight="1" x14ac:dyDescent="0.25">
      <c r="A1150" s="143">
        <v>9781546140450</v>
      </c>
      <c r="B1150" s="54" t="s">
        <v>1478</v>
      </c>
      <c r="C1150" s="144" t="s">
        <v>218</v>
      </c>
      <c r="D1150" s="158"/>
      <c r="E1150" s="53">
        <v>15.75</v>
      </c>
      <c r="F1150" s="165"/>
      <c r="G1150" s="108">
        <f t="shared" si="15"/>
        <v>0</v>
      </c>
    </row>
    <row r="1151" spans="1:7" ht="21.2" customHeight="1" x14ac:dyDescent="0.25">
      <c r="A1151" s="143">
        <v>9781338882339</v>
      </c>
      <c r="B1151" s="54" t="s">
        <v>1479</v>
      </c>
      <c r="C1151" s="144" t="s">
        <v>118</v>
      </c>
      <c r="D1151" s="158"/>
      <c r="E1151" s="53">
        <v>13.5</v>
      </c>
      <c r="F1151" s="165"/>
      <c r="G1151" s="108">
        <f t="shared" si="15"/>
        <v>0</v>
      </c>
    </row>
    <row r="1152" spans="1:7" ht="21.2" customHeight="1" x14ac:dyDescent="0.25">
      <c r="A1152" s="143">
        <v>9781039701762</v>
      </c>
      <c r="B1152" s="54" t="s">
        <v>1480</v>
      </c>
      <c r="C1152" s="144" t="s">
        <v>116</v>
      </c>
      <c r="D1152" s="158"/>
      <c r="E1152" s="53">
        <v>9.25</v>
      </c>
      <c r="F1152" s="165"/>
      <c r="G1152" s="108">
        <f t="shared" si="15"/>
        <v>0</v>
      </c>
    </row>
    <row r="1153" spans="1:7" ht="21.2" customHeight="1" x14ac:dyDescent="0.25">
      <c r="A1153" s="143">
        <v>9781338875843</v>
      </c>
      <c r="B1153" s="54" t="s">
        <v>1481</v>
      </c>
      <c r="C1153" s="144" t="s">
        <v>116</v>
      </c>
      <c r="D1153" s="158"/>
      <c r="E1153" s="53">
        <v>12.5</v>
      </c>
      <c r="F1153" s="165"/>
      <c r="G1153" s="108">
        <f t="shared" si="15"/>
        <v>0</v>
      </c>
    </row>
    <row r="1154" spans="1:7" ht="21.2" customHeight="1" x14ac:dyDescent="0.25">
      <c r="A1154" s="143">
        <v>9781338305708</v>
      </c>
      <c r="B1154" s="54" t="s">
        <v>1482</v>
      </c>
      <c r="C1154" s="144" t="s">
        <v>218</v>
      </c>
      <c r="D1154" s="158"/>
      <c r="E1154" s="53">
        <v>17.75</v>
      </c>
      <c r="F1154" s="165"/>
      <c r="G1154" s="108">
        <f t="shared" si="15"/>
        <v>0</v>
      </c>
    </row>
    <row r="1155" spans="1:7" ht="21.2" customHeight="1" x14ac:dyDescent="0.25">
      <c r="A1155" s="143">
        <v>9798887244853</v>
      </c>
      <c r="B1155" s="54" t="s">
        <v>1483</v>
      </c>
      <c r="C1155" s="144" t="s">
        <v>118</v>
      </c>
      <c r="D1155" s="158"/>
      <c r="E1155" s="53">
        <v>24</v>
      </c>
      <c r="F1155" s="165"/>
      <c r="G1155" s="108">
        <f t="shared" si="15"/>
        <v>0</v>
      </c>
    </row>
    <row r="1156" spans="1:7" ht="21.2" customHeight="1" x14ac:dyDescent="0.25">
      <c r="A1156" s="143">
        <v>9780593646847</v>
      </c>
      <c r="B1156" s="54" t="s">
        <v>1484</v>
      </c>
      <c r="C1156" s="144" t="s">
        <v>116</v>
      </c>
      <c r="D1156" s="158"/>
      <c r="E1156" s="53">
        <v>8.25</v>
      </c>
      <c r="F1156" s="165"/>
      <c r="G1156" s="108">
        <f t="shared" si="15"/>
        <v>0</v>
      </c>
    </row>
    <row r="1157" spans="1:7" ht="21.2" customHeight="1" x14ac:dyDescent="0.25">
      <c r="A1157" s="143">
        <v>9798887243337</v>
      </c>
      <c r="B1157" s="54" t="s">
        <v>1485</v>
      </c>
      <c r="C1157" s="144" t="s">
        <v>216</v>
      </c>
      <c r="D1157" s="158"/>
      <c r="E1157" s="53">
        <v>12.5</v>
      </c>
      <c r="F1157" s="165"/>
      <c r="G1157" s="108">
        <f t="shared" si="15"/>
        <v>0</v>
      </c>
    </row>
    <row r="1158" spans="1:7" ht="21.2" customHeight="1" x14ac:dyDescent="0.25">
      <c r="A1158" s="143">
        <v>9781443192354</v>
      </c>
      <c r="B1158" s="54" t="s">
        <v>1486</v>
      </c>
      <c r="C1158" s="144" t="s">
        <v>214</v>
      </c>
      <c r="D1158" s="158" t="s">
        <v>98</v>
      </c>
      <c r="E1158" s="53">
        <v>17.75</v>
      </c>
      <c r="F1158" s="165"/>
      <c r="G1158" s="108">
        <f t="shared" si="15"/>
        <v>0</v>
      </c>
    </row>
    <row r="1159" spans="1:7" ht="21.2" customHeight="1" x14ac:dyDescent="0.25">
      <c r="A1159" s="143">
        <v>9781039712829</v>
      </c>
      <c r="B1159" s="54" t="s">
        <v>1487</v>
      </c>
      <c r="C1159" s="144" t="s">
        <v>116</v>
      </c>
      <c r="D1159" s="158" t="s">
        <v>98</v>
      </c>
      <c r="E1159" s="53">
        <v>12.5</v>
      </c>
      <c r="F1159" s="165"/>
      <c r="G1159" s="108">
        <f t="shared" si="15"/>
        <v>0</v>
      </c>
    </row>
    <row r="1160" spans="1:7" ht="21.2" customHeight="1" x14ac:dyDescent="0.25">
      <c r="A1160" s="143">
        <v>9781546142768</v>
      </c>
      <c r="B1160" s="54" t="s">
        <v>1488</v>
      </c>
      <c r="C1160" s="144" t="s">
        <v>216</v>
      </c>
      <c r="D1160" s="158"/>
      <c r="E1160" s="53">
        <v>9.25</v>
      </c>
      <c r="F1160" s="165"/>
      <c r="G1160" s="108">
        <f t="shared" si="15"/>
        <v>0</v>
      </c>
    </row>
    <row r="1161" spans="1:7" ht="21.2" customHeight="1" x14ac:dyDescent="0.25">
      <c r="A1161" s="143">
        <v>9781771476096</v>
      </c>
      <c r="B1161" s="54" t="s">
        <v>1489</v>
      </c>
      <c r="C1161" s="144" t="s">
        <v>116</v>
      </c>
      <c r="D1161" s="158" t="s">
        <v>98</v>
      </c>
      <c r="E1161" s="53">
        <v>11.5</v>
      </c>
      <c r="F1161" s="165"/>
      <c r="G1161" s="108">
        <f t="shared" si="15"/>
        <v>0</v>
      </c>
    </row>
    <row r="1162" spans="1:7" ht="21.2" customHeight="1" x14ac:dyDescent="0.25">
      <c r="A1162" s="143">
        <v>9781339049489</v>
      </c>
      <c r="B1162" s="54" t="s">
        <v>1490</v>
      </c>
      <c r="C1162" s="144" t="s">
        <v>1295</v>
      </c>
      <c r="D1162" s="158"/>
      <c r="E1162" s="53">
        <v>12.5</v>
      </c>
      <c r="F1162" s="165"/>
      <c r="G1162" s="108">
        <f t="shared" si="15"/>
        <v>0</v>
      </c>
    </row>
    <row r="1163" spans="1:7" ht="21.2" customHeight="1" x14ac:dyDescent="0.25">
      <c r="A1163" s="143">
        <v>9780593709900</v>
      </c>
      <c r="B1163" s="54" t="s">
        <v>1491</v>
      </c>
      <c r="C1163" s="144" t="s">
        <v>224</v>
      </c>
      <c r="D1163" s="158"/>
      <c r="E1163" s="53">
        <v>8.25</v>
      </c>
      <c r="F1163" s="165"/>
      <c r="G1163" s="108">
        <f t="shared" si="15"/>
        <v>0</v>
      </c>
    </row>
    <row r="1164" spans="1:7" ht="21.2" customHeight="1" x14ac:dyDescent="0.25">
      <c r="A1164" s="143">
        <v>9781835555552</v>
      </c>
      <c r="B1164" s="54" t="s">
        <v>1492</v>
      </c>
      <c r="C1164" s="144" t="s">
        <v>1493</v>
      </c>
      <c r="D1164" s="158"/>
      <c r="E1164" s="53">
        <v>15.5</v>
      </c>
      <c r="F1164" s="165"/>
      <c r="G1164" s="108">
        <f t="shared" si="15"/>
        <v>0</v>
      </c>
    </row>
    <row r="1165" spans="1:7" ht="21.2" customHeight="1" x14ac:dyDescent="0.25">
      <c r="A1165" s="143">
        <v>9798225022808</v>
      </c>
      <c r="B1165" s="54" t="s">
        <v>1494</v>
      </c>
      <c r="C1165" s="144" t="s">
        <v>367</v>
      </c>
      <c r="D1165" s="158"/>
      <c r="E1165" s="53">
        <v>28.75</v>
      </c>
      <c r="F1165" s="165"/>
      <c r="G1165" s="108">
        <f t="shared" si="15"/>
        <v>0</v>
      </c>
    </row>
    <row r="1166" spans="1:7" ht="21.2" customHeight="1" x14ac:dyDescent="0.25">
      <c r="A1166" s="143">
        <v>9781546110460</v>
      </c>
      <c r="B1166" s="54" t="s">
        <v>1495</v>
      </c>
      <c r="C1166" s="144" t="s">
        <v>218</v>
      </c>
      <c r="D1166" s="158"/>
      <c r="E1166" s="53">
        <v>17.75</v>
      </c>
      <c r="F1166" s="165"/>
      <c r="G1166" s="108">
        <f t="shared" si="15"/>
        <v>0</v>
      </c>
    </row>
    <row r="1167" spans="1:7" ht="21.2" customHeight="1" x14ac:dyDescent="0.25">
      <c r="A1167" s="143">
        <v>9781339036335</v>
      </c>
      <c r="B1167" s="54" t="s">
        <v>1496</v>
      </c>
      <c r="C1167" s="144" t="s">
        <v>216</v>
      </c>
      <c r="D1167" s="158"/>
      <c r="E1167" s="53">
        <v>17.75</v>
      </c>
      <c r="F1167" s="165"/>
      <c r="G1167" s="108">
        <f t="shared" si="15"/>
        <v>0</v>
      </c>
    </row>
    <row r="1168" spans="1:7" ht="21.2" customHeight="1" x14ac:dyDescent="0.25">
      <c r="A1168" s="143">
        <v>9781338880434</v>
      </c>
      <c r="B1168" s="54" t="s">
        <v>1497</v>
      </c>
      <c r="C1168" s="144" t="s">
        <v>224</v>
      </c>
      <c r="D1168" s="158"/>
      <c r="E1168" s="53">
        <v>9.25</v>
      </c>
      <c r="F1168" s="165"/>
      <c r="G1168" s="108">
        <f t="shared" si="15"/>
        <v>0</v>
      </c>
    </row>
    <row r="1169" spans="1:7" ht="21.2" customHeight="1" x14ac:dyDescent="0.25">
      <c r="A1169" s="143">
        <v>9781546127161</v>
      </c>
      <c r="B1169" s="54" t="s">
        <v>1498</v>
      </c>
      <c r="C1169" s="144" t="s">
        <v>224</v>
      </c>
      <c r="D1169" s="158"/>
      <c r="E1169" s="53">
        <v>9.25</v>
      </c>
      <c r="F1169" s="165"/>
      <c r="G1169" s="108">
        <f t="shared" si="15"/>
        <v>0</v>
      </c>
    </row>
    <row r="1170" spans="1:7" ht="21.2" customHeight="1" x14ac:dyDescent="0.25">
      <c r="A1170" s="143">
        <v>9781964487229</v>
      </c>
      <c r="B1170" s="54" t="s">
        <v>1499</v>
      </c>
      <c r="C1170" s="144" t="s">
        <v>270</v>
      </c>
      <c r="D1170" s="158"/>
      <c r="E1170" s="53">
        <v>12.5</v>
      </c>
      <c r="F1170" s="165"/>
      <c r="G1170" s="108">
        <f t="shared" si="15"/>
        <v>0</v>
      </c>
    </row>
    <row r="1171" spans="1:7" ht="21.2" customHeight="1" x14ac:dyDescent="0.25">
      <c r="A1171" s="143">
        <v>9781956403909</v>
      </c>
      <c r="B1171" s="54" t="s">
        <v>1500</v>
      </c>
      <c r="C1171" s="144" t="s">
        <v>216</v>
      </c>
      <c r="D1171" s="158"/>
      <c r="E1171" s="53">
        <v>13.5</v>
      </c>
      <c r="F1171" s="165"/>
      <c r="G1171" s="108">
        <f t="shared" si="15"/>
        <v>0</v>
      </c>
    </row>
    <row r="1172" spans="1:7" ht="21.2" customHeight="1" x14ac:dyDescent="0.25">
      <c r="A1172" s="143">
        <v>9781964487038</v>
      </c>
      <c r="B1172" s="54" t="s">
        <v>1501</v>
      </c>
      <c r="C1172" s="144" t="s">
        <v>270</v>
      </c>
      <c r="D1172" s="158"/>
      <c r="E1172" s="53">
        <v>13.5</v>
      </c>
      <c r="F1172" s="165"/>
      <c r="G1172" s="108">
        <f t="shared" ref="G1172:G1177" si="16">+F1172*E1172</f>
        <v>0</v>
      </c>
    </row>
    <row r="1173" spans="1:7" ht="21.2" customHeight="1" x14ac:dyDescent="0.25">
      <c r="A1173" s="143">
        <v>9781339053752</v>
      </c>
      <c r="B1173" s="54" t="s">
        <v>1502</v>
      </c>
      <c r="C1173" s="144" t="s">
        <v>118</v>
      </c>
      <c r="D1173" s="158"/>
      <c r="E1173" s="53">
        <v>12.5</v>
      </c>
      <c r="F1173" s="165"/>
      <c r="G1173" s="108">
        <f t="shared" si="16"/>
        <v>0</v>
      </c>
    </row>
    <row r="1174" spans="1:7" ht="21.2" customHeight="1" x14ac:dyDescent="0.25">
      <c r="A1174" s="143">
        <v>9781546109464</v>
      </c>
      <c r="B1174" s="54" t="s">
        <v>1503</v>
      </c>
      <c r="C1174" s="144" t="s">
        <v>270</v>
      </c>
      <c r="D1174" s="158"/>
      <c r="E1174" s="53">
        <v>21</v>
      </c>
      <c r="F1174" s="165"/>
      <c r="G1174" s="108">
        <f t="shared" si="16"/>
        <v>0</v>
      </c>
    </row>
    <row r="1175" spans="1:7" ht="21.2" customHeight="1" x14ac:dyDescent="0.25">
      <c r="A1175" s="143">
        <v>9781443128605</v>
      </c>
      <c r="B1175" s="54" t="s">
        <v>1504</v>
      </c>
      <c r="C1175" s="144" t="s">
        <v>116</v>
      </c>
      <c r="D1175" s="158" t="s">
        <v>98</v>
      </c>
      <c r="E1175" s="53">
        <v>9.25</v>
      </c>
      <c r="F1175" s="165"/>
      <c r="G1175" s="108">
        <f t="shared" si="16"/>
        <v>0</v>
      </c>
    </row>
    <row r="1176" spans="1:7" ht="21.2" customHeight="1" x14ac:dyDescent="0.25">
      <c r="A1176" s="143">
        <v>9781803371542</v>
      </c>
      <c r="B1176" s="54" t="s">
        <v>1505</v>
      </c>
      <c r="C1176" s="144" t="s">
        <v>258</v>
      </c>
      <c r="D1176" s="158"/>
      <c r="E1176" s="53">
        <v>12.5</v>
      </c>
      <c r="F1176" s="165"/>
      <c r="G1176" s="108">
        <f t="shared" si="16"/>
        <v>0</v>
      </c>
    </row>
    <row r="1177" spans="1:7" ht="21.2" customHeight="1" x14ac:dyDescent="0.25">
      <c r="A1177" s="143">
        <v>9798225026257</v>
      </c>
      <c r="B1177" s="54" t="s">
        <v>1506</v>
      </c>
      <c r="C1177" s="144" t="s">
        <v>118</v>
      </c>
      <c r="D1177" s="158"/>
      <c r="E1177" s="53">
        <v>23.5</v>
      </c>
      <c r="F1177" s="165"/>
      <c r="G1177" s="108">
        <f t="shared" si="16"/>
        <v>0</v>
      </c>
    </row>
    <row r="1178" spans="1:7" ht="21.2" customHeight="1" x14ac:dyDescent="0.25">
      <c r="A1178" s="143">
        <v>9781546170853</v>
      </c>
      <c r="B1178" s="54" t="s">
        <v>1507</v>
      </c>
      <c r="C1178" s="144" t="s">
        <v>116</v>
      </c>
      <c r="D1178" s="158"/>
      <c r="E1178" s="53">
        <v>10.5</v>
      </c>
      <c r="F1178" s="165"/>
      <c r="G1178" s="108">
        <f t="shared" si="15"/>
        <v>0</v>
      </c>
    </row>
    <row r="1179" spans="1:7" ht="21.2" customHeight="1" x14ac:dyDescent="0.25">
      <c r="A1179" s="143">
        <v>9798225025793</v>
      </c>
      <c r="B1179" s="54" t="s">
        <v>1508</v>
      </c>
      <c r="C1179" s="144" t="s">
        <v>116</v>
      </c>
      <c r="D1179" s="158"/>
      <c r="E1179" s="53">
        <v>10.5</v>
      </c>
      <c r="F1179" s="165"/>
      <c r="G1179" s="108">
        <f t="shared" si="15"/>
        <v>0</v>
      </c>
    </row>
    <row r="1180" spans="1:7" ht="21.2" customHeight="1" x14ac:dyDescent="0.25">
      <c r="A1180" s="143" t="s">
        <v>1509</v>
      </c>
      <c r="B1180" s="54" t="s">
        <v>1510</v>
      </c>
      <c r="C1180" s="144" t="s">
        <v>216</v>
      </c>
      <c r="D1180" s="158"/>
      <c r="E1180" s="53">
        <v>22.5</v>
      </c>
      <c r="F1180" s="165"/>
      <c r="G1180" s="108">
        <f t="shared" si="15"/>
        <v>0</v>
      </c>
    </row>
    <row r="1181" spans="1:7" ht="21.2" customHeight="1" x14ac:dyDescent="0.25">
      <c r="A1181" s="143">
        <v>9781546142324</v>
      </c>
      <c r="B1181" s="54" t="s">
        <v>1511</v>
      </c>
      <c r="C1181" s="144" t="s">
        <v>116</v>
      </c>
      <c r="D1181" s="158"/>
      <c r="E1181" s="53">
        <v>10.5</v>
      </c>
      <c r="F1181" s="165"/>
      <c r="G1181" s="108">
        <f t="shared" si="15"/>
        <v>0</v>
      </c>
    </row>
    <row r="1182" spans="1:7" ht="21.2" customHeight="1" x14ac:dyDescent="0.25">
      <c r="A1182" s="143">
        <v>9781443194037</v>
      </c>
      <c r="B1182" s="54" t="s">
        <v>1512</v>
      </c>
      <c r="C1182" s="144" t="s">
        <v>116</v>
      </c>
      <c r="D1182" s="158" t="s">
        <v>98</v>
      </c>
      <c r="E1182" s="53">
        <v>10</v>
      </c>
      <c r="F1182" s="165"/>
      <c r="G1182" s="108">
        <f t="shared" si="15"/>
        <v>0</v>
      </c>
    </row>
    <row r="1183" spans="1:7" ht="21.2" customHeight="1" x14ac:dyDescent="0.25">
      <c r="A1183" s="143">
        <v>9781546145912</v>
      </c>
      <c r="B1183" s="54" t="s">
        <v>1513</v>
      </c>
      <c r="C1183" s="144" t="s">
        <v>214</v>
      </c>
      <c r="D1183" s="158"/>
      <c r="E1183" s="53">
        <v>12.5</v>
      </c>
      <c r="F1183" s="165"/>
      <c r="G1183" s="108">
        <f t="shared" si="15"/>
        <v>0</v>
      </c>
    </row>
    <row r="1184" spans="1:7" ht="21.2" customHeight="1" x14ac:dyDescent="0.25">
      <c r="A1184" s="143">
        <v>9781338255751</v>
      </c>
      <c r="B1184" s="54" t="s">
        <v>1514</v>
      </c>
      <c r="C1184" s="144" t="s">
        <v>118</v>
      </c>
      <c r="D1184" s="158"/>
      <c r="E1184" s="53">
        <v>10</v>
      </c>
      <c r="F1184" s="165"/>
      <c r="G1184" s="108">
        <f t="shared" ref="G1184:G1191" si="17">+F1184*E1184</f>
        <v>0</v>
      </c>
    </row>
    <row r="1185" spans="1:7" ht="21.2" customHeight="1" x14ac:dyDescent="0.25">
      <c r="A1185" s="143">
        <v>9781338712896</v>
      </c>
      <c r="B1185" s="54" t="s">
        <v>1515</v>
      </c>
      <c r="C1185" s="144" t="s">
        <v>367</v>
      </c>
      <c r="D1185" s="158"/>
      <c r="E1185" s="53">
        <v>11.5</v>
      </c>
      <c r="F1185" s="165"/>
      <c r="G1185" s="108">
        <f t="shared" si="17"/>
        <v>0</v>
      </c>
    </row>
    <row r="1186" spans="1:7" ht="21.2" customHeight="1" x14ac:dyDescent="0.25">
      <c r="A1186" s="143">
        <v>9781339014852</v>
      </c>
      <c r="B1186" s="54" t="s">
        <v>1516</v>
      </c>
      <c r="C1186" s="144" t="s">
        <v>224</v>
      </c>
      <c r="D1186" s="158"/>
      <c r="E1186" s="53">
        <v>9.25</v>
      </c>
      <c r="F1186" s="165"/>
      <c r="G1186" s="108">
        <f t="shared" si="17"/>
        <v>0</v>
      </c>
    </row>
    <row r="1187" spans="1:7" ht="21.2" customHeight="1" x14ac:dyDescent="0.25">
      <c r="A1187" s="143">
        <v>9781339035567</v>
      </c>
      <c r="B1187" s="54" t="s">
        <v>1517</v>
      </c>
      <c r="C1187" s="144" t="s">
        <v>224</v>
      </c>
      <c r="D1187" s="158"/>
      <c r="E1187" s="53">
        <v>9.25</v>
      </c>
      <c r="F1187" s="165"/>
      <c r="G1187" s="108">
        <f t="shared" si="17"/>
        <v>0</v>
      </c>
    </row>
    <row r="1188" spans="1:7" ht="21.2" customHeight="1" x14ac:dyDescent="0.25">
      <c r="A1188" s="143">
        <v>9781443175081</v>
      </c>
      <c r="B1188" s="54" t="s">
        <v>1518</v>
      </c>
      <c r="C1188" s="144" t="s">
        <v>116</v>
      </c>
      <c r="D1188" s="158" t="s">
        <v>98</v>
      </c>
      <c r="E1188" s="53">
        <v>10</v>
      </c>
      <c r="F1188" s="165"/>
      <c r="G1188" s="108">
        <f t="shared" si="17"/>
        <v>0</v>
      </c>
    </row>
    <row r="1189" spans="1:7" ht="21.2" customHeight="1" x14ac:dyDescent="0.25">
      <c r="A1189" s="143">
        <v>9781339031200</v>
      </c>
      <c r="B1189" s="54" t="s">
        <v>1519</v>
      </c>
      <c r="C1189" s="144" t="s">
        <v>116</v>
      </c>
      <c r="D1189" s="158"/>
      <c r="E1189" s="53">
        <v>10.5</v>
      </c>
      <c r="F1189" s="165"/>
      <c r="G1189" s="108">
        <f t="shared" si="17"/>
        <v>0</v>
      </c>
    </row>
    <row r="1190" spans="1:7" ht="21.2" customHeight="1" x14ac:dyDescent="0.25">
      <c r="A1190" s="143">
        <v>9781546164500</v>
      </c>
      <c r="B1190" s="54" t="s">
        <v>1520</v>
      </c>
      <c r="C1190" s="144" t="s">
        <v>116</v>
      </c>
      <c r="D1190" s="158"/>
      <c r="E1190" s="53">
        <v>10.5</v>
      </c>
      <c r="F1190" s="165"/>
      <c r="G1190" s="108">
        <f t="shared" si="17"/>
        <v>0</v>
      </c>
    </row>
    <row r="1191" spans="1:7" ht="21.2" customHeight="1" x14ac:dyDescent="0.25">
      <c r="A1191" s="143">
        <v>9781039713642</v>
      </c>
      <c r="B1191" s="54" t="s">
        <v>1521</v>
      </c>
      <c r="C1191" s="144" t="s">
        <v>116</v>
      </c>
      <c r="D1191" s="158"/>
      <c r="E1191" s="53">
        <v>9.25</v>
      </c>
      <c r="F1191" s="165"/>
      <c r="G1191" s="108">
        <f t="shared" si="17"/>
        <v>0</v>
      </c>
    </row>
    <row r="1192" spans="1:7" ht="21.2" customHeight="1" x14ac:dyDescent="0.25">
      <c r="A1192" s="143">
        <v>9781546159223</v>
      </c>
      <c r="B1192" s="54" t="s">
        <v>1522</v>
      </c>
      <c r="C1192" s="144" t="s">
        <v>373</v>
      </c>
      <c r="D1192" s="158"/>
      <c r="E1192" s="53">
        <v>15.75</v>
      </c>
      <c r="F1192" s="165"/>
      <c r="G1192" s="108">
        <f t="shared" si="15"/>
        <v>0</v>
      </c>
    </row>
    <row r="1193" spans="1:7" ht="21.2" customHeight="1" x14ac:dyDescent="0.25">
      <c r="A1193" s="143">
        <v>9781339000961</v>
      </c>
      <c r="B1193" s="54" t="s">
        <v>1523</v>
      </c>
      <c r="C1193" s="144" t="s">
        <v>224</v>
      </c>
      <c r="D1193" s="158"/>
      <c r="E1193" s="53">
        <v>9.25</v>
      </c>
      <c r="F1193" s="165"/>
      <c r="G1193" s="108">
        <f t="shared" si="15"/>
        <v>0</v>
      </c>
    </row>
    <row r="1194" spans="1:7" ht="21.2" customHeight="1" x14ac:dyDescent="0.25">
      <c r="A1194" s="143">
        <v>9781338672206</v>
      </c>
      <c r="B1194" s="54" t="s">
        <v>1524</v>
      </c>
      <c r="C1194" s="144" t="s">
        <v>224</v>
      </c>
      <c r="D1194" s="158"/>
      <c r="E1194" s="53">
        <v>8.25</v>
      </c>
      <c r="F1194" s="165"/>
      <c r="G1194" s="108">
        <f t="shared" si="15"/>
        <v>0</v>
      </c>
    </row>
    <row r="1195" spans="1:7" ht="21.2" customHeight="1" x14ac:dyDescent="0.25">
      <c r="A1195" s="143">
        <v>9781339035666</v>
      </c>
      <c r="B1195" s="54" t="s">
        <v>1525</v>
      </c>
      <c r="C1195" s="144" t="s">
        <v>116</v>
      </c>
      <c r="D1195" s="158"/>
      <c r="E1195" s="53">
        <v>10.5</v>
      </c>
      <c r="F1195" s="165"/>
      <c r="G1195" s="108">
        <f t="shared" si="15"/>
        <v>0</v>
      </c>
    </row>
    <row r="1196" spans="1:7" ht="21.2" customHeight="1" x14ac:dyDescent="0.25">
      <c r="A1196" s="143">
        <v>9781546109433</v>
      </c>
      <c r="B1196" s="54" t="s">
        <v>1526</v>
      </c>
      <c r="C1196" s="144" t="s">
        <v>117</v>
      </c>
      <c r="D1196" s="158"/>
      <c r="E1196" s="53">
        <v>15.75</v>
      </c>
      <c r="F1196" s="165"/>
      <c r="G1196" s="108">
        <f t="shared" si="15"/>
        <v>0</v>
      </c>
    </row>
    <row r="1197" spans="1:7" ht="21.2" customHeight="1" x14ac:dyDescent="0.25">
      <c r="A1197" s="143">
        <v>9781338818529</v>
      </c>
      <c r="B1197" s="54" t="s">
        <v>1527</v>
      </c>
      <c r="C1197" s="144" t="s">
        <v>216</v>
      </c>
      <c r="D1197" s="158"/>
      <c r="E1197" s="53">
        <v>23.5</v>
      </c>
      <c r="F1197" s="165"/>
      <c r="G1197" s="108">
        <f t="shared" si="15"/>
        <v>0</v>
      </c>
    </row>
    <row r="1198" spans="1:7" ht="21.2" customHeight="1" x14ac:dyDescent="0.25">
      <c r="A1198" s="143">
        <v>9781339001234</v>
      </c>
      <c r="B1198" s="54" t="s">
        <v>1528</v>
      </c>
      <c r="C1198" s="144" t="s">
        <v>218</v>
      </c>
      <c r="D1198" s="158"/>
      <c r="E1198" s="53">
        <v>17.75</v>
      </c>
      <c r="F1198" s="165"/>
      <c r="G1198" s="108">
        <f t="shared" si="15"/>
        <v>0</v>
      </c>
    </row>
    <row r="1199" spans="1:7" ht="21.2" customHeight="1" x14ac:dyDescent="0.25">
      <c r="A1199" s="143">
        <v>9781339001296</v>
      </c>
      <c r="B1199" s="54" t="s">
        <v>1529</v>
      </c>
      <c r="C1199" s="144" t="s">
        <v>216</v>
      </c>
      <c r="D1199" s="158"/>
      <c r="E1199" s="53">
        <v>22</v>
      </c>
      <c r="F1199" s="165"/>
      <c r="G1199" s="108">
        <f t="shared" si="15"/>
        <v>0</v>
      </c>
    </row>
    <row r="1200" spans="1:7" ht="21.2" customHeight="1" x14ac:dyDescent="0.25">
      <c r="A1200" s="143">
        <v>9781339042442</v>
      </c>
      <c r="B1200" s="54" t="s">
        <v>1530</v>
      </c>
      <c r="C1200" s="144" t="s">
        <v>118</v>
      </c>
      <c r="D1200" s="158"/>
      <c r="E1200" s="53">
        <v>21</v>
      </c>
      <c r="F1200" s="165"/>
      <c r="G1200" s="108">
        <f t="shared" si="15"/>
        <v>0</v>
      </c>
    </row>
    <row r="1201" spans="1:7" ht="21.2" customHeight="1" x14ac:dyDescent="0.25">
      <c r="A1201" s="143">
        <v>9798225024703</v>
      </c>
      <c r="B1201" s="54" t="s">
        <v>1531</v>
      </c>
      <c r="C1201" s="144" t="s">
        <v>1532</v>
      </c>
      <c r="D1201" s="158"/>
      <c r="E1201" s="53">
        <v>16.75</v>
      </c>
      <c r="F1201" s="165"/>
      <c r="G1201" s="108">
        <f t="shared" si="15"/>
        <v>0</v>
      </c>
    </row>
    <row r="1202" spans="1:7" ht="21.2" customHeight="1" x14ac:dyDescent="0.25">
      <c r="A1202" s="143">
        <v>9781338745535</v>
      </c>
      <c r="B1202" s="54" t="s">
        <v>1533</v>
      </c>
      <c r="C1202" s="144" t="s">
        <v>240</v>
      </c>
      <c r="D1202" s="158"/>
      <c r="E1202" s="53">
        <v>11.5</v>
      </c>
      <c r="F1202" s="165"/>
      <c r="G1202" s="108">
        <f t="shared" si="15"/>
        <v>0</v>
      </c>
    </row>
    <row r="1203" spans="1:7" ht="21.2" customHeight="1" x14ac:dyDescent="0.25">
      <c r="A1203" s="143">
        <v>9781338745801</v>
      </c>
      <c r="B1203" s="54" t="s">
        <v>1534</v>
      </c>
      <c r="C1203" s="144" t="s">
        <v>214</v>
      </c>
      <c r="D1203" s="158"/>
      <c r="E1203" s="53">
        <v>12.5</v>
      </c>
      <c r="F1203" s="165"/>
      <c r="G1203" s="108">
        <f t="shared" si="15"/>
        <v>0</v>
      </c>
    </row>
    <row r="1204" spans="1:7" ht="21.2" customHeight="1" x14ac:dyDescent="0.25">
      <c r="A1204" s="143">
        <v>9781338853858</v>
      </c>
      <c r="B1204" s="54" t="s">
        <v>1535</v>
      </c>
      <c r="C1204" s="144" t="s">
        <v>218</v>
      </c>
      <c r="D1204" s="158"/>
      <c r="E1204" s="53">
        <v>12.5</v>
      </c>
      <c r="F1204" s="165"/>
      <c r="G1204" s="108">
        <f t="shared" si="15"/>
        <v>0</v>
      </c>
    </row>
    <row r="1205" spans="1:7" ht="21.2" customHeight="1" x14ac:dyDescent="0.25">
      <c r="A1205" s="143">
        <v>9781039712676</v>
      </c>
      <c r="B1205" s="54" t="s">
        <v>1536</v>
      </c>
      <c r="C1205" s="144" t="s">
        <v>270</v>
      </c>
      <c r="D1205" s="158" t="s">
        <v>98</v>
      </c>
      <c r="E1205" s="53">
        <v>12.5</v>
      </c>
      <c r="F1205" s="165"/>
      <c r="G1205" s="108">
        <f t="shared" si="15"/>
        <v>0</v>
      </c>
    </row>
    <row r="1206" spans="1:7" ht="21.2" customHeight="1" x14ac:dyDescent="0.25">
      <c r="A1206" s="143">
        <v>9781546166566</v>
      </c>
      <c r="B1206" s="54" t="s">
        <v>1537</v>
      </c>
      <c r="C1206" s="144" t="s">
        <v>270</v>
      </c>
      <c r="D1206" s="158"/>
      <c r="E1206" s="53">
        <v>30.5</v>
      </c>
      <c r="F1206" s="165"/>
      <c r="G1206" s="108">
        <f t="shared" si="15"/>
        <v>0</v>
      </c>
    </row>
    <row r="1207" spans="1:7" ht="21.2" customHeight="1" x14ac:dyDescent="0.25">
      <c r="A1207" s="143">
        <v>9780785848172</v>
      </c>
      <c r="B1207" s="54" t="s">
        <v>1538</v>
      </c>
      <c r="C1207" s="144" t="s">
        <v>367</v>
      </c>
      <c r="D1207" s="158"/>
      <c r="E1207" s="53">
        <v>15.75</v>
      </c>
      <c r="F1207" s="165"/>
      <c r="G1207" s="108">
        <f t="shared" si="15"/>
        <v>0</v>
      </c>
    </row>
    <row r="1208" spans="1:7" ht="21.2" customHeight="1" x14ac:dyDescent="0.25">
      <c r="A1208" s="143">
        <v>9781339000954</v>
      </c>
      <c r="B1208" s="54" t="s">
        <v>1539</v>
      </c>
      <c r="C1208" s="144" t="s">
        <v>224</v>
      </c>
      <c r="D1208" s="158"/>
      <c r="E1208" s="53">
        <v>8.25</v>
      </c>
      <c r="F1208" s="165"/>
      <c r="G1208" s="108">
        <f t="shared" si="15"/>
        <v>0</v>
      </c>
    </row>
    <row r="1209" spans="1:7" ht="21.2" customHeight="1" x14ac:dyDescent="0.25">
      <c r="A1209" s="143">
        <v>9781338891065</v>
      </c>
      <c r="B1209" s="54" t="s">
        <v>1540</v>
      </c>
      <c r="C1209" s="144" t="s">
        <v>116</v>
      </c>
      <c r="D1209" s="158"/>
      <c r="E1209" s="53">
        <v>11.25</v>
      </c>
      <c r="F1209" s="165"/>
      <c r="G1209" s="108">
        <f t="shared" si="15"/>
        <v>0</v>
      </c>
    </row>
    <row r="1210" spans="1:7" ht="21.2" customHeight="1" x14ac:dyDescent="0.25">
      <c r="A1210" s="143">
        <v>9781338895100</v>
      </c>
      <c r="B1210" s="54" t="s">
        <v>1541</v>
      </c>
      <c r="C1210" s="144" t="s">
        <v>373</v>
      </c>
      <c r="D1210" s="158"/>
      <c r="E1210" s="53">
        <v>12.5</v>
      </c>
      <c r="F1210" s="165"/>
      <c r="G1210" s="108">
        <f t="shared" ref="G1210:G1215" si="18">+F1210*E1210</f>
        <v>0</v>
      </c>
    </row>
    <row r="1211" spans="1:7" ht="21.2" customHeight="1" x14ac:dyDescent="0.25">
      <c r="A1211" s="143">
        <v>9780316565509</v>
      </c>
      <c r="B1211" s="54" t="s">
        <v>1542</v>
      </c>
      <c r="C1211" s="144" t="s">
        <v>118</v>
      </c>
      <c r="D1211" s="158"/>
      <c r="E1211" s="53">
        <v>12.5</v>
      </c>
      <c r="F1211" s="165"/>
      <c r="G1211" s="108">
        <f t="shared" si="18"/>
        <v>0</v>
      </c>
    </row>
    <row r="1212" spans="1:7" ht="21.2" customHeight="1" x14ac:dyDescent="0.25">
      <c r="A1212" s="143">
        <v>9781039705630</v>
      </c>
      <c r="B1212" s="54" t="s">
        <v>1543</v>
      </c>
      <c r="C1212" s="144" t="s">
        <v>233</v>
      </c>
      <c r="D1212" s="158" t="s">
        <v>98</v>
      </c>
      <c r="E1212" s="53">
        <v>9.25</v>
      </c>
      <c r="F1212" s="165"/>
      <c r="G1212" s="108">
        <f t="shared" si="18"/>
        <v>0</v>
      </c>
    </row>
    <row r="1213" spans="1:7" ht="21.2" customHeight="1" x14ac:dyDescent="0.25">
      <c r="A1213" s="143">
        <v>9781035425273</v>
      </c>
      <c r="B1213" s="54" t="s">
        <v>1544</v>
      </c>
      <c r="C1213" s="144" t="s">
        <v>214</v>
      </c>
      <c r="D1213" s="158"/>
      <c r="E1213" s="53">
        <v>17.75</v>
      </c>
      <c r="F1213" s="165"/>
      <c r="G1213" s="108">
        <f t="shared" si="18"/>
        <v>0</v>
      </c>
    </row>
    <row r="1214" spans="1:7" ht="21.2" customHeight="1" x14ac:dyDescent="0.25">
      <c r="A1214" s="143">
        <v>9781427858979</v>
      </c>
      <c r="B1214" s="54" t="s">
        <v>1545</v>
      </c>
      <c r="C1214" s="144" t="s">
        <v>118</v>
      </c>
      <c r="D1214" s="158"/>
      <c r="E1214" s="53">
        <v>23</v>
      </c>
      <c r="F1214" s="165"/>
      <c r="G1214" s="108">
        <f t="shared" si="18"/>
        <v>0</v>
      </c>
    </row>
    <row r="1215" spans="1:7" ht="21.2" customHeight="1" x14ac:dyDescent="0.25">
      <c r="A1215" s="143">
        <v>9781545825150</v>
      </c>
      <c r="B1215" s="54" t="s">
        <v>1546</v>
      </c>
      <c r="C1215" s="144" t="s">
        <v>216</v>
      </c>
      <c r="D1215" s="158"/>
      <c r="E1215" s="53">
        <v>13.5</v>
      </c>
      <c r="F1215" s="165"/>
      <c r="G1215" s="108">
        <f t="shared" si="18"/>
        <v>0</v>
      </c>
    </row>
    <row r="1216" spans="1:7" x14ac:dyDescent="0.25">
      <c r="A1216" s="208"/>
      <c r="B1216" s="209"/>
      <c r="C1216" s="225"/>
      <c r="D1216" s="56"/>
      <c r="E1216" s="226"/>
      <c r="F1216" s="227"/>
      <c r="G1216" s="228"/>
    </row>
    <row r="1217" spans="1:7" ht="32.25" customHeight="1" x14ac:dyDescent="0.25">
      <c r="A1217" s="447" t="s">
        <v>139</v>
      </c>
      <c r="B1217" s="447"/>
      <c r="C1217" s="447"/>
      <c r="D1217" s="447"/>
      <c r="E1217" s="447"/>
      <c r="F1217" s="447"/>
      <c r="G1217" s="447"/>
    </row>
    <row r="1218" spans="1:7" ht="90.75" thickBot="1" x14ac:dyDescent="0.3">
      <c r="A1218" s="237" t="s">
        <v>12</v>
      </c>
      <c r="B1218" s="238" t="s">
        <v>11</v>
      </c>
      <c r="C1218" s="182" t="s">
        <v>15</v>
      </c>
      <c r="D1218" s="183" t="s">
        <v>16</v>
      </c>
      <c r="E1218" s="241" t="s">
        <v>206</v>
      </c>
      <c r="F1218" s="185" t="s">
        <v>17</v>
      </c>
      <c r="G1218" s="186" t="s">
        <v>18</v>
      </c>
    </row>
    <row r="1219" spans="1:7" ht="21.2" customHeight="1" thickTop="1" x14ac:dyDescent="0.25">
      <c r="A1219" s="229">
        <v>9782897709372</v>
      </c>
      <c r="B1219" s="230" t="s">
        <v>1547</v>
      </c>
      <c r="C1219" s="231" t="s">
        <v>218</v>
      </c>
      <c r="D1219" s="232" t="s">
        <v>98</v>
      </c>
      <c r="E1219" s="296">
        <v>18.75</v>
      </c>
      <c r="F1219" s="165"/>
      <c r="G1219" s="297">
        <f>+F1219*E1219</f>
        <v>0</v>
      </c>
    </row>
    <row r="1220" spans="1:7" ht="21.2" customHeight="1" x14ac:dyDescent="0.25">
      <c r="A1220" s="133">
        <v>9781039716162</v>
      </c>
      <c r="B1220" s="54" t="s">
        <v>1548</v>
      </c>
      <c r="C1220" s="144" t="s">
        <v>116</v>
      </c>
      <c r="D1220" s="105" t="s">
        <v>98</v>
      </c>
      <c r="E1220" s="294">
        <v>22.75</v>
      </c>
      <c r="F1220" s="165"/>
      <c r="G1220" s="295">
        <f t="shared" ref="G1220:G1665" si="19">+F1220*E1220</f>
        <v>0</v>
      </c>
    </row>
    <row r="1221" spans="1:7" ht="21.2" customHeight="1" x14ac:dyDescent="0.25">
      <c r="A1221" s="133">
        <v>9781443199872</v>
      </c>
      <c r="B1221" s="54" t="s">
        <v>1549</v>
      </c>
      <c r="C1221" s="144" t="s">
        <v>900</v>
      </c>
      <c r="D1221" s="158" t="s">
        <v>98</v>
      </c>
      <c r="E1221" s="294">
        <v>6.25</v>
      </c>
      <c r="F1221" s="165"/>
      <c r="G1221" s="295">
        <f t="shared" si="19"/>
        <v>0</v>
      </c>
    </row>
    <row r="1222" spans="1:7" ht="21.2" customHeight="1" x14ac:dyDescent="0.25">
      <c r="A1222" s="133">
        <v>9781039715523</v>
      </c>
      <c r="B1222" s="54" t="s">
        <v>1550</v>
      </c>
      <c r="C1222" s="144" t="s">
        <v>270</v>
      </c>
      <c r="D1222" s="158" t="s">
        <v>98</v>
      </c>
      <c r="E1222" s="294">
        <v>6</v>
      </c>
      <c r="F1222" s="165"/>
      <c r="G1222" s="295">
        <f t="shared" si="19"/>
        <v>0</v>
      </c>
    </row>
    <row r="1223" spans="1:7" ht="21.2" customHeight="1" x14ac:dyDescent="0.25">
      <c r="A1223" s="133">
        <v>9782898531064</v>
      </c>
      <c r="B1223" s="54" t="s">
        <v>1551</v>
      </c>
      <c r="C1223" s="144" t="s">
        <v>1552</v>
      </c>
      <c r="D1223" s="158" t="s">
        <v>98</v>
      </c>
      <c r="E1223" s="294">
        <v>18.75</v>
      </c>
      <c r="F1223" s="165"/>
      <c r="G1223" s="295">
        <f t="shared" si="19"/>
        <v>0</v>
      </c>
    </row>
    <row r="1224" spans="1:7" ht="21.2" customHeight="1" x14ac:dyDescent="0.25">
      <c r="A1224" s="133">
        <v>9781801318013</v>
      </c>
      <c r="B1224" s="54" t="s">
        <v>1553</v>
      </c>
      <c r="C1224" s="144" t="s">
        <v>321</v>
      </c>
      <c r="D1224" s="158"/>
      <c r="E1224" s="294">
        <v>10</v>
      </c>
      <c r="F1224" s="165"/>
      <c r="G1224" s="295">
        <f t="shared" si="19"/>
        <v>0</v>
      </c>
    </row>
    <row r="1225" spans="1:7" ht="21.2" customHeight="1" x14ac:dyDescent="0.25">
      <c r="A1225" s="133">
        <v>9782898530531</v>
      </c>
      <c r="B1225" s="54" t="s">
        <v>1554</v>
      </c>
      <c r="C1225" s="144" t="s">
        <v>238</v>
      </c>
      <c r="D1225" s="158" t="s">
        <v>98</v>
      </c>
      <c r="E1225" s="294">
        <v>16.75</v>
      </c>
      <c r="F1225" s="165"/>
      <c r="G1225" s="295">
        <f t="shared" si="19"/>
        <v>0</v>
      </c>
    </row>
    <row r="1226" spans="1:7" ht="21.2" customHeight="1" x14ac:dyDescent="0.25">
      <c r="A1226" s="133">
        <v>9781039706125</v>
      </c>
      <c r="B1226" s="54" t="s">
        <v>1555</v>
      </c>
      <c r="C1226" s="144" t="s">
        <v>117</v>
      </c>
      <c r="D1226" s="158"/>
      <c r="E1226" s="294">
        <v>15.75</v>
      </c>
      <c r="F1226" s="165"/>
      <c r="G1226" s="295">
        <f t="shared" si="19"/>
        <v>0</v>
      </c>
    </row>
    <row r="1227" spans="1:7" ht="21.2" customHeight="1" x14ac:dyDescent="0.25">
      <c r="A1227" s="133">
        <v>9781039702394</v>
      </c>
      <c r="B1227" s="54" t="s">
        <v>1556</v>
      </c>
      <c r="C1227" s="144" t="s">
        <v>306</v>
      </c>
      <c r="D1227" s="158"/>
      <c r="E1227" s="294">
        <v>14.5</v>
      </c>
      <c r="F1227" s="165"/>
      <c r="G1227" s="295">
        <f t="shared" si="19"/>
        <v>0</v>
      </c>
    </row>
    <row r="1228" spans="1:7" ht="21.2" customHeight="1" x14ac:dyDescent="0.25">
      <c r="A1228" s="133">
        <v>9782898530494</v>
      </c>
      <c r="B1228" s="54" t="s">
        <v>1557</v>
      </c>
      <c r="C1228" s="144" t="s">
        <v>238</v>
      </c>
      <c r="D1228" s="158" t="s">
        <v>98</v>
      </c>
      <c r="E1228" s="294">
        <v>20.75</v>
      </c>
      <c r="F1228" s="165"/>
      <c r="G1228" s="295">
        <f t="shared" ref="G1228:G1291" si="20">+F1228*E1228</f>
        <v>0</v>
      </c>
    </row>
    <row r="1229" spans="1:7" ht="21.2" customHeight="1" x14ac:dyDescent="0.25">
      <c r="A1229" s="133">
        <v>9781443199131</v>
      </c>
      <c r="B1229" s="54" t="s">
        <v>1558</v>
      </c>
      <c r="C1229" s="144" t="s">
        <v>116</v>
      </c>
      <c r="D1229" s="158" t="s">
        <v>98</v>
      </c>
      <c r="E1229" s="294">
        <v>13.5</v>
      </c>
      <c r="F1229" s="165"/>
      <c r="G1229" s="295">
        <f t="shared" si="20"/>
        <v>0</v>
      </c>
    </row>
    <row r="1230" spans="1:7" ht="21.2" customHeight="1" x14ac:dyDescent="0.25">
      <c r="A1230" s="133">
        <v>9782898532474</v>
      </c>
      <c r="B1230" s="54" t="s">
        <v>1559</v>
      </c>
      <c r="C1230" s="144" t="s">
        <v>116</v>
      </c>
      <c r="D1230" s="158" t="s">
        <v>98</v>
      </c>
      <c r="E1230" s="294">
        <v>19.75</v>
      </c>
      <c r="F1230" s="165"/>
      <c r="G1230" s="295">
        <f t="shared" si="20"/>
        <v>0</v>
      </c>
    </row>
    <row r="1231" spans="1:7" ht="21.2" customHeight="1" x14ac:dyDescent="0.25">
      <c r="A1231" s="133">
        <v>9781039701663</v>
      </c>
      <c r="B1231" s="54" t="s">
        <v>1560</v>
      </c>
      <c r="C1231" s="144" t="s">
        <v>116</v>
      </c>
      <c r="D1231" s="158"/>
      <c r="E1231" s="294">
        <v>15.75</v>
      </c>
      <c r="F1231" s="165"/>
      <c r="G1231" s="295">
        <f t="shared" si="20"/>
        <v>0</v>
      </c>
    </row>
    <row r="1232" spans="1:7" ht="21.2" customHeight="1" x14ac:dyDescent="0.25">
      <c r="A1232" s="133">
        <v>9781443196802</v>
      </c>
      <c r="B1232" s="54" t="s">
        <v>1561</v>
      </c>
      <c r="C1232" s="144" t="s">
        <v>116</v>
      </c>
      <c r="D1232" s="158"/>
      <c r="E1232" s="294">
        <v>17</v>
      </c>
      <c r="F1232" s="165"/>
      <c r="G1232" s="295">
        <f t="shared" si="20"/>
        <v>0</v>
      </c>
    </row>
    <row r="1233" spans="1:7" ht="21.2" customHeight="1" x14ac:dyDescent="0.25">
      <c r="A1233" s="133">
        <v>9781443199568</v>
      </c>
      <c r="B1233" s="54" t="s">
        <v>1562</v>
      </c>
      <c r="C1233" s="144" t="s">
        <v>367</v>
      </c>
      <c r="D1233" s="158" t="s">
        <v>98</v>
      </c>
      <c r="E1233" s="294">
        <v>26.25</v>
      </c>
      <c r="F1233" s="165"/>
      <c r="G1233" s="295">
        <f t="shared" si="20"/>
        <v>0</v>
      </c>
    </row>
    <row r="1234" spans="1:7" ht="21.2" customHeight="1" x14ac:dyDescent="0.25">
      <c r="A1234" s="133">
        <v>9781039709874</v>
      </c>
      <c r="B1234" s="54" t="s">
        <v>1563</v>
      </c>
      <c r="C1234" s="144" t="s">
        <v>233</v>
      </c>
      <c r="D1234" s="158" t="s">
        <v>98</v>
      </c>
      <c r="E1234" s="294">
        <v>14.5</v>
      </c>
      <c r="F1234" s="165"/>
      <c r="G1234" s="295">
        <f t="shared" si="20"/>
        <v>0</v>
      </c>
    </row>
    <row r="1235" spans="1:7" ht="21.2" customHeight="1" x14ac:dyDescent="0.25">
      <c r="A1235" s="133">
        <v>9781443129282</v>
      </c>
      <c r="B1235" s="54" t="s">
        <v>1564</v>
      </c>
      <c r="C1235" s="144" t="s">
        <v>117</v>
      </c>
      <c r="D1235" s="158" t="s">
        <v>98</v>
      </c>
      <c r="E1235" s="294">
        <v>10.5</v>
      </c>
      <c r="F1235" s="165"/>
      <c r="G1235" s="295">
        <f t="shared" si="20"/>
        <v>0</v>
      </c>
    </row>
    <row r="1236" spans="1:7" ht="21.2" customHeight="1" x14ac:dyDescent="0.25">
      <c r="A1236" s="133">
        <v>9781039705487</v>
      </c>
      <c r="B1236" s="54" t="s">
        <v>1565</v>
      </c>
      <c r="C1236" s="144" t="s">
        <v>321</v>
      </c>
      <c r="D1236" s="158"/>
      <c r="E1236" s="294">
        <v>21</v>
      </c>
      <c r="F1236" s="165"/>
      <c r="G1236" s="295">
        <f t="shared" si="20"/>
        <v>0</v>
      </c>
    </row>
    <row r="1237" spans="1:7" ht="21.2" customHeight="1" x14ac:dyDescent="0.25">
      <c r="A1237" s="133">
        <v>9781443173131</v>
      </c>
      <c r="B1237" s="54" t="s">
        <v>1566</v>
      </c>
      <c r="C1237" s="144" t="s">
        <v>214</v>
      </c>
      <c r="D1237" s="158"/>
      <c r="E1237" s="294">
        <v>10</v>
      </c>
      <c r="F1237" s="165"/>
      <c r="G1237" s="295">
        <f t="shared" si="20"/>
        <v>0</v>
      </c>
    </row>
    <row r="1238" spans="1:7" ht="21.2" customHeight="1" x14ac:dyDescent="0.25">
      <c r="A1238" s="133">
        <v>9782898420887</v>
      </c>
      <c r="B1238" s="54" t="s">
        <v>1567</v>
      </c>
      <c r="C1238" s="144" t="s">
        <v>222</v>
      </c>
      <c r="D1238" s="158"/>
      <c r="E1238" s="294">
        <v>12.5</v>
      </c>
      <c r="F1238" s="165"/>
      <c r="G1238" s="295">
        <f t="shared" si="20"/>
        <v>0</v>
      </c>
    </row>
    <row r="1239" spans="1:7" ht="21.2" customHeight="1" x14ac:dyDescent="0.25">
      <c r="A1239" s="133">
        <v>9782898420252</v>
      </c>
      <c r="B1239" s="54" t="s">
        <v>1568</v>
      </c>
      <c r="C1239" s="144" t="s">
        <v>1569</v>
      </c>
      <c r="D1239" s="158"/>
      <c r="E1239" s="294">
        <v>26</v>
      </c>
      <c r="F1239" s="165"/>
      <c r="G1239" s="295">
        <f t="shared" si="20"/>
        <v>0</v>
      </c>
    </row>
    <row r="1240" spans="1:7" ht="21.2" customHeight="1" x14ac:dyDescent="0.25">
      <c r="A1240" s="133">
        <v>9781039705418</v>
      </c>
      <c r="B1240" s="54" t="s">
        <v>1570</v>
      </c>
      <c r="C1240" s="144" t="s">
        <v>1552</v>
      </c>
      <c r="D1240" s="158"/>
      <c r="E1240" s="294">
        <v>18.75</v>
      </c>
      <c r="F1240" s="165"/>
      <c r="G1240" s="295">
        <f t="shared" si="20"/>
        <v>0</v>
      </c>
    </row>
    <row r="1241" spans="1:7" ht="21.2" customHeight="1" x14ac:dyDescent="0.25">
      <c r="A1241" s="133">
        <v>9781039701601</v>
      </c>
      <c r="B1241" s="54" t="s">
        <v>1571</v>
      </c>
      <c r="C1241" s="144" t="s">
        <v>321</v>
      </c>
      <c r="D1241" s="158"/>
      <c r="E1241" s="294">
        <v>10</v>
      </c>
      <c r="F1241" s="165"/>
      <c r="G1241" s="295">
        <f t="shared" si="20"/>
        <v>0</v>
      </c>
    </row>
    <row r="1242" spans="1:7" ht="21.2" customHeight="1" x14ac:dyDescent="0.25">
      <c r="A1242" s="133">
        <v>9781039701434</v>
      </c>
      <c r="B1242" s="54" t="s">
        <v>1572</v>
      </c>
      <c r="C1242" s="144" t="s">
        <v>116</v>
      </c>
      <c r="D1242" s="158"/>
      <c r="E1242" s="294">
        <v>15.75</v>
      </c>
      <c r="F1242" s="165"/>
      <c r="G1242" s="295">
        <f t="shared" si="20"/>
        <v>0</v>
      </c>
    </row>
    <row r="1243" spans="1:7" ht="21.2" customHeight="1" x14ac:dyDescent="0.25">
      <c r="A1243" s="133">
        <v>9781443182478</v>
      </c>
      <c r="B1243" s="54" t="s">
        <v>1573</v>
      </c>
      <c r="C1243" s="144" t="s">
        <v>306</v>
      </c>
      <c r="D1243" s="158"/>
      <c r="E1243" s="294">
        <v>10.25</v>
      </c>
      <c r="F1243" s="165"/>
      <c r="G1243" s="295">
        <f t="shared" si="20"/>
        <v>0</v>
      </c>
    </row>
    <row r="1244" spans="1:7" ht="21.2" customHeight="1" x14ac:dyDescent="0.25">
      <c r="A1244" s="133">
        <v>9781443189149</v>
      </c>
      <c r="B1244" s="54" t="s">
        <v>1574</v>
      </c>
      <c r="C1244" s="144" t="s">
        <v>116</v>
      </c>
      <c r="D1244" s="158"/>
      <c r="E1244" s="294">
        <v>15.8</v>
      </c>
      <c r="F1244" s="165"/>
      <c r="G1244" s="295">
        <f t="shared" si="20"/>
        <v>0</v>
      </c>
    </row>
    <row r="1245" spans="1:7" ht="21.2" customHeight="1" x14ac:dyDescent="0.25">
      <c r="A1245" s="133">
        <v>9781443189132</v>
      </c>
      <c r="B1245" s="54" t="s">
        <v>1574</v>
      </c>
      <c r="C1245" s="144" t="s">
        <v>233</v>
      </c>
      <c r="D1245" s="158"/>
      <c r="E1245" s="294">
        <v>15.8</v>
      </c>
      <c r="F1245" s="165"/>
      <c r="G1245" s="295">
        <f t="shared" si="20"/>
        <v>0</v>
      </c>
    </row>
    <row r="1246" spans="1:7" ht="21.2" customHeight="1" x14ac:dyDescent="0.25">
      <c r="A1246" s="133">
        <v>9781443198967</v>
      </c>
      <c r="B1246" s="54" t="s">
        <v>1575</v>
      </c>
      <c r="C1246" s="144" t="s">
        <v>238</v>
      </c>
      <c r="D1246" s="158" t="s">
        <v>98</v>
      </c>
      <c r="E1246" s="294">
        <v>15.75</v>
      </c>
      <c r="F1246" s="165"/>
      <c r="G1246" s="295">
        <f t="shared" si="20"/>
        <v>0</v>
      </c>
    </row>
    <row r="1247" spans="1:7" ht="21.2" customHeight="1" x14ac:dyDescent="0.25">
      <c r="A1247" s="133">
        <v>9781039709881</v>
      </c>
      <c r="B1247" s="54" t="s">
        <v>1576</v>
      </c>
      <c r="C1247" s="144" t="s">
        <v>116</v>
      </c>
      <c r="D1247" s="158"/>
      <c r="E1247" s="294">
        <v>15.75</v>
      </c>
      <c r="F1247" s="165"/>
      <c r="G1247" s="295">
        <f t="shared" si="20"/>
        <v>0</v>
      </c>
    </row>
    <row r="1248" spans="1:7" ht="21.2" customHeight="1" x14ac:dyDescent="0.25">
      <c r="A1248" s="133">
        <v>9781443169530</v>
      </c>
      <c r="B1248" s="54" t="s">
        <v>1577</v>
      </c>
      <c r="C1248" s="144" t="s">
        <v>116</v>
      </c>
      <c r="D1248" s="158"/>
      <c r="E1248" s="294">
        <v>12.5</v>
      </c>
      <c r="F1248" s="165"/>
      <c r="G1248" s="295">
        <f t="shared" si="20"/>
        <v>0</v>
      </c>
    </row>
    <row r="1249" spans="1:7" ht="21.2" customHeight="1" x14ac:dyDescent="0.25">
      <c r="A1249" s="133">
        <v>9781443191524</v>
      </c>
      <c r="B1249" s="54" t="s">
        <v>1578</v>
      </c>
      <c r="C1249" s="144" t="s">
        <v>116</v>
      </c>
      <c r="D1249" s="158"/>
      <c r="E1249" s="294">
        <v>9.25</v>
      </c>
      <c r="F1249" s="165"/>
      <c r="G1249" s="295">
        <f t="shared" si="20"/>
        <v>0</v>
      </c>
    </row>
    <row r="1250" spans="1:7" ht="21.2" customHeight="1" x14ac:dyDescent="0.25">
      <c r="A1250" s="133">
        <v>9781443176378</v>
      </c>
      <c r="B1250" s="54" t="s">
        <v>1579</v>
      </c>
      <c r="C1250" s="144" t="s">
        <v>116</v>
      </c>
      <c r="D1250" s="158"/>
      <c r="E1250" s="294">
        <v>11.5</v>
      </c>
      <c r="F1250" s="165"/>
      <c r="G1250" s="295">
        <f t="shared" si="20"/>
        <v>0</v>
      </c>
    </row>
    <row r="1251" spans="1:7" ht="21.2" customHeight="1" x14ac:dyDescent="0.25">
      <c r="A1251" s="133">
        <v>9781805316299</v>
      </c>
      <c r="B1251" s="54" t="s">
        <v>1580</v>
      </c>
      <c r="C1251" s="144" t="s">
        <v>116</v>
      </c>
      <c r="D1251" s="158"/>
      <c r="E1251" s="294">
        <v>11.5</v>
      </c>
      <c r="F1251" s="165"/>
      <c r="G1251" s="295">
        <f t="shared" si="20"/>
        <v>0</v>
      </c>
    </row>
    <row r="1252" spans="1:7" ht="21.2" customHeight="1" x14ac:dyDescent="0.25">
      <c r="A1252" s="133">
        <v>9781443191692</v>
      </c>
      <c r="B1252" s="54" t="s">
        <v>1581</v>
      </c>
      <c r="C1252" s="144" t="s">
        <v>116</v>
      </c>
      <c r="D1252" s="158" t="s">
        <v>98</v>
      </c>
      <c r="E1252" s="294">
        <v>21</v>
      </c>
      <c r="F1252" s="165"/>
      <c r="G1252" s="295">
        <f t="shared" si="20"/>
        <v>0</v>
      </c>
    </row>
    <row r="1253" spans="1:7" ht="21.2" customHeight="1" x14ac:dyDescent="0.25">
      <c r="A1253" s="133">
        <v>9781443199124</v>
      </c>
      <c r="B1253" s="54" t="s">
        <v>1582</v>
      </c>
      <c r="C1253" s="144" t="s">
        <v>116</v>
      </c>
      <c r="D1253" s="158" t="s">
        <v>98</v>
      </c>
      <c r="E1253" s="294">
        <v>12.5</v>
      </c>
      <c r="F1253" s="165"/>
      <c r="G1253" s="295">
        <f t="shared" si="20"/>
        <v>0</v>
      </c>
    </row>
    <row r="1254" spans="1:7" ht="21.2" customHeight="1" x14ac:dyDescent="0.25">
      <c r="A1254" s="133">
        <v>9781039715196</v>
      </c>
      <c r="B1254" s="54" t="s">
        <v>1583</v>
      </c>
      <c r="C1254" s="144" t="s">
        <v>900</v>
      </c>
      <c r="D1254" s="158"/>
      <c r="E1254" s="294">
        <v>19.75</v>
      </c>
      <c r="F1254" s="165"/>
      <c r="G1254" s="295">
        <f t="shared" si="20"/>
        <v>0</v>
      </c>
    </row>
    <row r="1255" spans="1:7" ht="21.2" customHeight="1" x14ac:dyDescent="0.25">
      <c r="A1255" s="133">
        <v>9782897519599</v>
      </c>
      <c r="B1255" s="54" t="s">
        <v>1584</v>
      </c>
      <c r="C1255" s="144" t="s">
        <v>224</v>
      </c>
      <c r="D1255" s="158" t="s">
        <v>98</v>
      </c>
      <c r="E1255" s="294">
        <v>10.25</v>
      </c>
      <c r="F1255" s="165"/>
      <c r="G1255" s="295">
        <f t="shared" si="20"/>
        <v>0</v>
      </c>
    </row>
    <row r="1256" spans="1:7" ht="21.2" customHeight="1" x14ac:dyDescent="0.25">
      <c r="A1256" s="133">
        <v>9782897519650</v>
      </c>
      <c r="B1256" s="54" t="s">
        <v>1585</v>
      </c>
      <c r="C1256" s="144" t="s">
        <v>224</v>
      </c>
      <c r="D1256" s="158" t="s">
        <v>98</v>
      </c>
      <c r="E1256" s="294">
        <v>10.25</v>
      </c>
      <c r="F1256" s="165"/>
      <c r="G1256" s="295">
        <f t="shared" si="20"/>
        <v>0</v>
      </c>
    </row>
    <row r="1257" spans="1:7" ht="21.2" customHeight="1" x14ac:dyDescent="0.25">
      <c r="A1257" s="133">
        <v>9781039717916</v>
      </c>
      <c r="B1257" s="54" t="s">
        <v>1586</v>
      </c>
      <c r="C1257" s="144" t="s">
        <v>222</v>
      </c>
      <c r="D1257" s="158"/>
      <c r="E1257" s="294">
        <v>17.75</v>
      </c>
      <c r="F1257" s="165"/>
      <c r="G1257" s="295">
        <f t="shared" si="20"/>
        <v>0</v>
      </c>
    </row>
    <row r="1258" spans="1:7" ht="21.2" customHeight="1" x14ac:dyDescent="0.25">
      <c r="A1258" s="133">
        <v>9781443199865</v>
      </c>
      <c r="B1258" s="54" t="s">
        <v>1587</v>
      </c>
      <c r="C1258" s="144" t="s">
        <v>238</v>
      </c>
      <c r="D1258" s="158"/>
      <c r="E1258" s="294">
        <v>15.75</v>
      </c>
      <c r="F1258" s="165"/>
      <c r="G1258" s="295">
        <f t="shared" si="20"/>
        <v>0</v>
      </c>
    </row>
    <row r="1259" spans="1:7" ht="21.2" customHeight="1" x14ac:dyDescent="0.25">
      <c r="A1259" s="133">
        <v>9781039703841</v>
      </c>
      <c r="B1259" s="54" t="s">
        <v>1588</v>
      </c>
      <c r="C1259" s="144" t="s">
        <v>222</v>
      </c>
      <c r="D1259" s="158"/>
      <c r="E1259" s="294">
        <v>17.75</v>
      </c>
      <c r="F1259" s="165"/>
      <c r="G1259" s="295">
        <f t="shared" si="20"/>
        <v>0</v>
      </c>
    </row>
    <row r="1260" spans="1:7" ht="21.2" customHeight="1" x14ac:dyDescent="0.25">
      <c r="A1260" s="133">
        <v>9781039702370</v>
      </c>
      <c r="B1260" s="54" t="s">
        <v>1589</v>
      </c>
      <c r="C1260" s="144" t="s">
        <v>238</v>
      </c>
      <c r="D1260" s="158"/>
      <c r="E1260" s="294">
        <v>17.75</v>
      </c>
      <c r="F1260" s="165"/>
      <c r="G1260" s="295">
        <f t="shared" si="20"/>
        <v>0</v>
      </c>
    </row>
    <row r="1261" spans="1:7" ht="21.2" customHeight="1" x14ac:dyDescent="0.25">
      <c r="A1261" s="133">
        <v>9781039712294</v>
      </c>
      <c r="B1261" s="54" t="s">
        <v>1590</v>
      </c>
      <c r="C1261" s="144" t="s">
        <v>900</v>
      </c>
      <c r="D1261" s="158"/>
      <c r="E1261" s="294">
        <v>17.75</v>
      </c>
      <c r="F1261" s="165"/>
      <c r="G1261" s="295">
        <f t="shared" si="20"/>
        <v>0</v>
      </c>
    </row>
    <row r="1262" spans="1:7" ht="21.2" customHeight="1" x14ac:dyDescent="0.25">
      <c r="A1262" s="133">
        <v>9781039708075</v>
      </c>
      <c r="B1262" s="54" t="s">
        <v>1591</v>
      </c>
      <c r="C1262" s="144" t="s">
        <v>900</v>
      </c>
      <c r="D1262" s="158"/>
      <c r="E1262" s="294">
        <v>17.75</v>
      </c>
      <c r="F1262" s="165"/>
      <c r="G1262" s="295">
        <f t="shared" si="20"/>
        <v>0</v>
      </c>
    </row>
    <row r="1263" spans="1:7" ht="21.2" customHeight="1" x14ac:dyDescent="0.25">
      <c r="A1263" s="133">
        <v>9781443181266</v>
      </c>
      <c r="B1263" s="54" t="s">
        <v>1592</v>
      </c>
      <c r="C1263" s="144" t="s">
        <v>238</v>
      </c>
      <c r="D1263" s="158"/>
      <c r="E1263" s="294">
        <v>17.5</v>
      </c>
      <c r="F1263" s="165"/>
      <c r="G1263" s="295">
        <f t="shared" si="20"/>
        <v>0</v>
      </c>
    </row>
    <row r="1264" spans="1:7" ht="21.2" customHeight="1" x14ac:dyDescent="0.25">
      <c r="A1264" s="133">
        <v>9781039710504</v>
      </c>
      <c r="B1264" s="54" t="s">
        <v>1593</v>
      </c>
      <c r="C1264" s="144" t="s">
        <v>1569</v>
      </c>
      <c r="D1264" s="158"/>
      <c r="E1264" s="294">
        <v>17.75</v>
      </c>
      <c r="F1264" s="165"/>
      <c r="G1264" s="295">
        <f t="shared" si="20"/>
        <v>0</v>
      </c>
    </row>
    <row r="1265" spans="1:7" ht="21.2" customHeight="1" x14ac:dyDescent="0.25">
      <c r="A1265" s="133">
        <v>9781039715813</v>
      </c>
      <c r="B1265" s="54" t="s">
        <v>1594</v>
      </c>
      <c r="C1265" s="144" t="s">
        <v>1569</v>
      </c>
      <c r="D1265" s="158"/>
      <c r="E1265" s="294">
        <v>19.75</v>
      </c>
      <c r="F1265" s="165"/>
      <c r="G1265" s="295">
        <f t="shared" si="20"/>
        <v>0</v>
      </c>
    </row>
    <row r="1266" spans="1:7" ht="21.2" customHeight="1" x14ac:dyDescent="0.25">
      <c r="A1266" s="133">
        <v>9781443198158</v>
      </c>
      <c r="B1266" s="54" t="s">
        <v>1595</v>
      </c>
      <c r="C1266" s="144" t="s">
        <v>116</v>
      </c>
      <c r="D1266" s="158" t="s">
        <v>98</v>
      </c>
      <c r="E1266" s="294">
        <v>13.5</v>
      </c>
      <c r="F1266" s="165"/>
      <c r="G1266" s="295">
        <f t="shared" si="20"/>
        <v>0</v>
      </c>
    </row>
    <row r="1267" spans="1:7" ht="21.2" customHeight="1" x14ac:dyDescent="0.25">
      <c r="A1267" s="133">
        <v>9781039713192</v>
      </c>
      <c r="B1267" s="54" t="s">
        <v>1596</v>
      </c>
      <c r="C1267" s="144" t="s">
        <v>116</v>
      </c>
      <c r="D1267" s="158" t="s">
        <v>98</v>
      </c>
      <c r="E1267" s="294">
        <v>27.25</v>
      </c>
      <c r="F1267" s="165"/>
      <c r="G1267" s="295">
        <f t="shared" si="20"/>
        <v>0</v>
      </c>
    </row>
    <row r="1268" spans="1:7" ht="21.2" customHeight="1" x14ac:dyDescent="0.25">
      <c r="A1268" s="133">
        <v>9781039715417</v>
      </c>
      <c r="B1268" s="54" t="s">
        <v>1597</v>
      </c>
      <c r="C1268" s="144" t="s">
        <v>216</v>
      </c>
      <c r="D1268" s="158" t="s">
        <v>98</v>
      </c>
      <c r="E1268" s="294">
        <v>19.75</v>
      </c>
      <c r="F1268" s="165"/>
      <c r="G1268" s="295">
        <f t="shared" si="20"/>
        <v>0</v>
      </c>
    </row>
    <row r="1269" spans="1:7" ht="21.2" customHeight="1" x14ac:dyDescent="0.25">
      <c r="A1269" s="133">
        <v>9781039705111</v>
      </c>
      <c r="B1269" s="54" t="s">
        <v>1598</v>
      </c>
      <c r="C1269" s="144" t="s">
        <v>116</v>
      </c>
      <c r="D1269" s="158"/>
      <c r="E1269" s="294">
        <v>13.5</v>
      </c>
      <c r="F1269" s="165"/>
      <c r="G1269" s="295">
        <f t="shared" si="20"/>
        <v>0</v>
      </c>
    </row>
    <row r="1270" spans="1:7" ht="21.2" customHeight="1" x14ac:dyDescent="0.25">
      <c r="A1270" s="133">
        <v>9781443196048</v>
      </c>
      <c r="B1270" s="54" t="s">
        <v>1599</v>
      </c>
      <c r="C1270" s="144" t="s">
        <v>306</v>
      </c>
      <c r="D1270" s="158" t="s">
        <v>98</v>
      </c>
      <c r="E1270" s="294">
        <v>15.75</v>
      </c>
      <c r="F1270" s="165"/>
      <c r="G1270" s="295">
        <f t="shared" si="20"/>
        <v>0</v>
      </c>
    </row>
    <row r="1271" spans="1:7" ht="21.2" customHeight="1" x14ac:dyDescent="0.25">
      <c r="A1271" s="133">
        <v>9781039703575</v>
      </c>
      <c r="B1271" s="54" t="s">
        <v>1600</v>
      </c>
      <c r="C1271" s="144" t="s">
        <v>116</v>
      </c>
      <c r="D1271" s="158"/>
      <c r="E1271" s="294">
        <v>13.5</v>
      </c>
      <c r="F1271" s="165"/>
      <c r="G1271" s="295">
        <f t="shared" si="20"/>
        <v>0</v>
      </c>
    </row>
    <row r="1272" spans="1:7" ht="21.2" customHeight="1" x14ac:dyDescent="0.25">
      <c r="A1272" s="133">
        <v>9781039710160</v>
      </c>
      <c r="B1272" s="54" t="s">
        <v>1601</v>
      </c>
      <c r="C1272" s="144" t="s">
        <v>116</v>
      </c>
      <c r="D1272" s="158"/>
      <c r="E1272" s="294">
        <v>14.5</v>
      </c>
      <c r="F1272" s="165"/>
      <c r="G1272" s="295">
        <f t="shared" si="20"/>
        <v>0</v>
      </c>
    </row>
    <row r="1273" spans="1:7" ht="21.2" customHeight="1" x14ac:dyDescent="0.25">
      <c r="A1273" s="133">
        <v>9781039705234</v>
      </c>
      <c r="B1273" s="54" t="s">
        <v>1602</v>
      </c>
      <c r="C1273" s="144" t="s">
        <v>116</v>
      </c>
      <c r="D1273" s="158" t="s">
        <v>98</v>
      </c>
      <c r="E1273" s="294">
        <v>15.75</v>
      </c>
      <c r="F1273" s="165"/>
      <c r="G1273" s="295">
        <f t="shared" si="20"/>
        <v>0</v>
      </c>
    </row>
    <row r="1274" spans="1:7" ht="21.2" customHeight="1" x14ac:dyDescent="0.25">
      <c r="A1274" s="133">
        <v>9782896475872</v>
      </c>
      <c r="B1274" s="54" t="s">
        <v>1603</v>
      </c>
      <c r="C1274" s="144" t="s">
        <v>216</v>
      </c>
      <c r="D1274" s="158" t="s">
        <v>98</v>
      </c>
      <c r="E1274" s="294">
        <v>19.75</v>
      </c>
      <c r="F1274" s="165"/>
      <c r="G1274" s="295">
        <f t="shared" si="20"/>
        <v>0</v>
      </c>
    </row>
    <row r="1275" spans="1:7" ht="21.2" customHeight="1" x14ac:dyDescent="0.25">
      <c r="A1275" s="133">
        <v>9782898532177</v>
      </c>
      <c r="B1275" s="54" t="s">
        <v>1604</v>
      </c>
      <c r="C1275" s="144" t="s">
        <v>270</v>
      </c>
      <c r="D1275" s="158" t="s">
        <v>98</v>
      </c>
      <c r="E1275" s="294">
        <v>15.5</v>
      </c>
      <c r="F1275" s="165"/>
      <c r="G1275" s="295">
        <f t="shared" si="20"/>
        <v>0</v>
      </c>
    </row>
    <row r="1276" spans="1:7" ht="21.2" customHeight="1" x14ac:dyDescent="0.25">
      <c r="A1276" s="133">
        <v>9781039705579</v>
      </c>
      <c r="B1276" s="54" t="s">
        <v>1605</v>
      </c>
      <c r="C1276" s="144" t="s">
        <v>116</v>
      </c>
      <c r="D1276" s="158"/>
      <c r="E1276" s="294">
        <v>15.75</v>
      </c>
      <c r="F1276" s="165"/>
      <c r="G1276" s="295">
        <f t="shared" si="20"/>
        <v>0</v>
      </c>
    </row>
    <row r="1277" spans="1:7" ht="21.2" customHeight="1" x14ac:dyDescent="0.25">
      <c r="A1277" s="133">
        <v>9781039714373</v>
      </c>
      <c r="B1277" s="54" t="s">
        <v>1606</v>
      </c>
      <c r="C1277" s="144" t="s">
        <v>116</v>
      </c>
      <c r="D1277" s="158"/>
      <c r="E1277" s="294">
        <v>13.5</v>
      </c>
      <c r="F1277" s="165"/>
      <c r="G1277" s="295">
        <f t="shared" si="20"/>
        <v>0</v>
      </c>
    </row>
    <row r="1278" spans="1:7" ht="21.2" customHeight="1" x14ac:dyDescent="0.25">
      <c r="A1278" s="133">
        <v>9782897623456</v>
      </c>
      <c r="B1278" s="54" t="s">
        <v>1607</v>
      </c>
      <c r="C1278" s="144" t="s">
        <v>222</v>
      </c>
      <c r="D1278" s="158" t="s">
        <v>98</v>
      </c>
      <c r="E1278" s="294">
        <v>10</v>
      </c>
      <c r="F1278" s="165"/>
      <c r="G1278" s="295">
        <f t="shared" si="20"/>
        <v>0</v>
      </c>
    </row>
    <row r="1279" spans="1:7" ht="21.2" customHeight="1" x14ac:dyDescent="0.25">
      <c r="A1279" s="133">
        <v>9781443195072</v>
      </c>
      <c r="B1279" s="54" t="s">
        <v>1608</v>
      </c>
      <c r="C1279" s="144" t="s">
        <v>116</v>
      </c>
      <c r="D1279" s="158"/>
      <c r="E1279" s="294">
        <v>13.5</v>
      </c>
      <c r="F1279" s="165"/>
      <c r="G1279" s="295">
        <f t="shared" si="20"/>
        <v>0</v>
      </c>
    </row>
    <row r="1280" spans="1:7" ht="21.2" customHeight="1" x14ac:dyDescent="0.25">
      <c r="A1280" s="133">
        <v>9781443198059</v>
      </c>
      <c r="B1280" s="54" t="s">
        <v>1609</v>
      </c>
      <c r="C1280" s="144" t="s">
        <v>222</v>
      </c>
      <c r="D1280" s="158" t="s">
        <v>98</v>
      </c>
      <c r="E1280" s="294">
        <v>12.5</v>
      </c>
      <c r="F1280" s="165"/>
      <c r="G1280" s="295">
        <f t="shared" si="20"/>
        <v>0</v>
      </c>
    </row>
    <row r="1281" spans="1:7" ht="21.2" customHeight="1" x14ac:dyDescent="0.25">
      <c r="A1281" s="133">
        <v>9781039708037</v>
      </c>
      <c r="B1281" s="54" t="s">
        <v>1610</v>
      </c>
      <c r="C1281" s="144" t="s">
        <v>238</v>
      </c>
      <c r="D1281" s="158" t="s">
        <v>98</v>
      </c>
      <c r="E1281" s="294">
        <v>12.5</v>
      </c>
      <c r="F1281" s="165"/>
      <c r="G1281" s="295">
        <f t="shared" si="20"/>
        <v>0</v>
      </c>
    </row>
    <row r="1282" spans="1:7" ht="21.2" customHeight="1" x14ac:dyDescent="0.25">
      <c r="A1282" s="133">
        <v>9781443197335</v>
      </c>
      <c r="B1282" s="54" t="s">
        <v>1611</v>
      </c>
      <c r="C1282" s="144" t="s">
        <v>222</v>
      </c>
      <c r="D1282" s="158" t="s">
        <v>98</v>
      </c>
      <c r="E1282" s="294">
        <v>10.5</v>
      </c>
      <c r="F1282" s="165"/>
      <c r="G1282" s="295">
        <f t="shared" si="20"/>
        <v>0</v>
      </c>
    </row>
    <row r="1283" spans="1:7" ht="21.2" customHeight="1" x14ac:dyDescent="0.25">
      <c r="A1283" s="133">
        <v>9781443182096</v>
      </c>
      <c r="B1283" s="54" t="s">
        <v>1612</v>
      </c>
      <c r="C1283" s="144" t="s">
        <v>238</v>
      </c>
      <c r="D1283" s="158" t="s">
        <v>98</v>
      </c>
      <c r="E1283" s="294">
        <v>11.5</v>
      </c>
      <c r="F1283" s="165"/>
      <c r="G1283" s="295">
        <f t="shared" si="20"/>
        <v>0</v>
      </c>
    </row>
    <row r="1284" spans="1:7" ht="21.2" customHeight="1" x14ac:dyDescent="0.25">
      <c r="A1284" s="133">
        <v>9781039716131</v>
      </c>
      <c r="B1284" s="54" t="s">
        <v>1613</v>
      </c>
      <c r="C1284" s="144" t="s">
        <v>1569</v>
      </c>
      <c r="D1284" s="158" t="s">
        <v>98</v>
      </c>
      <c r="E1284" s="294">
        <v>13.5</v>
      </c>
      <c r="F1284" s="165"/>
      <c r="G1284" s="295">
        <f t="shared" si="20"/>
        <v>0</v>
      </c>
    </row>
    <row r="1285" spans="1:7" ht="21.2" customHeight="1" x14ac:dyDescent="0.25">
      <c r="A1285" s="133">
        <v>9781039711396</v>
      </c>
      <c r="B1285" s="54" t="s">
        <v>1614</v>
      </c>
      <c r="C1285" s="144" t="s">
        <v>1569</v>
      </c>
      <c r="D1285" s="158" t="s">
        <v>98</v>
      </c>
      <c r="E1285" s="294">
        <v>12.5</v>
      </c>
      <c r="F1285" s="165"/>
      <c r="G1285" s="295">
        <f t="shared" si="20"/>
        <v>0</v>
      </c>
    </row>
    <row r="1286" spans="1:7" ht="21.2" customHeight="1" x14ac:dyDescent="0.25">
      <c r="A1286" s="133">
        <v>9781039701175</v>
      </c>
      <c r="B1286" s="54" t="s">
        <v>1615</v>
      </c>
      <c r="C1286" s="144" t="s">
        <v>116</v>
      </c>
      <c r="D1286" s="158"/>
      <c r="E1286" s="294">
        <v>13.5</v>
      </c>
      <c r="F1286" s="165"/>
      <c r="G1286" s="295">
        <f t="shared" si="20"/>
        <v>0</v>
      </c>
    </row>
    <row r="1287" spans="1:7" ht="21.2" customHeight="1" x14ac:dyDescent="0.25">
      <c r="A1287" s="133">
        <v>9781443160964</v>
      </c>
      <c r="B1287" s="54" t="s">
        <v>1616</v>
      </c>
      <c r="C1287" s="144" t="s">
        <v>306</v>
      </c>
      <c r="D1287" s="158"/>
      <c r="E1287" s="294">
        <v>17.75</v>
      </c>
      <c r="F1287" s="165"/>
      <c r="G1287" s="295">
        <f t="shared" si="20"/>
        <v>0</v>
      </c>
    </row>
    <row r="1288" spans="1:7" ht="21.2" customHeight="1" x14ac:dyDescent="0.25">
      <c r="A1288" s="133">
        <v>9781443174572</v>
      </c>
      <c r="B1288" s="54" t="s">
        <v>1617</v>
      </c>
      <c r="C1288" s="144" t="s">
        <v>238</v>
      </c>
      <c r="D1288" s="158" t="s">
        <v>98</v>
      </c>
      <c r="E1288" s="294">
        <v>12.5</v>
      </c>
      <c r="F1288" s="165"/>
      <c r="G1288" s="295">
        <f t="shared" si="20"/>
        <v>0</v>
      </c>
    </row>
    <row r="1289" spans="1:7" ht="21.2" customHeight="1" x14ac:dyDescent="0.25">
      <c r="A1289" s="133">
        <v>9781039708495</v>
      </c>
      <c r="B1289" s="54" t="s">
        <v>1618</v>
      </c>
      <c r="C1289" s="144" t="s">
        <v>116</v>
      </c>
      <c r="D1289" s="158" t="s">
        <v>98</v>
      </c>
      <c r="E1289" s="294">
        <v>23</v>
      </c>
      <c r="F1289" s="165"/>
      <c r="G1289" s="295">
        <f t="shared" si="20"/>
        <v>0</v>
      </c>
    </row>
    <row r="1290" spans="1:7" ht="21.2" customHeight="1" x14ac:dyDescent="0.25">
      <c r="A1290" s="133">
        <v>9781039716612</v>
      </c>
      <c r="B1290" s="54" t="s">
        <v>1619</v>
      </c>
      <c r="C1290" s="144" t="s">
        <v>233</v>
      </c>
      <c r="D1290" s="158" t="s">
        <v>98</v>
      </c>
      <c r="E1290" s="294">
        <v>10.5</v>
      </c>
      <c r="F1290" s="165"/>
      <c r="G1290" s="295">
        <f t="shared" si="20"/>
        <v>0</v>
      </c>
    </row>
    <row r="1291" spans="1:7" ht="21.2" customHeight="1" x14ac:dyDescent="0.25">
      <c r="A1291" s="133">
        <v>9781039701823</v>
      </c>
      <c r="B1291" s="54" t="s">
        <v>1620</v>
      </c>
      <c r="C1291" s="144" t="s">
        <v>116</v>
      </c>
      <c r="D1291" s="158"/>
      <c r="E1291" s="294">
        <v>13.5</v>
      </c>
      <c r="F1291" s="165"/>
      <c r="G1291" s="295">
        <f t="shared" si="20"/>
        <v>0</v>
      </c>
    </row>
    <row r="1292" spans="1:7" ht="21.2" customHeight="1" x14ac:dyDescent="0.25">
      <c r="A1292" s="133">
        <v>9781039701625</v>
      </c>
      <c r="B1292" s="54" t="s">
        <v>1621</v>
      </c>
      <c r="C1292" s="144" t="s">
        <v>117</v>
      </c>
      <c r="D1292" s="158"/>
      <c r="E1292" s="294">
        <v>9.25</v>
      </c>
      <c r="F1292" s="165"/>
      <c r="G1292" s="295">
        <f t="shared" ref="G1292:G1345" si="21">+F1292*E1292</f>
        <v>0</v>
      </c>
    </row>
    <row r="1293" spans="1:7" ht="21.2" customHeight="1" x14ac:dyDescent="0.25">
      <c r="A1293" s="133">
        <v>9780439961257</v>
      </c>
      <c r="B1293" s="54" t="s">
        <v>1622</v>
      </c>
      <c r="C1293" s="144" t="s">
        <v>116</v>
      </c>
      <c r="D1293" s="158" t="s">
        <v>98</v>
      </c>
      <c r="E1293" s="294">
        <v>9.5</v>
      </c>
      <c r="F1293" s="165"/>
      <c r="G1293" s="295">
        <f t="shared" si="21"/>
        <v>0</v>
      </c>
    </row>
    <row r="1294" spans="1:7" ht="21.2" customHeight="1" x14ac:dyDescent="0.25">
      <c r="A1294" s="133">
        <v>9781039709430</v>
      </c>
      <c r="B1294" s="54" t="s">
        <v>1623</v>
      </c>
      <c r="C1294" s="144" t="s">
        <v>116</v>
      </c>
      <c r="D1294" s="158"/>
      <c r="E1294" s="294">
        <v>15.75</v>
      </c>
      <c r="F1294" s="165"/>
      <c r="G1294" s="295">
        <f t="shared" si="21"/>
        <v>0</v>
      </c>
    </row>
    <row r="1295" spans="1:7" ht="21.2" customHeight="1" x14ac:dyDescent="0.25">
      <c r="A1295" s="133">
        <v>9781039709799</v>
      </c>
      <c r="B1295" s="54" t="s">
        <v>1624</v>
      </c>
      <c r="C1295" s="144" t="s">
        <v>116</v>
      </c>
      <c r="D1295" s="158"/>
      <c r="E1295" s="294">
        <v>13.5</v>
      </c>
      <c r="F1295" s="165"/>
      <c r="G1295" s="295">
        <f t="shared" si="21"/>
        <v>0</v>
      </c>
    </row>
    <row r="1296" spans="1:7" ht="21.2" customHeight="1" x14ac:dyDescent="0.25">
      <c r="A1296" s="133">
        <v>9781803702056</v>
      </c>
      <c r="B1296" s="54" t="s">
        <v>1625</v>
      </c>
      <c r="C1296" s="144" t="s">
        <v>238</v>
      </c>
      <c r="D1296" s="158"/>
      <c r="E1296" s="294">
        <v>19.75</v>
      </c>
      <c r="F1296" s="165"/>
      <c r="G1296" s="295">
        <f t="shared" si="21"/>
        <v>0</v>
      </c>
    </row>
    <row r="1297" spans="1:7" ht="21.2" customHeight="1" x14ac:dyDescent="0.25">
      <c r="A1297" s="133">
        <v>9781443195331</v>
      </c>
      <c r="B1297" s="54" t="s">
        <v>1626</v>
      </c>
      <c r="C1297" s="144" t="s">
        <v>222</v>
      </c>
      <c r="D1297" s="158"/>
      <c r="E1297" s="294">
        <v>17.75</v>
      </c>
      <c r="F1297" s="165"/>
      <c r="G1297" s="295">
        <f t="shared" si="21"/>
        <v>0</v>
      </c>
    </row>
    <row r="1298" spans="1:7" ht="21.2" customHeight="1" x14ac:dyDescent="0.25">
      <c r="A1298" s="133">
        <v>9781039705982</v>
      </c>
      <c r="B1298" s="54" t="s">
        <v>1627</v>
      </c>
      <c r="C1298" s="144" t="s">
        <v>900</v>
      </c>
      <c r="D1298" s="158"/>
      <c r="E1298" s="294">
        <v>19.75</v>
      </c>
      <c r="F1298" s="165"/>
      <c r="G1298" s="295">
        <f t="shared" si="21"/>
        <v>0</v>
      </c>
    </row>
    <row r="1299" spans="1:7" ht="21.2" customHeight="1" x14ac:dyDescent="0.25">
      <c r="A1299" s="133">
        <v>9780439948463</v>
      </c>
      <c r="B1299" s="54" t="s">
        <v>1628</v>
      </c>
      <c r="C1299" s="144" t="s">
        <v>238</v>
      </c>
      <c r="D1299" s="158"/>
      <c r="E1299" s="294">
        <v>9</v>
      </c>
      <c r="F1299" s="165"/>
      <c r="G1299" s="295">
        <f t="shared" si="21"/>
        <v>0</v>
      </c>
    </row>
    <row r="1300" spans="1:7" ht="21.2" customHeight="1" x14ac:dyDescent="0.25">
      <c r="A1300" s="133">
        <v>9781039700833</v>
      </c>
      <c r="B1300" s="54" t="s">
        <v>1629</v>
      </c>
      <c r="C1300" s="144" t="s">
        <v>222</v>
      </c>
      <c r="D1300" s="158"/>
      <c r="E1300" s="294">
        <v>19.75</v>
      </c>
      <c r="F1300" s="165"/>
      <c r="G1300" s="295">
        <f t="shared" si="21"/>
        <v>0</v>
      </c>
    </row>
    <row r="1301" spans="1:7" ht="21.2" customHeight="1" x14ac:dyDescent="0.25">
      <c r="A1301" s="133">
        <v>9781039712409</v>
      </c>
      <c r="B1301" s="54" t="s">
        <v>1630</v>
      </c>
      <c r="C1301" s="144" t="s">
        <v>222</v>
      </c>
      <c r="D1301" s="158"/>
      <c r="E1301" s="294">
        <v>19.75</v>
      </c>
      <c r="F1301" s="165"/>
      <c r="G1301" s="295">
        <f t="shared" si="21"/>
        <v>0</v>
      </c>
    </row>
    <row r="1302" spans="1:7" ht="21.2" customHeight="1" x14ac:dyDescent="0.25">
      <c r="A1302" s="133">
        <v>9781039704183</v>
      </c>
      <c r="B1302" s="54" t="s">
        <v>1631</v>
      </c>
      <c r="C1302" s="144" t="s">
        <v>306</v>
      </c>
      <c r="D1302" s="158"/>
      <c r="E1302" s="294">
        <v>15.75</v>
      </c>
      <c r="F1302" s="165"/>
      <c r="G1302" s="295">
        <f t="shared" si="21"/>
        <v>0</v>
      </c>
    </row>
    <row r="1303" spans="1:7" ht="21.2" customHeight="1" x14ac:dyDescent="0.25">
      <c r="A1303" s="133">
        <v>9781039708440</v>
      </c>
      <c r="B1303" s="54" t="s">
        <v>1632</v>
      </c>
      <c r="C1303" s="144" t="s">
        <v>116</v>
      </c>
      <c r="D1303" s="158"/>
      <c r="E1303" s="294">
        <v>26</v>
      </c>
      <c r="F1303" s="165"/>
      <c r="G1303" s="295">
        <f t="shared" si="21"/>
        <v>0</v>
      </c>
    </row>
    <row r="1304" spans="1:7" ht="21.2" customHeight="1" x14ac:dyDescent="0.25">
      <c r="A1304" s="133">
        <v>9781443170352</v>
      </c>
      <c r="B1304" s="54" t="s">
        <v>1633</v>
      </c>
      <c r="C1304" s="144" t="s">
        <v>116</v>
      </c>
      <c r="D1304" s="158" t="s">
        <v>98</v>
      </c>
      <c r="E1304" s="294">
        <v>11.5</v>
      </c>
      <c r="F1304" s="165"/>
      <c r="G1304" s="295">
        <f t="shared" si="21"/>
        <v>0</v>
      </c>
    </row>
    <row r="1305" spans="1:7" ht="21.2" customHeight="1" x14ac:dyDescent="0.25">
      <c r="A1305" s="133">
        <v>9781039710238</v>
      </c>
      <c r="B1305" s="54" t="s">
        <v>1634</v>
      </c>
      <c r="C1305" s="144" t="s">
        <v>233</v>
      </c>
      <c r="D1305" s="158"/>
      <c r="E1305" s="294">
        <v>15.75</v>
      </c>
      <c r="F1305" s="165"/>
      <c r="G1305" s="295">
        <f t="shared" si="21"/>
        <v>0</v>
      </c>
    </row>
    <row r="1306" spans="1:7" ht="21.2" customHeight="1" x14ac:dyDescent="0.25">
      <c r="A1306" s="133">
        <v>9781443157520</v>
      </c>
      <c r="B1306" s="54" t="s">
        <v>1635</v>
      </c>
      <c r="C1306" s="144" t="s">
        <v>306</v>
      </c>
      <c r="D1306" s="158" t="s">
        <v>98</v>
      </c>
      <c r="E1306" s="294">
        <v>10.5</v>
      </c>
      <c r="F1306" s="165"/>
      <c r="G1306" s="295">
        <f t="shared" si="21"/>
        <v>0</v>
      </c>
    </row>
    <row r="1307" spans="1:7" ht="21.2" customHeight="1" x14ac:dyDescent="0.25">
      <c r="A1307" s="133">
        <v>9781443195461</v>
      </c>
      <c r="B1307" s="54" t="s">
        <v>1636</v>
      </c>
      <c r="C1307" s="144" t="s">
        <v>116</v>
      </c>
      <c r="D1307" s="158"/>
      <c r="E1307" s="294">
        <v>11.5</v>
      </c>
      <c r="F1307" s="165"/>
      <c r="G1307" s="295">
        <f t="shared" si="21"/>
        <v>0</v>
      </c>
    </row>
    <row r="1308" spans="1:7" ht="21.2" customHeight="1" x14ac:dyDescent="0.25">
      <c r="A1308" s="133">
        <v>9781443111584</v>
      </c>
      <c r="B1308" s="54" t="s">
        <v>1637</v>
      </c>
      <c r="C1308" s="144" t="s">
        <v>116</v>
      </c>
      <c r="D1308" s="158" t="s">
        <v>98</v>
      </c>
      <c r="E1308" s="294">
        <v>12.5</v>
      </c>
      <c r="F1308" s="165"/>
      <c r="G1308" s="295">
        <f t="shared" si="21"/>
        <v>0</v>
      </c>
    </row>
    <row r="1309" spans="1:7" ht="21.2" customHeight="1" x14ac:dyDescent="0.25">
      <c r="A1309" s="133">
        <v>9781039714335</v>
      </c>
      <c r="B1309" s="54" t="s">
        <v>1638</v>
      </c>
      <c r="C1309" s="144" t="s">
        <v>116</v>
      </c>
      <c r="D1309" s="158"/>
      <c r="E1309" s="294">
        <v>13.5</v>
      </c>
      <c r="F1309" s="165"/>
      <c r="G1309" s="295">
        <f t="shared" si="21"/>
        <v>0</v>
      </c>
    </row>
    <row r="1310" spans="1:7" ht="21.2" customHeight="1" x14ac:dyDescent="0.25">
      <c r="A1310" s="133">
        <v>9781039701847</v>
      </c>
      <c r="B1310" s="54" t="s">
        <v>1639</v>
      </c>
      <c r="C1310" s="144" t="s">
        <v>116</v>
      </c>
      <c r="D1310" s="158" t="s">
        <v>98</v>
      </c>
      <c r="E1310" s="294">
        <v>13.5</v>
      </c>
      <c r="F1310" s="165"/>
      <c r="G1310" s="295">
        <f t="shared" si="21"/>
        <v>0</v>
      </c>
    </row>
    <row r="1311" spans="1:7" ht="21.2" customHeight="1" x14ac:dyDescent="0.25">
      <c r="A1311" s="133">
        <v>9781039707443</v>
      </c>
      <c r="B1311" s="54" t="s">
        <v>1640</v>
      </c>
      <c r="C1311" s="144" t="s">
        <v>116</v>
      </c>
      <c r="D1311" s="158"/>
      <c r="E1311" s="294">
        <v>13.5</v>
      </c>
      <c r="F1311" s="165"/>
      <c r="G1311" s="295">
        <f t="shared" si="21"/>
        <v>0</v>
      </c>
    </row>
    <row r="1312" spans="1:7" ht="21.2" customHeight="1" x14ac:dyDescent="0.25">
      <c r="A1312" s="133">
        <v>9782896704613</v>
      </c>
      <c r="B1312" s="54" t="s">
        <v>1641</v>
      </c>
      <c r="C1312" s="144" t="s">
        <v>238</v>
      </c>
      <c r="D1312" s="158" t="s">
        <v>98</v>
      </c>
      <c r="E1312" s="294">
        <v>10</v>
      </c>
      <c r="F1312" s="165"/>
      <c r="G1312" s="295">
        <f t="shared" si="21"/>
        <v>0</v>
      </c>
    </row>
    <row r="1313" spans="1:7" ht="21.2" customHeight="1" x14ac:dyDescent="0.25">
      <c r="A1313" s="133">
        <v>9781443190794</v>
      </c>
      <c r="B1313" s="54" t="s">
        <v>1642</v>
      </c>
      <c r="C1313" s="144" t="s">
        <v>116</v>
      </c>
      <c r="D1313" s="158"/>
      <c r="E1313" s="294">
        <v>21</v>
      </c>
      <c r="F1313" s="165"/>
      <c r="G1313" s="295">
        <f t="shared" si="21"/>
        <v>0</v>
      </c>
    </row>
    <row r="1314" spans="1:7" ht="21.2" customHeight="1" x14ac:dyDescent="0.25">
      <c r="A1314" s="133">
        <v>9781039715479</v>
      </c>
      <c r="B1314" s="54" t="s">
        <v>1643</v>
      </c>
      <c r="C1314" s="144" t="s">
        <v>116</v>
      </c>
      <c r="D1314" s="158" t="s">
        <v>98</v>
      </c>
      <c r="E1314" s="294">
        <v>26.25</v>
      </c>
      <c r="F1314" s="165"/>
      <c r="G1314" s="295">
        <f t="shared" si="21"/>
        <v>0</v>
      </c>
    </row>
    <row r="1315" spans="1:7" ht="21.2" customHeight="1" x14ac:dyDescent="0.25">
      <c r="A1315" s="133">
        <v>9781443177177</v>
      </c>
      <c r="B1315" s="54" t="s">
        <v>1644</v>
      </c>
      <c r="C1315" s="144" t="s">
        <v>116</v>
      </c>
      <c r="D1315" s="158"/>
      <c r="E1315" s="294">
        <v>21</v>
      </c>
      <c r="F1315" s="165"/>
      <c r="G1315" s="295">
        <f t="shared" si="21"/>
        <v>0</v>
      </c>
    </row>
    <row r="1316" spans="1:7" ht="21.2" customHeight="1" x14ac:dyDescent="0.25">
      <c r="A1316" s="133">
        <v>9781039713598</v>
      </c>
      <c r="B1316" s="54" t="s">
        <v>1645</v>
      </c>
      <c r="C1316" s="144" t="s">
        <v>216</v>
      </c>
      <c r="D1316" s="158"/>
      <c r="E1316" s="294">
        <v>21</v>
      </c>
      <c r="F1316" s="165"/>
      <c r="G1316" s="295">
        <f t="shared" si="21"/>
        <v>0</v>
      </c>
    </row>
    <row r="1317" spans="1:7" ht="21.2" customHeight="1" x14ac:dyDescent="0.25">
      <c r="A1317" s="133">
        <v>9781039701311</v>
      </c>
      <c r="B1317" s="54" t="s">
        <v>1646</v>
      </c>
      <c r="C1317" s="144" t="s">
        <v>117</v>
      </c>
      <c r="D1317" s="158" t="s">
        <v>98</v>
      </c>
      <c r="E1317" s="294">
        <v>16.75</v>
      </c>
      <c r="F1317" s="165"/>
      <c r="G1317" s="295">
        <f t="shared" si="21"/>
        <v>0</v>
      </c>
    </row>
    <row r="1318" spans="1:7" ht="21.2" customHeight="1" x14ac:dyDescent="0.25">
      <c r="A1318" s="133">
        <v>9781039710870</v>
      </c>
      <c r="B1318" s="54" t="s">
        <v>1647</v>
      </c>
      <c r="C1318" s="144" t="s">
        <v>116</v>
      </c>
      <c r="D1318" s="158" t="s">
        <v>98</v>
      </c>
      <c r="E1318" s="294">
        <v>13.5</v>
      </c>
      <c r="F1318" s="165"/>
      <c r="G1318" s="295">
        <f t="shared" si="21"/>
        <v>0</v>
      </c>
    </row>
    <row r="1319" spans="1:7" ht="21.2" customHeight="1" x14ac:dyDescent="0.25">
      <c r="A1319" s="133">
        <v>9781773885032</v>
      </c>
      <c r="B1319" s="54" t="s">
        <v>1648</v>
      </c>
      <c r="C1319" s="144" t="s">
        <v>238</v>
      </c>
      <c r="D1319" s="158" t="s">
        <v>98</v>
      </c>
      <c r="E1319" s="294">
        <v>28</v>
      </c>
      <c r="F1319" s="165"/>
      <c r="G1319" s="295">
        <f t="shared" si="21"/>
        <v>0</v>
      </c>
    </row>
    <row r="1320" spans="1:7" ht="21.2" customHeight="1" x14ac:dyDescent="0.25">
      <c r="A1320" s="133">
        <v>9781039701236</v>
      </c>
      <c r="B1320" s="54" t="s">
        <v>1649</v>
      </c>
      <c r="C1320" s="144" t="s">
        <v>117</v>
      </c>
      <c r="D1320" s="158"/>
      <c r="E1320" s="294">
        <v>14.5</v>
      </c>
      <c r="F1320" s="165"/>
      <c r="G1320" s="295">
        <f t="shared" si="21"/>
        <v>0</v>
      </c>
    </row>
    <row r="1321" spans="1:7" ht="21.2" customHeight="1" x14ac:dyDescent="0.25">
      <c r="A1321" s="133">
        <v>9781039705517</v>
      </c>
      <c r="B1321" s="54" t="s">
        <v>1650</v>
      </c>
      <c r="C1321" s="144" t="s">
        <v>116</v>
      </c>
      <c r="D1321" s="158"/>
      <c r="E1321" s="294">
        <v>13.5</v>
      </c>
      <c r="F1321" s="165"/>
      <c r="G1321" s="295">
        <f t="shared" si="21"/>
        <v>0</v>
      </c>
    </row>
    <row r="1322" spans="1:7" ht="21.2" customHeight="1" x14ac:dyDescent="0.25">
      <c r="A1322" s="133">
        <v>9781443156004</v>
      </c>
      <c r="B1322" s="54" t="s">
        <v>1651</v>
      </c>
      <c r="C1322" s="144" t="s">
        <v>321</v>
      </c>
      <c r="D1322" s="158" t="s">
        <v>98</v>
      </c>
      <c r="E1322" s="294">
        <v>19</v>
      </c>
      <c r="F1322" s="165"/>
      <c r="G1322" s="295">
        <f t="shared" si="21"/>
        <v>0</v>
      </c>
    </row>
    <row r="1323" spans="1:7" ht="21.2" customHeight="1" x14ac:dyDescent="0.25">
      <c r="A1323" s="133">
        <v>9782898530548</v>
      </c>
      <c r="B1323" s="54" t="s">
        <v>1652</v>
      </c>
      <c r="C1323" s="144" t="s">
        <v>306</v>
      </c>
      <c r="D1323" s="158" t="s">
        <v>98</v>
      </c>
      <c r="E1323" s="294">
        <v>17.75</v>
      </c>
      <c r="F1323" s="165"/>
      <c r="G1323" s="295">
        <f t="shared" si="21"/>
        <v>0</v>
      </c>
    </row>
    <row r="1324" spans="1:7" ht="21.2" customHeight="1" x14ac:dyDescent="0.25">
      <c r="A1324" s="133">
        <v>9781773883113</v>
      </c>
      <c r="B1324" s="54" t="s">
        <v>1653</v>
      </c>
      <c r="C1324" s="144" t="s">
        <v>306</v>
      </c>
      <c r="D1324" s="158" t="s">
        <v>98</v>
      </c>
      <c r="E1324" s="294">
        <v>10</v>
      </c>
      <c r="F1324" s="165"/>
      <c r="G1324" s="295">
        <f t="shared" si="21"/>
        <v>0</v>
      </c>
    </row>
    <row r="1325" spans="1:7" ht="21.2" customHeight="1" x14ac:dyDescent="0.25">
      <c r="A1325" s="133">
        <v>9781773883007</v>
      </c>
      <c r="B1325" s="54" t="s">
        <v>1654</v>
      </c>
      <c r="C1325" s="144" t="s">
        <v>116</v>
      </c>
      <c r="D1325" s="158" t="s">
        <v>98</v>
      </c>
      <c r="E1325" s="294">
        <v>17.75</v>
      </c>
      <c r="F1325" s="165"/>
      <c r="G1325" s="295">
        <f t="shared" si="21"/>
        <v>0</v>
      </c>
    </row>
    <row r="1326" spans="1:7" ht="21.2" customHeight="1" x14ac:dyDescent="0.25">
      <c r="A1326" s="133">
        <v>9781039710467</v>
      </c>
      <c r="B1326" s="54" t="s">
        <v>1655</v>
      </c>
      <c r="C1326" s="144" t="s">
        <v>116</v>
      </c>
      <c r="D1326" s="158"/>
      <c r="E1326" s="294">
        <v>14.5</v>
      </c>
      <c r="F1326" s="165"/>
      <c r="G1326" s="295">
        <f t="shared" si="21"/>
        <v>0</v>
      </c>
    </row>
    <row r="1327" spans="1:7" ht="21.2" customHeight="1" x14ac:dyDescent="0.25">
      <c r="A1327" s="133">
        <v>9781039705838</v>
      </c>
      <c r="B1327" s="54" t="s">
        <v>1656</v>
      </c>
      <c r="C1327" s="144" t="s">
        <v>900</v>
      </c>
      <c r="D1327" s="158"/>
      <c r="E1327" s="294">
        <v>15.75</v>
      </c>
      <c r="F1327" s="165"/>
      <c r="G1327" s="295">
        <f t="shared" si="21"/>
        <v>0</v>
      </c>
    </row>
    <row r="1328" spans="1:7" ht="21.2" customHeight="1" x14ac:dyDescent="0.25">
      <c r="A1328" s="133">
        <v>9781039705821</v>
      </c>
      <c r="B1328" s="54" t="s">
        <v>1657</v>
      </c>
      <c r="C1328" s="144" t="s">
        <v>222</v>
      </c>
      <c r="D1328" s="158"/>
      <c r="E1328" s="294">
        <v>15.75</v>
      </c>
      <c r="F1328" s="165"/>
      <c r="G1328" s="295">
        <f t="shared" si="21"/>
        <v>0</v>
      </c>
    </row>
    <row r="1329" spans="1:7" ht="21.2" customHeight="1" x14ac:dyDescent="0.25">
      <c r="A1329" s="133">
        <v>9781039713697</v>
      </c>
      <c r="B1329" s="54" t="s">
        <v>1658</v>
      </c>
      <c r="C1329" s="144" t="s">
        <v>222</v>
      </c>
      <c r="D1329" s="158"/>
      <c r="E1329" s="294">
        <v>15.75</v>
      </c>
      <c r="F1329" s="165"/>
      <c r="G1329" s="295">
        <f t="shared" si="21"/>
        <v>0</v>
      </c>
    </row>
    <row r="1330" spans="1:7" ht="21.2" customHeight="1" x14ac:dyDescent="0.25">
      <c r="A1330" s="133">
        <v>9781039715820</v>
      </c>
      <c r="B1330" s="54" t="s">
        <v>1659</v>
      </c>
      <c r="C1330" s="144" t="s">
        <v>900</v>
      </c>
      <c r="D1330" s="158"/>
      <c r="E1330" s="294">
        <v>15.75</v>
      </c>
      <c r="F1330" s="165"/>
      <c r="G1330" s="295">
        <f t="shared" si="21"/>
        <v>0</v>
      </c>
    </row>
    <row r="1331" spans="1:7" ht="21.2" customHeight="1" x14ac:dyDescent="0.25">
      <c r="A1331" s="133">
        <v>9781039701687</v>
      </c>
      <c r="B1331" s="54" t="s">
        <v>1660</v>
      </c>
      <c r="C1331" s="144" t="s">
        <v>116</v>
      </c>
      <c r="D1331" s="158"/>
      <c r="E1331" s="294">
        <v>13.5</v>
      </c>
      <c r="F1331" s="165"/>
      <c r="G1331" s="295">
        <f t="shared" si="21"/>
        <v>0</v>
      </c>
    </row>
    <row r="1332" spans="1:7" ht="21.2" customHeight="1" x14ac:dyDescent="0.25">
      <c r="A1332" s="133">
        <v>9781443191159</v>
      </c>
      <c r="B1332" s="54" t="s">
        <v>1661</v>
      </c>
      <c r="C1332" s="144" t="s">
        <v>321</v>
      </c>
      <c r="D1332" s="158"/>
      <c r="E1332" s="294">
        <v>10</v>
      </c>
      <c r="F1332" s="165"/>
      <c r="G1332" s="295">
        <f t="shared" si="21"/>
        <v>0</v>
      </c>
    </row>
    <row r="1333" spans="1:7" ht="21.2" customHeight="1" x14ac:dyDescent="0.25">
      <c r="A1333" s="133">
        <v>9781443195355</v>
      </c>
      <c r="B1333" s="54" t="s">
        <v>1662</v>
      </c>
      <c r="C1333" s="144" t="s">
        <v>321</v>
      </c>
      <c r="D1333" s="158"/>
      <c r="E1333" s="294">
        <v>10</v>
      </c>
      <c r="F1333" s="165"/>
      <c r="G1333" s="295">
        <f t="shared" si="21"/>
        <v>0</v>
      </c>
    </row>
    <row r="1334" spans="1:7" ht="21.2" customHeight="1" x14ac:dyDescent="0.25">
      <c r="A1334" s="133">
        <v>9781039715271</v>
      </c>
      <c r="B1334" s="54" t="s">
        <v>1663</v>
      </c>
      <c r="C1334" s="144" t="s">
        <v>1569</v>
      </c>
      <c r="D1334" s="158"/>
      <c r="E1334" s="294">
        <v>22</v>
      </c>
      <c r="F1334" s="165"/>
      <c r="G1334" s="295">
        <f t="shared" si="21"/>
        <v>0</v>
      </c>
    </row>
    <row r="1335" spans="1:7" ht="21.2" customHeight="1" x14ac:dyDescent="0.25">
      <c r="A1335" s="133">
        <v>9782897628789</v>
      </c>
      <c r="B1335" s="54" t="s">
        <v>1664</v>
      </c>
      <c r="C1335" s="144" t="s">
        <v>216</v>
      </c>
      <c r="D1335" s="158" t="s">
        <v>98</v>
      </c>
      <c r="E1335" s="294">
        <v>24</v>
      </c>
      <c r="F1335" s="165"/>
      <c r="G1335" s="295">
        <f t="shared" si="21"/>
        <v>0</v>
      </c>
    </row>
    <row r="1336" spans="1:7" ht="21.2" customHeight="1" x14ac:dyDescent="0.25">
      <c r="A1336" s="133">
        <v>9781039701649</v>
      </c>
      <c r="B1336" s="54" t="s">
        <v>1665</v>
      </c>
      <c r="C1336" s="144" t="s">
        <v>238</v>
      </c>
      <c r="D1336" s="158"/>
      <c r="E1336" s="294">
        <v>18.75</v>
      </c>
      <c r="F1336" s="165"/>
      <c r="G1336" s="295">
        <f t="shared" si="21"/>
        <v>0</v>
      </c>
    </row>
    <row r="1337" spans="1:7" ht="21.2" customHeight="1" x14ac:dyDescent="0.25">
      <c r="A1337" s="133">
        <v>9781443193078</v>
      </c>
      <c r="B1337" s="54" t="s">
        <v>1666</v>
      </c>
      <c r="C1337" s="144" t="s">
        <v>321</v>
      </c>
      <c r="D1337" s="158"/>
      <c r="E1337" s="294">
        <v>15</v>
      </c>
      <c r="F1337" s="165"/>
      <c r="G1337" s="295">
        <f t="shared" si="21"/>
        <v>0</v>
      </c>
    </row>
    <row r="1338" spans="1:7" ht="21.2" customHeight="1" x14ac:dyDescent="0.25">
      <c r="A1338" s="133">
        <v>9781443147309</v>
      </c>
      <c r="B1338" s="54" t="s">
        <v>1667</v>
      </c>
      <c r="C1338" s="144" t="s">
        <v>238</v>
      </c>
      <c r="D1338" s="158"/>
      <c r="E1338" s="294">
        <v>19.75</v>
      </c>
      <c r="F1338" s="165"/>
      <c r="G1338" s="295">
        <f t="shared" si="21"/>
        <v>0</v>
      </c>
    </row>
    <row r="1339" spans="1:7" ht="21.2" customHeight="1" x14ac:dyDescent="0.25">
      <c r="A1339" s="133">
        <v>9781443196956</v>
      </c>
      <c r="B1339" s="54" t="s">
        <v>1668</v>
      </c>
      <c r="C1339" s="144" t="s">
        <v>270</v>
      </c>
      <c r="D1339" s="158"/>
      <c r="E1339" s="294">
        <v>17.75</v>
      </c>
      <c r="F1339" s="165"/>
      <c r="G1339" s="295">
        <f t="shared" si="21"/>
        <v>0</v>
      </c>
    </row>
    <row r="1340" spans="1:7" ht="21.2" customHeight="1" x14ac:dyDescent="0.25">
      <c r="A1340" s="133">
        <v>9781443199599</v>
      </c>
      <c r="B1340" s="54" t="s">
        <v>1669</v>
      </c>
      <c r="C1340" s="144" t="s">
        <v>1569</v>
      </c>
      <c r="D1340" s="158"/>
      <c r="E1340" s="294">
        <v>17.75</v>
      </c>
      <c r="F1340" s="165"/>
      <c r="G1340" s="295">
        <f t="shared" si="21"/>
        <v>0</v>
      </c>
    </row>
    <row r="1341" spans="1:7" ht="21.2" customHeight="1" x14ac:dyDescent="0.25">
      <c r="A1341" s="133">
        <v>9781039704091</v>
      </c>
      <c r="B1341" s="54" t="s">
        <v>1670</v>
      </c>
      <c r="C1341" s="144" t="s">
        <v>321</v>
      </c>
      <c r="D1341" s="158"/>
      <c r="E1341" s="294">
        <v>17.75</v>
      </c>
      <c r="F1341" s="165"/>
      <c r="G1341" s="295">
        <f t="shared" si="21"/>
        <v>0</v>
      </c>
    </row>
    <row r="1342" spans="1:7" ht="21.2" customHeight="1" x14ac:dyDescent="0.25">
      <c r="A1342" s="133">
        <v>9781039712539</v>
      </c>
      <c r="B1342" s="54" t="s">
        <v>1671</v>
      </c>
      <c r="C1342" s="144" t="s">
        <v>216</v>
      </c>
      <c r="D1342" s="158"/>
      <c r="E1342" s="294">
        <v>19.75</v>
      </c>
      <c r="F1342" s="165"/>
      <c r="G1342" s="295">
        <f t="shared" si="21"/>
        <v>0</v>
      </c>
    </row>
    <row r="1343" spans="1:7" ht="21.2" customHeight="1" x14ac:dyDescent="0.25">
      <c r="A1343" s="133">
        <v>9781039715806</v>
      </c>
      <c r="B1343" s="54" t="s">
        <v>1672</v>
      </c>
      <c r="C1343" s="144" t="s">
        <v>216</v>
      </c>
      <c r="D1343" s="158"/>
      <c r="E1343" s="294">
        <v>19.75</v>
      </c>
      <c r="F1343" s="165"/>
      <c r="G1343" s="295">
        <f t="shared" si="21"/>
        <v>0</v>
      </c>
    </row>
    <row r="1344" spans="1:7" ht="21.2" customHeight="1" x14ac:dyDescent="0.25">
      <c r="A1344" s="133">
        <v>9781773883175</v>
      </c>
      <c r="B1344" s="54" t="s">
        <v>1673</v>
      </c>
      <c r="C1344" s="144" t="s">
        <v>367</v>
      </c>
      <c r="D1344" s="158" t="s">
        <v>98</v>
      </c>
      <c r="E1344" s="294">
        <v>31.5</v>
      </c>
      <c r="F1344" s="165"/>
      <c r="G1344" s="295">
        <f t="shared" si="21"/>
        <v>0</v>
      </c>
    </row>
    <row r="1345" spans="1:7" ht="21.2" customHeight="1" x14ac:dyDescent="0.25">
      <c r="A1345" s="133">
        <v>9781039701618</v>
      </c>
      <c r="B1345" s="54" t="s">
        <v>1674</v>
      </c>
      <c r="C1345" s="144" t="s">
        <v>321</v>
      </c>
      <c r="D1345" s="158"/>
      <c r="E1345" s="294">
        <v>19.75</v>
      </c>
      <c r="F1345" s="165"/>
      <c r="G1345" s="295">
        <f t="shared" si="21"/>
        <v>0</v>
      </c>
    </row>
    <row r="1346" spans="1:7" ht="21.2" customHeight="1" x14ac:dyDescent="0.25">
      <c r="A1346" s="133">
        <v>9782764452738</v>
      </c>
      <c r="B1346" s="54" t="s">
        <v>1675</v>
      </c>
      <c r="C1346" s="144" t="s">
        <v>218</v>
      </c>
      <c r="D1346" s="158" t="s">
        <v>98</v>
      </c>
      <c r="E1346" s="294">
        <v>26</v>
      </c>
      <c r="F1346" s="165"/>
      <c r="G1346" s="295">
        <f t="shared" si="19"/>
        <v>0</v>
      </c>
    </row>
    <row r="1347" spans="1:7" ht="21.2" customHeight="1" x14ac:dyDescent="0.25">
      <c r="A1347" s="133">
        <v>9782764454374</v>
      </c>
      <c r="B1347" s="54" t="s">
        <v>1676</v>
      </c>
      <c r="C1347" s="144" t="s">
        <v>218</v>
      </c>
      <c r="D1347" s="158" t="s">
        <v>98</v>
      </c>
      <c r="E1347" s="294">
        <v>26</v>
      </c>
      <c r="F1347" s="165"/>
      <c r="G1347" s="295">
        <f t="shared" si="19"/>
        <v>0</v>
      </c>
    </row>
    <row r="1348" spans="1:7" ht="21.2" customHeight="1" x14ac:dyDescent="0.25">
      <c r="A1348" s="133">
        <v>9781039701830</v>
      </c>
      <c r="B1348" s="54" t="s">
        <v>1677</v>
      </c>
      <c r="C1348" s="144" t="s">
        <v>116</v>
      </c>
      <c r="D1348" s="158" t="s">
        <v>98</v>
      </c>
      <c r="E1348" s="294">
        <v>13.5</v>
      </c>
      <c r="F1348" s="165"/>
      <c r="G1348" s="295">
        <f t="shared" si="19"/>
        <v>0</v>
      </c>
    </row>
    <row r="1349" spans="1:7" ht="21.2" customHeight="1" x14ac:dyDescent="0.25">
      <c r="A1349" s="133">
        <v>9781039709775</v>
      </c>
      <c r="B1349" s="54" t="s">
        <v>1678</v>
      </c>
      <c r="C1349" s="144" t="s">
        <v>116</v>
      </c>
      <c r="D1349" s="158" t="s">
        <v>98</v>
      </c>
      <c r="E1349" s="294">
        <v>13.5</v>
      </c>
      <c r="F1349" s="165"/>
      <c r="G1349" s="295">
        <f t="shared" si="19"/>
        <v>0</v>
      </c>
    </row>
    <row r="1350" spans="1:7" ht="21.2" customHeight="1" x14ac:dyDescent="0.25">
      <c r="A1350" s="133">
        <v>9781039701878</v>
      </c>
      <c r="B1350" s="54" t="s">
        <v>1679</v>
      </c>
      <c r="C1350" s="144" t="s">
        <v>116</v>
      </c>
      <c r="D1350" s="158"/>
      <c r="E1350" s="294">
        <v>11.5</v>
      </c>
      <c r="F1350" s="165"/>
      <c r="G1350" s="295">
        <f t="shared" si="19"/>
        <v>0</v>
      </c>
    </row>
    <row r="1351" spans="1:7" ht="21.2" customHeight="1" x14ac:dyDescent="0.25">
      <c r="A1351" s="133">
        <v>9781039701571</v>
      </c>
      <c r="B1351" s="54" t="s">
        <v>1680</v>
      </c>
      <c r="C1351" s="144" t="s">
        <v>116</v>
      </c>
      <c r="D1351" s="158"/>
      <c r="E1351" s="294">
        <v>11.5</v>
      </c>
      <c r="F1351" s="165"/>
      <c r="G1351" s="295">
        <f t="shared" si="19"/>
        <v>0</v>
      </c>
    </row>
    <row r="1352" spans="1:7" ht="21.2" customHeight="1" x14ac:dyDescent="0.25">
      <c r="A1352" s="133">
        <v>9781039715264</v>
      </c>
      <c r="B1352" s="54" t="s">
        <v>1681</v>
      </c>
      <c r="C1352" s="144" t="s">
        <v>116</v>
      </c>
      <c r="D1352" s="158"/>
      <c r="E1352" s="294">
        <v>11.5</v>
      </c>
      <c r="F1352" s="165"/>
      <c r="G1352" s="295">
        <f t="shared" si="19"/>
        <v>0</v>
      </c>
    </row>
    <row r="1353" spans="1:7" ht="21.2" customHeight="1" x14ac:dyDescent="0.25">
      <c r="A1353" s="133">
        <v>9781039702677</v>
      </c>
      <c r="B1353" s="54" t="s">
        <v>1682</v>
      </c>
      <c r="C1353" s="144" t="s">
        <v>116</v>
      </c>
      <c r="D1353" s="158" t="s">
        <v>98</v>
      </c>
      <c r="E1353" s="294">
        <v>10</v>
      </c>
      <c r="F1353" s="165"/>
      <c r="G1353" s="295">
        <f t="shared" si="19"/>
        <v>0</v>
      </c>
    </row>
    <row r="1354" spans="1:7" ht="21.2" customHeight="1" x14ac:dyDescent="0.25">
      <c r="A1354" s="133">
        <v>9781039703629</v>
      </c>
      <c r="B1354" s="54" t="s">
        <v>1683</v>
      </c>
      <c r="C1354" s="144" t="s">
        <v>116</v>
      </c>
      <c r="D1354" s="158"/>
      <c r="E1354" s="294">
        <v>14.5</v>
      </c>
      <c r="F1354" s="165"/>
      <c r="G1354" s="295">
        <f t="shared" si="19"/>
        <v>0</v>
      </c>
    </row>
    <row r="1355" spans="1:7" ht="21.2" customHeight="1" x14ac:dyDescent="0.25">
      <c r="A1355" s="133">
        <v>9781039701717</v>
      </c>
      <c r="B1355" s="54" t="s">
        <v>1684</v>
      </c>
      <c r="C1355" s="144" t="s">
        <v>238</v>
      </c>
      <c r="D1355" s="158"/>
      <c r="E1355" s="294">
        <v>11.5</v>
      </c>
      <c r="F1355" s="165"/>
      <c r="G1355" s="295">
        <f t="shared" si="19"/>
        <v>0</v>
      </c>
    </row>
    <row r="1356" spans="1:7" ht="21.2" customHeight="1" x14ac:dyDescent="0.25">
      <c r="A1356" s="133">
        <v>9782764368398</v>
      </c>
      <c r="B1356" s="54" t="s">
        <v>1685</v>
      </c>
      <c r="C1356" s="144" t="s">
        <v>116</v>
      </c>
      <c r="D1356" s="158"/>
      <c r="E1356" s="294">
        <v>20.25</v>
      </c>
      <c r="F1356" s="165"/>
      <c r="G1356" s="295">
        <f t="shared" si="19"/>
        <v>0</v>
      </c>
    </row>
    <row r="1357" spans="1:7" ht="21.2" customHeight="1" x14ac:dyDescent="0.25">
      <c r="A1357" s="133">
        <v>9782764367865</v>
      </c>
      <c r="B1357" s="54" t="s">
        <v>1686</v>
      </c>
      <c r="C1357" s="144" t="s">
        <v>116</v>
      </c>
      <c r="D1357" s="158"/>
      <c r="E1357" s="294">
        <v>22.5</v>
      </c>
      <c r="F1357" s="165"/>
      <c r="G1357" s="295">
        <f t="shared" si="19"/>
        <v>0</v>
      </c>
    </row>
    <row r="1358" spans="1:7" ht="21.2" customHeight="1" x14ac:dyDescent="0.25">
      <c r="A1358" s="133">
        <v>9781805313410</v>
      </c>
      <c r="B1358" s="54" t="s">
        <v>1687</v>
      </c>
      <c r="C1358" s="144" t="s">
        <v>233</v>
      </c>
      <c r="D1358" s="158"/>
      <c r="E1358" s="294">
        <v>15.5</v>
      </c>
      <c r="F1358" s="165"/>
      <c r="G1358" s="295">
        <f t="shared" si="19"/>
        <v>0</v>
      </c>
    </row>
    <row r="1359" spans="1:7" ht="21.2" customHeight="1" x14ac:dyDescent="0.25">
      <c r="A1359" s="133">
        <v>9781773883168</v>
      </c>
      <c r="B1359" s="54" t="s">
        <v>1688</v>
      </c>
      <c r="C1359" s="144" t="s">
        <v>233</v>
      </c>
      <c r="D1359" s="158" t="s">
        <v>98</v>
      </c>
      <c r="E1359" s="294">
        <v>17.75</v>
      </c>
      <c r="F1359" s="165"/>
      <c r="G1359" s="295">
        <f t="shared" si="19"/>
        <v>0</v>
      </c>
    </row>
    <row r="1360" spans="1:7" ht="21.2" customHeight="1" x14ac:dyDescent="0.25">
      <c r="A1360" s="133">
        <v>9781039703483</v>
      </c>
      <c r="B1360" s="54" t="s">
        <v>1689</v>
      </c>
      <c r="C1360" s="144" t="s">
        <v>116</v>
      </c>
      <c r="D1360" s="158" t="s">
        <v>98</v>
      </c>
      <c r="E1360" s="294">
        <v>13.5</v>
      </c>
      <c r="F1360" s="165"/>
      <c r="G1360" s="295">
        <f t="shared" si="19"/>
        <v>0</v>
      </c>
    </row>
    <row r="1361" spans="1:7" ht="21.2" customHeight="1" x14ac:dyDescent="0.25">
      <c r="A1361" s="133">
        <v>9781443198790</v>
      </c>
      <c r="B1361" s="54" t="s">
        <v>1690</v>
      </c>
      <c r="C1361" s="144" t="s">
        <v>116</v>
      </c>
      <c r="D1361" s="158"/>
      <c r="E1361" s="294">
        <v>9.25</v>
      </c>
      <c r="F1361" s="165"/>
      <c r="G1361" s="295">
        <f t="shared" si="19"/>
        <v>0</v>
      </c>
    </row>
    <row r="1362" spans="1:7" ht="21.2" customHeight="1" x14ac:dyDescent="0.25">
      <c r="A1362" s="133">
        <v>9781039705548</v>
      </c>
      <c r="B1362" s="54" t="s">
        <v>1691</v>
      </c>
      <c r="C1362" s="144" t="s">
        <v>224</v>
      </c>
      <c r="D1362" s="158"/>
      <c r="E1362" s="294">
        <v>9.25</v>
      </c>
      <c r="F1362" s="165"/>
      <c r="G1362" s="295">
        <f t="shared" si="19"/>
        <v>0</v>
      </c>
    </row>
    <row r="1363" spans="1:7" ht="21.2" customHeight="1" x14ac:dyDescent="0.25">
      <c r="A1363" s="133">
        <v>9782897745035</v>
      </c>
      <c r="B1363" s="54" t="s">
        <v>1692</v>
      </c>
      <c r="C1363" s="144" t="s">
        <v>218</v>
      </c>
      <c r="D1363" s="158" t="s">
        <v>98</v>
      </c>
      <c r="E1363" s="294">
        <v>17.75</v>
      </c>
      <c r="F1363" s="165"/>
      <c r="G1363" s="295">
        <f t="shared" si="19"/>
        <v>0</v>
      </c>
    </row>
    <row r="1364" spans="1:7" ht="21.2" customHeight="1" x14ac:dyDescent="0.25">
      <c r="A1364" s="133">
        <v>9782896547265</v>
      </c>
      <c r="B1364" s="54" t="s">
        <v>1693</v>
      </c>
      <c r="C1364" s="144" t="s">
        <v>238</v>
      </c>
      <c r="D1364" s="158" t="s">
        <v>98</v>
      </c>
      <c r="E1364" s="294">
        <v>15.5</v>
      </c>
      <c r="F1364" s="165"/>
      <c r="G1364" s="295">
        <f t="shared" si="19"/>
        <v>0</v>
      </c>
    </row>
    <row r="1365" spans="1:7" ht="21.2" customHeight="1" x14ac:dyDescent="0.25">
      <c r="A1365" s="133">
        <v>9781039706101</v>
      </c>
      <c r="B1365" s="54" t="s">
        <v>1694</v>
      </c>
      <c r="C1365" s="144" t="s">
        <v>116</v>
      </c>
      <c r="D1365" s="158"/>
      <c r="E1365" s="294">
        <v>23</v>
      </c>
      <c r="F1365" s="165"/>
      <c r="G1365" s="295">
        <f t="shared" si="19"/>
        <v>0</v>
      </c>
    </row>
    <row r="1366" spans="1:7" ht="21.2" customHeight="1" x14ac:dyDescent="0.25">
      <c r="A1366" s="133">
        <v>9781836066408</v>
      </c>
      <c r="B1366" s="54" t="s">
        <v>1695</v>
      </c>
      <c r="C1366" s="144" t="s">
        <v>117</v>
      </c>
      <c r="D1366" s="158"/>
      <c r="E1366" s="294">
        <v>25</v>
      </c>
      <c r="F1366" s="165"/>
      <c r="G1366" s="295">
        <f t="shared" si="19"/>
        <v>0</v>
      </c>
    </row>
    <row r="1367" spans="1:7" ht="21.2" customHeight="1" x14ac:dyDescent="0.25">
      <c r="A1367" s="133">
        <v>9781801312721</v>
      </c>
      <c r="B1367" s="54" t="s">
        <v>1696</v>
      </c>
      <c r="C1367" s="144" t="s">
        <v>117</v>
      </c>
      <c r="D1367" s="158"/>
      <c r="E1367" s="294">
        <v>25</v>
      </c>
      <c r="F1367" s="165"/>
      <c r="G1367" s="295">
        <f t="shared" si="19"/>
        <v>0</v>
      </c>
    </row>
    <row r="1368" spans="1:7" ht="21.2" customHeight="1" x14ac:dyDescent="0.25">
      <c r="A1368" s="133">
        <v>9781039704282</v>
      </c>
      <c r="B1368" s="54" t="s">
        <v>1697</v>
      </c>
      <c r="C1368" s="144" t="s">
        <v>238</v>
      </c>
      <c r="D1368" s="158"/>
      <c r="E1368" s="294">
        <v>15.75</v>
      </c>
      <c r="F1368" s="165"/>
      <c r="G1368" s="295">
        <f t="shared" si="19"/>
        <v>0</v>
      </c>
    </row>
    <row r="1369" spans="1:7" ht="21.2" customHeight="1" x14ac:dyDescent="0.25">
      <c r="A1369" s="133">
        <v>9781039708402</v>
      </c>
      <c r="B1369" s="54" t="s">
        <v>1698</v>
      </c>
      <c r="C1369" s="144" t="s">
        <v>116</v>
      </c>
      <c r="D1369" s="158" t="s">
        <v>98</v>
      </c>
      <c r="E1369" s="294">
        <v>15.75</v>
      </c>
      <c r="F1369" s="165"/>
      <c r="G1369" s="295">
        <f t="shared" si="19"/>
        <v>0</v>
      </c>
    </row>
    <row r="1370" spans="1:7" ht="21.2" customHeight="1" x14ac:dyDescent="0.25">
      <c r="A1370" s="133">
        <v>9781039717466</v>
      </c>
      <c r="B1370" s="54" t="s">
        <v>1699</v>
      </c>
      <c r="C1370" s="144" t="s">
        <v>116</v>
      </c>
      <c r="D1370" s="158" t="s">
        <v>98</v>
      </c>
      <c r="E1370" s="294">
        <v>13.5</v>
      </c>
      <c r="F1370" s="165"/>
      <c r="G1370" s="295">
        <f t="shared" si="19"/>
        <v>0</v>
      </c>
    </row>
    <row r="1371" spans="1:7" ht="21.2" customHeight="1" x14ac:dyDescent="0.25">
      <c r="A1371" s="133">
        <v>9782898531842</v>
      </c>
      <c r="B1371" s="54" t="s">
        <v>1700</v>
      </c>
      <c r="C1371" s="144" t="s">
        <v>306</v>
      </c>
      <c r="D1371" s="158"/>
      <c r="E1371" s="294">
        <v>17.75</v>
      </c>
      <c r="F1371" s="165"/>
      <c r="G1371" s="295">
        <f t="shared" si="19"/>
        <v>0</v>
      </c>
    </row>
    <row r="1372" spans="1:7" ht="21.2" customHeight="1" x14ac:dyDescent="0.25">
      <c r="A1372" s="133">
        <v>9781039711730</v>
      </c>
      <c r="B1372" s="54" t="s">
        <v>1701</v>
      </c>
      <c r="C1372" s="144" t="s">
        <v>116</v>
      </c>
      <c r="D1372" s="158"/>
      <c r="E1372" s="294">
        <v>14.5</v>
      </c>
      <c r="F1372" s="165"/>
      <c r="G1372" s="295">
        <f t="shared" si="19"/>
        <v>0</v>
      </c>
    </row>
    <row r="1373" spans="1:7" ht="21.2" customHeight="1" x14ac:dyDescent="0.25">
      <c r="A1373" s="133">
        <v>9781039702776</v>
      </c>
      <c r="B1373" s="54" t="s">
        <v>1702</v>
      </c>
      <c r="C1373" s="144" t="s">
        <v>116</v>
      </c>
      <c r="D1373" s="158"/>
      <c r="E1373" s="294">
        <v>14.5</v>
      </c>
      <c r="F1373" s="165"/>
      <c r="G1373" s="295">
        <f t="shared" si="19"/>
        <v>0</v>
      </c>
    </row>
    <row r="1374" spans="1:7" ht="21.2" customHeight="1" x14ac:dyDescent="0.25">
      <c r="A1374" s="133">
        <v>9781039706200</v>
      </c>
      <c r="B1374" s="54" t="s">
        <v>1703</v>
      </c>
      <c r="C1374" s="144" t="s">
        <v>116</v>
      </c>
      <c r="D1374" s="158"/>
      <c r="E1374" s="294">
        <v>10.5</v>
      </c>
      <c r="F1374" s="165"/>
      <c r="G1374" s="295">
        <f t="shared" si="19"/>
        <v>0</v>
      </c>
    </row>
    <row r="1375" spans="1:7" ht="21.2" customHeight="1" x14ac:dyDescent="0.25">
      <c r="A1375" s="133">
        <v>9781443177450</v>
      </c>
      <c r="B1375" s="54" t="s">
        <v>1704</v>
      </c>
      <c r="C1375" s="144" t="s">
        <v>116</v>
      </c>
      <c r="D1375" s="158"/>
      <c r="E1375" s="294">
        <v>10.5</v>
      </c>
      <c r="F1375" s="165"/>
      <c r="G1375" s="295">
        <f t="shared" si="19"/>
        <v>0</v>
      </c>
    </row>
    <row r="1376" spans="1:7" ht="21.2" customHeight="1" x14ac:dyDescent="0.25">
      <c r="A1376" s="133">
        <v>9781443189125</v>
      </c>
      <c r="B1376" s="54" t="s">
        <v>1705</v>
      </c>
      <c r="C1376" s="144" t="s">
        <v>116</v>
      </c>
      <c r="D1376" s="158"/>
      <c r="E1376" s="294">
        <v>12.5</v>
      </c>
      <c r="F1376" s="165"/>
      <c r="G1376" s="295">
        <f t="shared" si="19"/>
        <v>0</v>
      </c>
    </row>
    <row r="1377" spans="1:7" ht="21.2" customHeight="1" x14ac:dyDescent="0.25">
      <c r="A1377" s="133">
        <v>9781443189941</v>
      </c>
      <c r="B1377" s="54" t="s">
        <v>1706</v>
      </c>
      <c r="C1377" s="144" t="s">
        <v>116</v>
      </c>
      <c r="D1377" s="158"/>
      <c r="E1377" s="294">
        <v>13.5</v>
      </c>
      <c r="F1377" s="165"/>
      <c r="G1377" s="295">
        <f t="shared" si="19"/>
        <v>0</v>
      </c>
    </row>
    <row r="1378" spans="1:7" ht="21.2" customHeight="1" x14ac:dyDescent="0.25">
      <c r="A1378" s="133">
        <v>9781039705760</v>
      </c>
      <c r="B1378" s="54" t="s">
        <v>1707</v>
      </c>
      <c r="C1378" s="144" t="s">
        <v>116</v>
      </c>
      <c r="D1378" s="158"/>
      <c r="E1378" s="294">
        <v>14.5</v>
      </c>
      <c r="F1378" s="165"/>
      <c r="G1378" s="295">
        <f t="shared" si="19"/>
        <v>0</v>
      </c>
    </row>
    <row r="1379" spans="1:7" ht="21.2" customHeight="1" x14ac:dyDescent="0.25">
      <c r="A1379" s="133">
        <v>9781443185837</v>
      </c>
      <c r="B1379" s="54" t="s">
        <v>1708</v>
      </c>
      <c r="C1379" s="144" t="s">
        <v>116</v>
      </c>
      <c r="D1379" s="158"/>
      <c r="E1379" s="294">
        <v>9</v>
      </c>
      <c r="F1379" s="165"/>
      <c r="G1379" s="295">
        <f t="shared" si="19"/>
        <v>0</v>
      </c>
    </row>
    <row r="1380" spans="1:7" ht="21.2" customHeight="1" x14ac:dyDescent="0.25">
      <c r="A1380" s="133">
        <v>9781039709911</v>
      </c>
      <c r="B1380" s="54" t="s">
        <v>1709</v>
      </c>
      <c r="C1380" s="144" t="s">
        <v>116</v>
      </c>
      <c r="D1380" s="158" t="s">
        <v>98</v>
      </c>
      <c r="E1380" s="294">
        <v>17.75</v>
      </c>
      <c r="F1380" s="165"/>
      <c r="G1380" s="295">
        <f t="shared" si="19"/>
        <v>0</v>
      </c>
    </row>
    <row r="1381" spans="1:7" ht="21.2" customHeight="1" x14ac:dyDescent="0.25">
      <c r="A1381" s="133">
        <v>9782897628932</v>
      </c>
      <c r="B1381" s="54" t="s">
        <v>1710</v>
      </c>
      <c r="C1381" s="144" t="s">
        <v>216</v>
      </c>
      <c r="D1381" s="158" t="s">
        <v>98</v>
      </c>
      <c r="E1381" s="294">
        <v>15.5</v>
      </c>
      <c r="F1381" s="165"/>
      <c r="G1381" s="295">
        <f t="shared" si="19"/>
        <v>0</v>
      </c>
    </row>
    <row r="1382" spans="1:7" ht="21.2" customHeight="1" x14ac:dyDescent="0.25">
      <c r="A1382" s="133">
        <v>9781443191029</v>
      </c>
      <c r="B1382" s="54" t="s">
        <v>1711</v>
      </c>
      <c r="C1382" s="144" t="s">
        <v>1295</v>
      </c>
      <c r="D1382" s="158"/>
      <c r="E1382" s="294">
        <v>12.5</v>
      </c>
      <c r="F1382" s="165"/>
      <c r="G1382" s="295">
        <f t="shared" si="19"/>
        <v>0</v>
      </c>
    </row>
    <row r="1383" spans="1:7" ht="21.2" customHeight="1" x14ac:dyDescent="0.25">
      <c r="A1383" s="133">
        <v>9781443168908</v>
      </c>
      <c r="B1383" s="54" t="s">
        <v>1712</v>
      </c>
      <c r="C1383" s="144" t="s">
        <v>238</v>
      </c>
      <c r="D1383" s="158" t="s">
        <v>98</v>
      </c>
      <c r="E1383" s="294">
        <v>10</v>
      </c>
      <c r="F1383" s="165"/>
      <c r="G1383" s="295">
        <f t="shared" si="19"/>
        <v>0</v>
      </c>
    </row>
    <row r="1384" spans="1:7" ht="21.2" customHeight="1" x14ac:dyDescent="0.25">
      <c r="A1384" s="133">
        <v>9781443190756</v>
      </c>
      <c r="B1384" s="54" t="s">
        <v>1713</v>
      </c>
      <c r="C1384" s="144" t="s">
        <v>321</v>
      </c>
      <c r="D1384" s="158"/>
      <c r="E1384" s="294">
        <v>10</v>
      </c>
      <c r="F1384" s="165"/>
      <c r="G1384" s="295">
        <f t="shared" si="19"/>
        <v>0</v>
      </c>
    </row>
    <row r="1385" spans="1:7" ht="21.2" customHeight="1" x14ac:dyDescent="0.25">
      <c r="A1385" s="133">
        <v>9781443173490</v>
      </c>
      <c r="B1385" s="54" t="s">
        <v>1714</v>
      </c>
      <c r="C1385" s="144" t="s">
        <v>116</v>
      </c>
      <c r="D1385" s="158" t="s">
        <v>98</v>
      </c>
      <c r="E1385" s="294">
        <v>11</v>
      </c>
      <c r="F1385" s="165"/>
      <c r="G1385" s="295">
        <f t="shared" si="19"/>
        <v>0</v>
      </c>
    </row>
    <row r="1386" spans="1:7" ht="21.2" customHeight="1" x14ac:dyDescent="0.25">
      <c r="A1386" s="133">
        <v>9781039703940</v>
      </c>
      <c r="B1386" s="54" t="s">
        <v>1715</v>
      </c>
      <c r="C1386" s="144" t="s">
        <v>224</v>
      </c>
      <c r="D1386" s="158"/>
      <c r="E1386" s="294">
        <v>13.5</v>
      </c>
      <c r="F1386" s="165"/>
      <c r="G1386" s="295">
        <f t="shared" si="19"/>
        <v>0</v>
      </c>
    </row>
    <row r="1387" spans="1:7" ht="21.2" customHeight="1" x14ac:dyDescent="0.25">
      <c r="A1387" s="133">
        <v>9781039701670</v>
      </c>
      <c r="B1387" s="54" t="s">
        <v>1716</v>
      </c>
      <c r="C1387" s="144" t="s">
        <v>224</v>
      </c>
      <c r="D1387" s="158"/>
      <c r="E1387" s="294">
        <v>13.5</v>
      </c>
      <c r="F1387" s="165"/>
      <c r="G1387" s="295">
        <f t="shared" si="19"/>
        <v>0</v>
      </c>
    </row>
    <row r="1388" spans="1:7" ht="21.2" customHeight="1" x14ac:dyDescent="0.25">
      <c r="A1388" s="133">
        <v>9781443164085</v>
      </c>
      <c r="B1388" s="54" t="s">
        <v>1717</v>
      </c>
      <c r="C1388" s="144" t="s">
        <v>116</v>
      </c>
      <c r="D1388" s="158"/>
      <c r="E1388" s="294">
        <v>12.5</v>
      </c>
      <c r="F1388" s="165"/>
      <c r="G1388" s="295">
        <f t="shared" si="19"/>
        <v>0</v>
      </c>
    </row>
    <row r="1389" spans="1:7" ht="21.2" customHeight="1" x14ac:dyDescent="0.25">
      <c r="A1389" s="133">
        <v>9781443174930</v>
      </c>
      <c r="B1389" s="54" t="s">
        <v>1718</v>
      </c>
      <c r="C1389" s="144" t="s">
        <v>116</v>
      </c>
      <c r="D1389" s="158" t="s">
        <v>98</v>
      </c>
      <c r="E1389" s="294">
        <v>11</v>
      </c>
      <c r="F1389" s="165"/>
      <c r="G1389" s="295">
        <f t="shared" si="19"/>
        <v>0</v>
      </c>
    </row>
    <row r="1390" spans="1:7" ht="21.2" customHeight="1" x14ac:dyDescent="0.25">
      <c r="A1390" s="133">
        <v>9781443164047</v>
      </c>
      <c r="B1390" s="54" t="s">
        <v>1719</v>
      </c>
      <c r="C1390" s="144" t="s">
        <v>116</v>
      </c>
      <c r="D1390" s="158"/>
      <c r="E1390" s="294">
        <v>12.5</v>
      </c>
      <c r="F1390" s="165"/>
      <c r="G1390" s="295">
        <f t="shared" si="19"/>
        <v>0</v>
      </c>
    </row>
    <row r="1391" spans="1:7" ht="21.2" customHeight="1" x14ac:dyDescent="0.25">
      <c r="A1391" s="133">
        <v>9782897627584</v>
      </c>
      <c r="B1391" s="54" t="s">
        <v>1720</v>
      </c>
      <c r="C1391" s="144" t="s">
        <v>1552</v>
      </c>
      <c r="D1391" s="158" t="s">
        <v>98</v>
      </c>
      <c r="E1391" s="294">
        <v>15.5</v>
      </c>
      <c r="F1391" s="165"/>
      <c r="G1391" s="295">
        <f t="shared" si="19"/>
        <v>0</v>
      </c>
    </row>
    <row r="1392" spans="1:7" ht="21.2" customHeight="1" x14ac:dyDescent="0.25">
      <c r="A1392" s="133">
        <v>9781039702998</v>
      </c>
      <c r="B1392" s="54" t="s">
        <v>1721</v>
      </c>
      <c r="C1392" s="144" t="s">
        <v>238</v>
      </c>
      <c r="D1392" s="158"/>
      <c r="E1392" s="294">
        <v>15.75</v>
      </c>
      <c r="F1392" s="165"/>
      <c r="G1392" s="295">
        <f t="shared" si="19"/>
        <v>0</v>
      </c>
    </row>
    <row r="1393" spans="1:7" ht="21.2" customHeight="1" x14ac:dyDescent="0.25">
      <c r="A1393" s="133">
        <v>9781039705531</v>
      </c>
      <c r="B1393" s="54" t="s">
        <v>1722</v>
      </c>
      <c r="C1393" s="144" t="s">
        <v>238</v>
      </c>
      <c r="D1393" s="158"/>
      <c r="E1393" s="294">
        <v>15.75</v>
      </c>
      <c r="F1393" s="165"/>
      <c r="G1393" s="295">
        <f t="shared" si="19"/>
        <v>0</v>
      </c>
    </row>
    <row r="1394" spans="1:7" ht="21.2" customHeight="1" x14ac:dyDescent="0.25">
      <c r="A1394" s="133">
        <v>9781039714328</v>
      </c>
      <c r="B1394" s="54" t="s">
        <v>1723</v>
      </c>
      <c r="C1394" s="144" t="s">
        <v>116</v>
      </c>
      <c r="D1394" s="158"/>
      <c r="E1394" s="294">
        <v>15.75</v>
      </c>
      <c r="F1394" s="165"/>
      <c r="G1394" s="295">
        <f t="shared" si="19"/>
        <v>0</v>
      </c>
    </row>
    <row r="1395" spans="1:7" ht="21.2" customHeight="1" x14ac:dyDescent="0.25">
      <c r="A1395" s="133">
        <v>9781443189323</v>
      </c>
      <c r="B1395" s="54" t="s">
        <v>1724</v>
      </c>
      <c r="C1395" s="144" t="s">
        <v>224</v>
      </c>
      <c r="D1395" s="158"/>
      <c r="E1395" s="294">
        <v>10</v>
      </c>
      <c r="F1395" s="165"/>
      <c r="G1395" s="295">
        <f t="shared" si="19"/>
        <v>0</v>
      </c>
    </row>
    <row r="1396" spans="1:7" ht="21.2" customHeight="1" x14ac:dyDescent="0.25">
      <c r="A1396" s="133">
        <v>9781039703353</v>
      </c>
      <c r="B1396" s="54" t="s">
        <v>1725</v>
      </c>
      <c r="C1396" s="144" t="s">
        <v>238</v>
      </c>
      <c r="D1396" s="158"/>
      <c r="E1396" s="294">
        <v>13.5</v>
      </c>
      <c r="F1396" s="165"/>
      <c r="G1396" s="295">
        <f t="shared" si="19"/>
        <v>0</v>
      </c>
    </row>
    <row r="1397" spans="1:7" ht="21.2" customHeight="1" x14ac:dyDescent="0.25">
      <c r="A1397" s="133">
        <v>9781443176576</v>
      </c>
      <c r="B1397" s="54" t="s">
        <v>1726</v>
      </c>
      <c r="C1397" s="144" t="s">
        <v>238</v>
      </c>
      <c r="D1397" s="158"/>
      <c r="E1397" s="294">
        <v>12.5</v>
      </c>
      <c r="F1397" s="165"/>
      <c r="G1397" s="295">
        <f t="shared" si="19"/>
        <v>0</v>
      </c>
    </row>
    <row r="1398" spans="1:7" ht="21.2" customHeight="1" x14ac:dyDescent="0.25">
      <c r="A1398" s="133">
        <v>9781443157810</v>
      </c>
      <c r="B1398" s="54" t="s">
        <v>1727</v>
      </c>
      <c r="C1398" s="144" t="s">
        <v>321</v>
      </c>
      <c r="D1398" s="158" t="s">
        <v>98</v>
      </c>
      <c r="E1398" s="294">
        <v>15</v>
      </c>
      <c r="F1398" s="165"/>
      <c r="G1398" s="295">
        <f t="shared" si="19"/>
        <v>0</v>
      </c>
    </row>
    <row r="1399" spans="1:7" ht="21.2" customHeight="1" x14ac:dyDescent="0.25">
      <c r="A1399" s="133">
        <v>9781443157872</v>
      </c>
      <c r="B1399" s="54" t="s">
        <v>1728</v>
      </c>
      <c r="C1399" s="144" t="s">
        <v>321</v>
      </c>
      <c r="D1399" s="158" t="s">
        <v>98</v>
      </c>
      <c r="E1399" s="294">
        <v>15</v>
      </c>
      <c r="F1399" s="165"/>
      <c r="G1399" s="295">
        <f t="shared" si="19"/>
        <v>0</v>
      </c>
    </row>
    <row r="1400" spans="1:7" ht="21.2" customHeight="1" x14ac:dyDescent="0.25">
      <c r="A1400" s="133">
        <v>9781039703964</v>
      </c>
      <c r="B1400" s="54" t="s">
        <v>1729</v>
      </c>
      <c r="C1400" s="144" t="s">
        <v>218</v>
      </c>
      <c r="D1400" s="158" t="s">
        <v>98</v>
      </c>
      <c r="E1400" s="294">
        <v>19.75</v>
      </c>
      <c r="F1400" s="165"/>
      <c r="G1400" s="295">
        <f t="shared" si="19"/>
        <v>0</v>
      </c>
    </row>
    <row r="1401" spans="1:7" ht="21.2" customHeight="1" x14ac:dyDescent="0.25">
      <c r="A1401" s="133">
        <v>9781039706552</v>
      </c>
      <c r="B1401" s="54" t="s">
        <v>1730</v>
      </c>
      <c r="C1401" s="144" t="s">
        <v>116</v>
      </c>
      <c r="D1401" s="158"/>
      <c r="E1401" s="294">
        <v>15.75</v>
      </c>
      <c r="F1401" s="165"/>
      <c r="G1401" s="295">
        <f t="shared" si="19"/>
        <v>0</v>
      </c>
    </row>
    <row r="1402" spans="1:7" ht="21.2" customHeight="1" x14ac:dyDescent="0.25">
      <c r="A1402" s="133">
        <v>9781039700802</v>
      </c>
      <c r="B1402" s="54" t="s">
        <v>1731</v>
      </c>
      <c r="C1402" s="144" t="s">
        <v>238</v>
      </c>
      <c r="D1402" s="158"/>
      <c r="E1402" s="294">
        <v>13.5</v>
      </c>
      <c r="F1402" s="165"/>
      <c r="G1402" s="295">
        <f t="shared" si="19"/>
        <v>0</v>
      </c>
    </row>
    <row r="1403" spans="1:7" ht="21.2" customHeight="1" x14ac:dyDescent="0.25">
      <c r="A1403" s="133">
        <v>9782897515423</v>
      </c>
      <c r="B1403" s="54" t="s">
        <v>1732</v>
      </c>
      <c r="C1403" s="144" t="s">
        <v>1569</v>
      </c>
      <c r="D1403" s="158" t="s">
        <v>98</v>
      </c>
      <c r="E1403" s="294">
        <v>17.75</v>
      </c>
      <c r="F1403" s="165"/>
      <c r="G1403" s="295">
        <f t="shared" si="19"/>
        <v>0</v>
      </c>
    </row>
    <row r="1404" spans="1:7" ht="21.2" customHeight="1" x14ac:dyDescent="0.25">
      <c r="A1404" s="133">
        <v>9781443199711</v>
      </c>
      <c r="B1404" s="54" t="s">
        <v>1733</v>
      </c>
      <c r="C1404" s="144" t="s">
        <v>116</v>
      </c>
      <c r="D1404" s="158" t="s">
        <v>98</v>
      </c>
      <c r="E1404" s="294">
        <v>13.5</v>
      </c>
      <c r="F1404" s="165"/>
      <c r="G1404" s="295">
        <f t="shared" si="19"/>
        <v>0</v>
      </c>
    </row>
    <row r="1405" spans="1:7" ht="21.2" customHeight="1" x14ac:dyDescent="0.25">
      <c r="A1405" s="133">
        <v>9781443180351</v>
      </c>
      <c r="B1405" s="54" t="s">
        <v>1734</v>
      </c>
      <c r="C1405" s="144" t="s">
        <v>321</v>
      </c>
      <c r="D1405" s="158" t="s">
        <v>98</v>
      </c>
      <c r="E1405" s="294">
        <v>17</v>
      </c>
      <c r="F1405" s="165"/>
      <c r="G1405" s="295">
        <f t="shared" si="19"/>
        <v>0</v>
      </c>
    </row>
    <row r="1406" spans="1:7" ht="21.2" customHeight="1" x14ac:dyDescent="0.25">
      <c r="A1406" s="133">
        <v>9781039703957</v>
      </c>
      <c r="B1406" s="54" t="s">
        <v>1735</v>
      </c>
      <c r="C1406" s="144" t="s">
        <v>1552</v>
      </c>
      <c r="D1406" s="158"/>
      <c r="E1406" s="294">
        <v>18.75</v>
      </c>
      <c r="F1406" s="165"/>
      <c r="G1406" s="295">
        <f t="shared" si="19"/>
        <v>0</v>
      </c>
    </row>
    <row r="1407" spans="1:7" ht="21.2" customHeight="1" x14ac:dyDescent="0.25">
      <c r="A1407" s="133">
        <v>9781039702158</v>
      </c>
      <c r="B1407" s="54" t="s">
        <v>1736</v>
      </c>
      <c r="C1407" s="144" t="s">
        <v>116</v>
      </c>
      <c r="D1407" s="158"/>
      <c r="E1407" s="294">
        <v>13.5</v>
      </c>
      <c r="F1407" s="165"/>
      <c r="G1407" s="295">
        <f t="shared" si="19"/>
        <v>0</v>
      </c>
    </row>
    <row r="1408" spans="1:7" ht="21.2" customHeight="1" x14ac:dyDescent="0.25">
      <c r="A1408" s="133">
        <v>9781443180658</v>
      </c>
      <c r="B1408" s="54" t="s">
        <v>1737</v>
      </c>
      <c r="C1408" s="144" t="s">
        <v>116</v>
      </c>
      <c r="D1408" s="158" t="s">
        <v>98</v>
      </c>
      <c r="E1408" s="294">
        <v>22</v>
      </c>
      <c r="F1408" s="165"/>
      <c r="G1408" s="295">
        <f t="shared" si="19"/>
        <v>0</v>
      </c>
    </row>
    <row r="1409" spans="1:7" ht="21.2" customHeight="1" x14ac:dyDescent="0.25">
      <c r="A1409" s="133">
        <v>9781443154437</v>
      </c>
      <c r="B1409" s="54" t="s">
        <v>1738</v>
      </c>
      <c r="C1409" s="144" t="s">
        <v>900</v>
      </c>
      <c r="D1409" s="158" t="s">
        <v>98</v>
      </c>
      <c r="E1409" s="294">
        <v>18.75</v>
      </c>
      <c r="F1409" s="165"/>
      <c r="G1409" s="295">
        <f t="shared" si="19"/>
        <v>0</v>
      </c>
    </row>
    <row r="1410" spans="1:7" ht="21.2" customHeight="1" x14ac:dyDescent="0.25">
      <c r="A1410" s="133">
        <v>9781773885001</v>
      </c>
      <c r="B1410" s="54" t="s">
        <v>1739</v>
      </c>
      <c r="C1410" s="144" t="s">
        <v>222</v>
      </c>
      <c r="D1410" s="158" t="s">
        <v>98</v>
      </c>
      <c r="E1410" s="294">
        <v>31.25</v>
      </c>
      <c r="F1410" s="165"/>
      <c r="G1410" s="295">
        <f t="shared" si="19"/>
        <v>0</v>
      </c>
    </row>
    <row r="1411" spans="1:7" ht="21.2" customHeight="1" x14ac:dyDescent="0.25">
      <c r="A1411" s="133">
        <v>9781443174077</v>
      </c>
      <c r="B1411" s="54" t="s">
        <v>1740</v>
      </c>
      <c r="C1411" s="144" t="s">
        <v>238</v>
      </c>
      <c r="D1411" s="158"/>
      <c r="E1411" s="294">
        <v>10</v>
      </c>
      <c r="F1411" s="165"/>
      <c r="G1411" s="295">
        <f t="shared" si="19"/>
        <v>0</v>
      </c>
    </row>
    <row r="1412" spans="1:7" ht="21.2" customHeight="1" x14ac:dyDescent="0.25">
      <c r="A1412" s="133">
        <v>9781039709607</v>
      </c>
      <c r="B1412" s="54" t="s">
        <v>1741</v>
      </c>
      <c r="C1412" s="144" t="s">
        <v>116</v>
      </c>
      <c r="D1412" s="158"/>
      <c r="E1412" s="294">
        <v>15.75</v>
      </c>
      <c r="F1412" s="165"/>
      <c r="G1412" s="295">
        <f t="shared" si="19"/>
        <v>0</v>
      </c>
    </row>
    <row r="1413" spans="1:7" ht="21.2" customHeight="1" x14ac:dyDescent="0.25">
      <c r="A1413" s="133">
        <v>9781443180313</v>
      </c>
      <c r="B1413" s="54" t="s">
        <v>1742</v>
      </c>
      <c r="C1413" s="144" t="s">
        <v>116</v>
      </c>
      <c r="D1413" s="158" t="s">
        <v>98</v>
      </c>
      <c r="E1413" s="294">
        <v>10</v>
      </c>
      <c r="F1413" s="165"/>
      <c r="G1413" s="295">
        <f t="shared" si="19"/>
        <v>0</v>
      </c>
    </row>
    <row r="1414" spans="1:7" ht="21.2" customHeight="1" x14ac:dyDescent="0.25">
      <c r="A1414" s="133">
        <v>9781039704589</v>
      </c>
      <c r="B1414" s="54" t="s">
        <v>1743</v>
      </c>
      <c r="C1414" s="144" t="s">
        <v>116</v>
      </c>
      <c r="D1414" s="158"/>
      <c r="E1414" s="294">
        <v>29.25</v>
      </c>
      <c r="F1414" s="165"/>
      <c r="G1414" s="295">
        <f t="shared" si="19"/>
        <v>0</v>
      </c>
    </row>
    <row r="1415" spans="1:7" ht="21.2" customHeight="1" x14ac:dyDescent="0.25">
      <c r="A1415" s="133">
        <v>9781443176163</v>
      </c>
      <c r="B1415" s="54" t="s">
        <v>1744</v>
      </c>
      <c r="C1415" s="144" t="s">
        <v>238</v>
      </c>
      <c r="D1415" s="158" t="s">
        <v>98</v>
      </c>
      <c r="E1415" s="294">
        <v>10</v>
      </c>
      <c r="F1415" s="165"/>
      <c r="G1415" s="295">
        <f t="shared" si="19"/>
        <v>0</v>
      </c>
    </row>
    <row r="1416" spans="1:7" ht="21.2" customHeight="1" x14ac:dyDescent="0.25">
      <c r="A1416" s="133">
        <v>9781039707795</v>
      </c>
      <c r="B1416" s="54" t="s">
        <v>1745</v>
      </c>
      <c r="C1416" s="144" t="s">
        <v>900</v>
      </c>
      <c r="D1416" s="158"/>
      <c r="E1416" s="294">
        <v>12.5</v>
      </c>
      <c r="F1416" s="165"/>
      <c r="G1416" s="295">
        <f t="shared" si="19"/>
        <v>0</v>
      </c>
    </row>
    <row r="1417" spans="1:7" ht="21.2" customHeight="1" x14ac:dyDescent="0.25">
      <c r="A1417" s="133">
        <v>9781039703537</v>
      </c>
      <c r="B1417" s="54" t="s">
        <v>1746</v>
      </c>
      <c r="C1417" s="144" t="s">
        <v>224</v>
      </c>
      <c r="D1417" s="158"/>
      <c r="E1417" s="294">
        <v>15.75</v>
      </c>
      <c r="F1417" s="165"/>
      <c r="G1417" s="295">
        <f t="shared" si="19"/>
        <v>0</v>
      </c>
    </row>
    <row r="1418" spans="1:7" ht="21.2" customHeight="1" x14ac:dyDescent="0.25">
      <c r="A1418" s="133">
        <v>9781039704176</v>
      </c>
      <c r="B1418" s="54" t="s">
        <v>1747</v>
      </c>
      <c r="C1418" s="144" t="s">
        <v>224</v>
      </c>
      <c r="D1418" s="158"/>
      <c r="E1418" s="294">
        <v>15.75</v>
      </c>
      <c r="F1418" s="165"/>
      <c r="G1418" s="295">
        <f t="shared" si="19"/>
        <v>0</v>
      </c>
    </row>
    <row r="1419" spans="1:7" ht="21.2" customHeight="1" x14ac:dyDescent="0.25">
      <c r="A1419" s="133">
        <v>9781039703599</v>
      </c>
      <c r="B1419" s="54" t="s">
        <v>1748</v>
      </c>
      <c r="C1419" s="144" t="s">
        <v>116</v>
      </c>
      <c r="D1419" s="158" t="s">
        <v>98</v>
      </c>
      <c r="E1419" s="294">
        <v>26</v>
      </c>
      <c r="F1419" s="165"/>
      <c r="G1419" s="295">
        <f t="shared" si="19"/>
        <v>0</v>
      </c>
    </row>
    <row r="1420" spans="1:7" ht="21.2" customHeight="1" x14ac:dyDescent="0.25">
      <c r="A1420" s="133">
        <v>9781039710474</v>
      </c>
      <c r="B1420" s="54" t="s">
        <v>1749</v>
      </c>
      <c r="C1420" s="144" t="s">
        <v>116</v>
      </c>
      <c r="D1420" s="158"/>
      <c r="E1420" s="294">
        <v>14.5</v>
      </c>
      <c r="F1420" s="165"/>
      <c r="G1420" s="295">
        <f t="shared" si="19"/>
        <v>0</v>
      </c>
    </row>
    <row r="1421" spans="1:7" ht="21.2" customHeight="1" x14ac:dyDescent="0.25">
      <c r="A1421" s="133">
        <v>9781039713727</v>
      </c>
      <c r="B1421" s="54" t="s">
        <v>1750</v>
      </c>
      <c r="C1421" s="144" t="s">
        <v>222</v>
      </c>
      <c r="D1421" s="158" t="s">
        <v>98</v>
      </c>
      <c r="E1421" s="294">
        <v>11.5</v>
      </c>
      <c r="F1421" s="165"/>
      <c r="G1421" s="295">
        <f t="shared" si="19"/>
        <v>0</v>
      </c>
    </row>
    <row r="1422" spans="1:7" ht="21.2" customHeight="1" x14ac:dyDescent="0.25">
      <c r="A1422" s="133">
        <v>9781039707818</v>
      </c>
      <c r="B1422" s="54" t="s">
        <v>1751</v>
      </c>
      <c r="C1422" s="144" t="s">
        <v>222</v>
      </c>
      <c r="D1422" s="158" t="s">
        <v>98</v>
      </c>
      <c r="E1422" s="294">
        <v>11.5</v>
      </c>
      <c r="F1422" s="165"/>
      <c r="G1422" s="295">
        <f t="shared" si="19"/>
        <v>0</v>
      </c>
    </row>
    <row r="1423" spans="1:7" ht="21.2" customHeight="1" x14ac:dyDescent="0.25">
      <c r="A1423" s="133">
        <v>9781039710184</v>
      </c>
      <c r="B1423" s="54" t="s">
        <v>1752</v>
      </c>
      <c r="C1423" s="144" t="s">
        <v>116</v>
      </c>
      <c r="D1423" s="158"/>
      <c r="E1423" s="294">
        <v>15.75</v>
      </c>
      <c r="F1423" s="165"/>
      <c r="G1423" s="295">
        <f t="shared" si="19"/>
        <v>0</v>
      </c>
    </row>
    <row r="1424" spans="1:7" ht="21.2" customHeight="1" x14ac:dyDescent="0.25">
      <c r="A1424" s="133">
        <v>9781039712775</v>
      </c>
      <c r="B1424" s="54" t="s">
        <v>1753</v>
      </c>
      <c r="C1424" s="144" t="s">
        <v>116</v>
      </c>
      <c r="D1424" s="158"/>
      <c r="E1424" s="294">
        <v>27.25</v>
      </c>
      <c r="F1424" s="165"/>
      <c r="G1424" s="295">
        <f t="shared" si="19"/>
        <v>0</v>
      </c>
    </row>
    <row r="1425" spans="1:7" ht="21.2" customHeight="1" x14ac:dyDescent="0.25">
      <c r="A1425" s="133">
        <v>9782896076222</v>
      </c>
      <c r="B1425" s="54" t="s">
        <v>1754</v>
      </c>
      <c r="C1425" s="144" t="s">
        <v>222</v>
      </c>
      <c r="D1425" s="158" t="s">
        <v>98</v>
      </c>
      <c r="E1425" s="294">
        <v>10</v>
      </c>
      <c r="F1425" s="165"/>
      <c r="G1425" s="295">
        <f t="shared" si="19"/>
        <v>0</v>
      </c>
    </row>
    <row r="1426" spans="1:7" ht="21.2" customHeight="1" x14ac:dyDescent="0.25">
      <c r="A1426" s="133">
        <v>9781039705166</v>
      </c>
      <c r="B1426" s="54" t="s">
        <v>1755</v>
      </c>
      <c r="C1426" s="144" t="s">
        <v>222</v>
      </c>
      <c r="D1426" s="158"/>
      <c r="E1426" s="294">
        <v>12.5</v>
      </c>
      <c r="F1426" s="165"/>
      <c r="G1426" s="295">
        <f t="shared" si="19"/>
        <v>0</v>
      </c>
    </row>
    <row r="1427" spans="1:7" ht="21.2" customHeight="1" x14ac:dyDescent="0.25">
      <c r="A1427" s="133">
        <v>9781443198769</v>
      </c>
      <c r="B1427" s="54" t="s">
        <v>1756</v>
      </c>
      <c r="C1427" s="144" t="s">
        <v>238</v>
      </c>
      <c r="D1427" s="158"/>
      <c r="E1427" s="294">
        <v>12.5</v>
      </c>
      <c r="F1427" s="165"/>
      <c r="G1427" s="295">
        <f t="shared" si="19"/>
        <v>0</v>
      </c>
    </row>
    <row r="1428" spans="1:7" ht="21.2" customHeight="1" x14ac:dyDescent="0.25">
      <c r="A1428" s="133">
        <v>9781039701632</v>
      </c>
      <c r="B1428" s="54" t="s">
        <v>1757</v>
      </c>
      <c r="C1428" s="144" t="s">
        <v>900</v>
      </c>
      <c r="D1428" s="158"/>
      <c r="E1428" s="294">
        <v>12.5</v>
      </c>
      <c r="F1428" s="165"/>
      <c r="G1428" s="295">
        <f t="shared" si="19"/>
        <v>0</v>
      </c>
    </row>
    <row r="1429" spans="1:7" ht="21.2" customHeight="1" x14ac:dyDescent="0.25">
      <c r="A1429" s="133">
        <v>9781039702356</v>
      </c>
      <c r="B1429" s="54" t="s">
        <v>1758</v>
      </c>
      <c r="C1429" s="144" t="s">
        <v>117</v>
      </c>
      <c r="D1429" s="158" t="s">
        <v>98</v>
      </c>
      <c r="E1429" s="294">
        <v>20.5</v>
      </c>
      <c r="F1429" s="165"/>
      <c r="G1429" s="295">
        <f t="shared" si="19"/>
        <v>0</v>
      </c>
    </row>
    <row r="1430" spans="1:7" ht="21.2" customHeight="1" x14ac:dyDescent="0.25">
      <c r="A1430" s="133">
        <v>9781039714717</v>
      </c>
      <c r="B1430" s="54" t="s">
        <v>1759</v>
      </c>
      <c r="C1430" s="144" t="s">
        <v>116</v>
      </c>
      <c r="D1430" s="158" t="s">
        <v>98</v>
      </c>
      <c r="E1430" s="294">
        <v>29.25</v>
      </c>
      <c r="F1430" s="165"/>
      <c r="G1430" s="295">
        <f t="shared" si="19"/>
        <v>0</v>
      </c>
    </row>
    <row r="1431" spans="1:7" ht="21.2" customHeight="1" x14ac:dyDescent="0.25">
      <c r="A1431" s="133">
        <v>9781039705203</v>
      </c>
      <c r="B1431" s="54" t="s">
        <v>1760</v>
      </c>
      <c r="C1431" s="144" t="s">
        <v>116</v>
      </c>
      <c r="D1431" s="158"/>
      <c r="E1431" s="294">
        <v>10.5</v>
      </c>
      <c r="F1431" s="165"/>
      <c r="G1431" s="295">
        <f t="shared" si="19"/>
        <v>0</v>
      </c>
    </row>
    <row r="1432" spans="1:7" ht="21.2" customHeight="1" x14ac:dyDescent="0.25">
      <c r="A1432" s="133">
        <v>9781039710566</v>
      </c>
      <c r="B1432" s="54" t="s">
        <v>1761</v>
      </c>
      <c r="C1432" s="144" t="s">
        <v>116</v>
      </c>
      <c r="D1432" s="158"/>
      <c r="E1432" s="294">
        <v>10.5</v>
      </c>
      <c r="F1432" s="165"/>
      <c r="G1432" s="295">
        <f t="shared" si="19"/>
        <v>0</v>
      </c>
    </row>
    <row r="1433" spans="1:7" ht="21.2" customHeight="1" x14ac:dyDescent="0.25">
      <c r="A1433" s="133">
        <v>9781039713581</v>
      </c>
      <c r="B1433" s="54" t="s">
        <v>1762</v>
      </c>
      <c r="C1433" s="144" t="s">
        <v>116</v>
      </c>
      <c r="D1433" s="158"/>
      <c r="E1433" s="294">
        <v>10.5</v>
      </c>
      <c r="F1433" s="165"/>
      <c r="G1433" s="295">
        <f t="shared" si="19"/>
        <v>0</v>
      </c>
    </row>
    <row r="1434" spans="1:7" ht="21.2" customHeight="1" x14ac:dyDescent="0.25">
      <c r="A1434" s="133">
        <v>9781039701298</v>
      </c>
      <c r="B1434" s="54" t="s">
        <v>1763</v>
      </c>
      <c r="C1434" s="144" t="s">
        <v>116</v>
      </c>
      <c r="D1434" s="158"/>
      <c r="E1434" s="294">
        <v>10</v>
      </c>
      <c r="F1434" s="165"/>
      <c r="G1434" s="295">
        <f t="shared" si="19"/>
        <v>0</v>
      </c>
    </row>
    <row r="1435" spans="1:7" ht="21.2" customHeight="1" x14ac:dyDescent="0.25">
      <c r="A1435" s="133">
        <v>9781039705623</v>
      </c>
      <c r="B1435" s="54" t="s">
        <v>1764</v>
      </c>
      <c r="C1435" s="144" t="s">
        <v>116</v>
      </c>
      <c r="D1435" s="158"/>
      <c r="E1435" s="294">
        <v>10.5</v>
      </c>
      <c r="F1435" s="165"/>
      <c r="G1435" s="295">
        <f t="shared" si="19"/>
        <v>0</v>
      </c>
    </row>
    <row r="1436" spans="1:7" ht="21.2" customHeight="1" x14ac:dyDescent="0.25">
      <c r="A1436" s="133">
        <v>9782895916536</v>
      </c>
      <c r="B1436" s="54" t="s">
        <v>1765</v>
      </c>
      <c r="C1436" s="144" t="s">
        <v>321</v>
      </c>
      <c r="D1436" s="158" t="s">
        <v>98</v>
      </c>
      <c r="E1436" s="294">
        <v>13.5</v>
      </c>
      <c r="F1436" s="165"/>
      <c r="G1436" s="295">
        <f t="shared" si="19"/>
        <v>0</v>
      </c>
    </row>
    <row r="1437" spans="1:7" ht="21.2" customHeight="1" x14ac:dyDescent="0.25">
      <c r="A1437" s="133">
        <v>9781039713055</v>
      </c>
      <c r="B1437" s="54" t="s">
        <v>1766</v>
      </c>
      <c r="C1437" s="144" t="s">
        <v>216</v>
      </c>
      <c r="D1437" s="158"/>
      <c r="E1437" s="294">
        <v>21</v>
      </c>
      <c r="F1437" s="165"/>
      <c r="G1437" s="295">
        <f t="shared" si="19"/>
        <v>0</v>
      </c>
    </row>
    <row r="1438" spans="1:7" ht="21.2" customHeight="1" x14ac:dyDescent="0.25">
      <c r="A1438" s="133">
        <v>9782898451461</v>
      </c>
      <c r="B1438" s="54" t="s">
        <v>1767</v>
      </c>
      <c r="C1438" s="144" t="s">
        <v>900</v>
      </c>
      <c r="D1438" s="158"/>
      <c r="E1438" s="294">
        <v>15.5</v>
      </c>
      <c r="F1438" s="165"/>
      <c r="G1438" s="295">
        <f t="shared" si="19"/>
        <v>0</v>
      </c>
    </row>
    <row r="1439" spans="1:7" ht="21.2" customHeight="1" x14ac:dyDescent="0.25">
      <c r="A1439" s="133">
        <v>9782898450709</v>
      </c>
      <c r="B1439" s="54" t="s">
        <v>1768</v>
      </c>
      <c r="C1439" s="144" t="s">
        <v>1569</v>
      </c>
      <c r="D1439" s="158"/>
      <c r="E1439" s="294">
        <v>15.5</v>
      </c>
      <c r="F1439" s="165"/>
      <c r="G1439" s="295">
        <f t="shared" si="19"/>
        <v>0</v>
      </c>
    </row>
    <row r="1440" spans="1:7" ht="21.2" customHeight="1" x14ac:dyDescent="0.25">
      <c r="A1440" s="133">
        <v>9782896607914</v>
      </c>
      <c r="B1440" s="54" t="s">
        <v>1769</v>
      </c>
      <c r="C1440" s="144" t="s">
        <v>270</v>
      </c>
      <c r="D1440" s="158"/>
      <c r="E1440" s="294">
        <v>13.5</v>
      </c>
      <c r="F1440" s="165"/>
      <c r="G1440" s="295">
        <f t="shared" si="19"/>
        <v>0</v>
      </c>
    </row>
    <row r="1441" spans="1:7" ht="21.2" customHeight="1" x14ac:dyDescent="0.25">
      <c r="A1441" s="133">
        <v>9781443190732</v>
      </c>
      <c r="B1441" s="54" t="s">
        <v>1770</v>
      </c>
      <c r="C1441" s="144" t="s">
        <v>238</v>
      </c>
      <c r="D1441" s="158"/>
      <c r="E1441" s="294">
        <v>18</v>
      </c>
      <c r="F1441" s="165"/>
      <c r="G1441" s="295">
        <f t="shared" si="19"/>
        <v>0</v>
      </c>
    </row>
    <row r="1442" spans="1:7" ht="21.2" customHeight="1" x14ac:dyDescent="0.25">
      <c r="A1442" s="133">
        <v>9781443190749</v>
      </c>
      <c r="B1442" s="54" t="s">
        <v>1771</v>
      </c>
      <c r="C1442" s="144" t="s">
        <v>238</v>
      </c>
      <c r="D1442" s="158"/>
      <c r="E1442" s="294">
        <v>18</v>
      </c>
      <c r="F1442" s="165"/>
      <c r="G1442" s="295">
        <f t="shared" si="19"/>
        <v>0</v>
      </c>
    </row>
    <row r="1443" spans="1:7" ht="21.2" customHeight="1" x14ac:dyDescent="0.25">
      <c r="A1443" s="133">
        <v>9781039708785</v>
      </c>
      <c r="B1443" s="54" t="s">
        <v>1772</v>
      </c>
      <c r="C1443" s="144" t="s">
        <v>900</v>
      </c>
      <c r="D1443" s="158" t="s">
        <v>98</v>
      </c>
      <c r="E1443" s="294">
        <v>15.75</v>
      </c>
      <c r="F1443" s="165"/>
      <c r="G1443" s="295">
        <f t="shared" si="19"/>
        <v>0</v>
      </c>
    </row>
    <row r="1444" spans="1:7" ht="21.2" customHeight="1" x14ac:dyDescent="0.25">
      <c r="A1444" s="133">
        <v>9781039708129</v>
      </c>
      <c r="B1444" s="54" t="s">
        <v>1773</v>
      </c>
      <c r="C1444" s="144" t="s">
        <v>116</v>
      </c>
      <c r="D1444" s="158"/>
      <c r="E1444" s="294">
        <v>28.25</v>
      </c>
      <c r="F1444" s="165"/>
      <c r="G1444" s="295">
        <f t="shared" si="19"/>
        <v>0</v>
      </c>
    </row>
    <row r="1445" spans="1:7" ht="21.2" customHeight="1" x14ac:dyDescent="0.25">
      <c r="A1445" s="133">
        <v>9781039715950</v>
      </c>
      <c r="B1445" s="54" t="s">
        <v>1774</v>
      </c>
      <c r="C1445" s="144" t="s">
        <v>116</v>
      </c>
      <c r="D1445" s="158"/>
      <c r="E1445" s="294">
        <v>15.75</v>
      </c>
      <c r="F1445" s="165"/>
      <c r="G1445" s="295">
        <f t="shared" si="19"/>
        <v>0</v>
      </c>
    </row>
    <row r="1446" spans="1:7" ht="21.2" customHeight="1" x14ac:dyDescent="0.25">
      <c r="A1446" s="133">
        <v>9782898420276</v>
      </c>
      <c r="B1446" s="54" t="s">
        <v>1775</v>
      </c>
      <c r="C1446" s="144" t="s">
        <v>900</v>
      </c>
      <c r="D1446" s="158"/>
      <c r="E1446" s="294">
        <v>26</v>
      </c>
      <c r="F1446" s="165"/>
      <c r="G1446" s="295">
        <f t="shared" si="19"/>
        <v>0</v>
      </c>
    </row>
    <row r="1447" spans="1:7" ht="21.2" customHeight="1" x14ac:dyDescent="0.25">
      <c r="A1447" s="133">
        <v>9781039711587</v>
      </c>
      <c r="B1447" s="54" t="s">
        <v>1776</v>
      </c>
      <c r="C1447" s="144" t="s">
        <v>116</v>
      </c>
      <c r="D1447" s="158"/>
      <c r="E1447" s="294">
        <v>15.75</v>
      </c>
      <c r="F1447" s="165"/>
      <c r="G1447" s="295">
        <f t="shared" si="19"/>
        <v>0</v>
      </c>
    </row>
    <row r="1448" spans="1:7" ht="21.2" customHeight="1" x14ac:dyDescent="0.25">
      <c r="A1448" s="133">
        <v>9781443146333</v>
      </c>
      <c r="B1448" s="54" t="s">
        <v>1777</v>
      </c>
      <c r="C1448" s="144" t="s">
        <v>306</v>
      </c>
      <c r="D1448" s="158" t="s">
        <v>98</v>
      </c>
      <c r="E1448" s="294">
        <v>13.5</v>
      </c>
      <c r="F1448" s="165"/>
      <c r="G1448" s="295">
        <f t="shared" si="19"/>
        <v>0</v>
      </c>
    </row>
    <row r="1449" spans="1:7" ht="21.2" customHeight="1" x14ac:dyDescent="0.25">
      <c r="A1449" s="133">
        <v>9781039708051</v>
      </c>
      <c r="B1449" s="54" t="s">
        <v>1778</v>
      </c>
      <c r="C1449" s="144" t="s">
        <v>306</v>
      </c>
      <c r="D1449" s="158" t="s">
        <v>98</v>
      </c>
      <c r="E1449" s="294">
        <v>13.5</v>
      </c>
      <c r="F1449" s="165"/>
      <c r="G1449" s="295">
        <f t="shared" si="19"/>
        <v>0</v>
      </c>
    </row>
    <row r="1450" spans="1:7" ht="21.2" customHeight="1" x14ac:dyDescent="0.25">
      <c r="A1450" s="133">
        <v>9781443163361</v>
      </c>
      <c r="B1450" s="54" t="s">
        <v>1779</v>
      </c>
      <c r="C1450" s="144" t="s">
        <v>306</v>
      </c>
      <c r="D1450" s="158" t="s">
        <v>98</v>
      </c>
      <c r="E1450" s="294">
        <v>10</v>
      </c>
      <c r="F1450" s="165"/>
      <c r="G1450" s="295">
        <f t="shared" si="19"/>
        <v>0</v>
      </c>
    </row>
    <row r="1451" spans="1:7" ht="21.2" customHeight="1" x14ac:dyDescent="0.25">
      <c r="A1451" s="133">
        <v>9780545986151</v>
      </c>
      <c r="B1451" s="54" t="s">
        <v>1780</v>
      </c>
      <c r="C1451" s="144" t="s">
        <v>116</v>
      </c>
      <c r="D1451" s="158"/>
      <c r="E1451" s="294">
        <v>11.5</v>
      </c>
      <c r="F1451" s="165"/>
      <c r="G1451" s="295">
        <f t="shared" si="19"/>
        <v>0</v>
      </c>
    </row>
    <row r="1452" spans="1:7" ht="21.2" customHeight="1" x14ac:dyDescent="0.25">
      <c r="A1452" s="133">
        <v>9781039706217</v>
      </c>
      <c r="B1452" s="54" t="s">
        <v>1781</v>
      </c>
      <c r="C1452" s="144" t="s">
        <v>216</v>
      </c>
      <c r="D1452" s="158"/>
      <c r="E1452" s="294">
        <v>18.75</v>
      </c>
      <c r="F1452" s="165"/>
      <c r="G1452" s="295">
        <f t="shared" si="19"/>
        <v>0</v>
      </c>
    </row>
    <row r="1453" spans="1:7" ht="21.2" customHeight="1" x14ac:dyDescent="0.25">
      <c r="A1453" s="133">
        <v>9782897623388</v>
      </c>
      <c r="B1453" s="54" t="s">
        <v>1782</v>
      </c>
      <c r="C1453" s="144" t="s">
        <v>218</v>
      </c>
      <c r="D1453" s="158" t="s">
        <v>98</v>
      </c>
      <c r="E1453" s="294">
        <v>15.5</v>
      </c>
      <c r="F1453" s="165"/>
      <c r="G1453" s="295">
        <f t="shared" si="19"/>
        <v>0</v>
      </c>
    </row>
    <row r="1454" spans="1:7" ht="21.2" customHeight="1" x14ac:dyDescent="0.25">
      <c r="A1454" s="133">
        <v>9781443195232</v>
      </c>
      <c r="B1454" s="54" t="s">
        <v>1783</v>
      </c>
      <c r="C1454" s="144" t="s">
        <v>116</v>
      </c>
      <c r="D1454" s="158"/>
      <c r="E1454" s="294">
        <v>10</v>
      </c>
      <c r="F1454" s="165"/>
      <c r="G1454" s="295">
        <f t="shared" si="19"/>
        <v>0</v>
      </c>
    </row>
    <row r="1455" spans="1:7" ht="21.2" customHeight="1" x14ac:dyDescent="0.25">
      <c r="A1455" s="133">
        <v>9781039701366</v>
      </c>
      <c r="B1455" s="54" t="s">
        <v>1784</v>
      </c>
      <c r="C1455" s="144" t="s">
        <v>116</v>
      </c>
      <c r="D1455" s="158"/>
      <c r="E1455" s="294">
        <v>13.5</v>
      </c>
      <c r="F1455" s="165"/>
      <c r="G1455" s="295">
        <f t="shared" si="19"/>
        <v>0</v>
      </c>
    </row>
    <row r="1456" spans="1:7" ht="21.2" customHeight="1" x14ac:dyDescent="0.25">
      <c r="A1456" s="133">
        <v>9781039703933</v>
      </c>
      <c r="B1456" s="54" t="s">
        <v>1785</v>
      </c>
      <c r="C1456" s="144" t="s">
        <v>1786</v>
      </c>
      <c r="D1456" s="158"/>
      <c r="E1456" s="294">
        <v>29.25</v>
      </c>
      <c r="F1456" s="165"/>
      <c r="G1456" s="295">
        <f t="shared" si="19"/>
        <v>0</v>
      </c>
    </row>
    <row r="1457" spans="1:7" ht="21.2" customHeight="1" x14ac:dyDescent="0.25">
      <c r="A1457" s="133">
        <v>9781039712799</v>
      </c>
      <c r="B1457" s="54" t="s">
        <v>1787</v>
      </c>
      <c r="C1457" s="144" t="s">
        <v>270</v>
      </c>
      <c r="D1457" s="158"/>
      <c r="E1457" s="294">
        <v>29.25</v>
      </c>
      <c r="F1457" s="165"/>
      <c r="G1457" s="295">
        <f t="shared" si="19"/>
        <v>0</v>
      </c>
    </row>
    <row r="1458" spans="1:7" ht="21.2" customHeight="1" x14ac:dyDescent="0.25">
      <c r="A1458" s="133">
        <v>9781039707931</v>
      </c>
      <c r="B1458" s="54" t="s">
        <v>1788</v>
      </c>
      <c r="C1458" s="144" t="s">
        <v>117</v>
      </c>
      <c r="D1458" s="158" t="s">
        <v>98</v>
      </c>
      <c r="E1458" s="294">
        <v>29.25</v>
      </c>
      <c r="F1458" s="165"/>
      <c r="G1458" s="295">
        <f t="shared" si="19"/>
        <v>0</v>
      </c>
    </row>
    <row r="1459" spans="1:7" ht="21.2" customHeight="1" x14ac:dyDescent="0.25">
      <c r="A1459" s="133">
        <v>9781039708167</v>
      </c>
      <c r="B1459" s="54" t="s">
        <v>1789</v>
      </c>
      <c r="C1459" s="144" t="s">
        <v>116</v>
      </c>
      <c r="D1459" s="158" t="s">
        <v>98</v>
      </c>
      <c r="E1459" s="294">
        <v>29.25</v>
      </c>
      <c r="F1459" s="165"/>
      <c r="G1459" s="295">
        <f t="shared" si="19"/>
        <v>0</v>
      </c>
    </row>
    <row r="1460" spans="1:7" ht="21.2" customHeight="1" x14ac:dyDescent="0.25">
      <c r="A1460" s="133">
        <v>9781443192774</v>
      </c>
      <c r="B1460" s="54" t="s">
        <v>1790</v>
      </c>
      <c r="C1460" s="144" t="s">
        <v>238</v>
      </c>
      <c r="D1460" s="158"/>
      <c r="E1460" s="294">
        <v>7</v>
      </c>
      <c r="F1460" s="165"/>
      <c r="G1460" s="295">
        <f t="shared" si="19"/>
        <v>0</v>
      </c>
    </row>
    <row r="1461" spans="1:7" ht="21.2" customHeight="1" x14ac:dyDescent="0.25">
      <c r="A1461" s="133">
        <v>9781443194884</v>
      </c>
      <c r="B1461" s="54" t="s">
        <v>1791</v>
      </c>
      <c r="C1461" s="144" t="s">
        <v>238</v>
      </c>
      <c r="D1461" s="158"/>
      <c r="E1461" s="294">
        <v>7</v>
      </c>
      <c r="F1461" s="165"/>
      <c r="G1461" s="295">
        <f t="shared" si="19"/>
        <v>0</v>
      </c>
    </row>
    <row r="1462" spans="1:7" ht="21.2" customHeight="1" x14ac:dyDescent="0.25">
      <c r="A1462" s="133">
        <v>9781039705272</v>
      </c>
      <c r="B1462" s="54" t="s">
        <v>1792</v>
      </c>
      <c r="C1462" s="144" t="s">
        <v>238</v>
      </c>
      <c r="D1462" s="158"/>
      <c r="E1462" s="294">
        <v>10.5</v>
      </c>
      <c r="F1462" s="165"/>
      <c r="G1462" s="295">
        <f t="shared" si="19"/>
        <v>0</v>
      </c>
    </row>
    <row r="1463" spans="1:7" ht="21.2" customHeight="1" x14ac:dyDescent="0.25">
      <c r="A1463" s="133">
        <v>9781039709355</v>
      </c>
      <c r="B1463" s="54" t="s">
        <v>1793</v>
      </c>
      <c r="C1463" s="144" t="s">
        <v>238</v>
      </c>
      <c r="D1463" s="158"/>
      <c r="E1463" s="294">
        <v>10.5</v>
      </c>
      <c r="F1463" s="165"/>
      <c r="G1463" s="295">
        <f t="shared" si="19"/>
        <v>0</v>
      </c>
    </row>
    <row r="1464" spans="1:7" ht="21.2" customHeight="1" x14ac:dyDescent="0.25">
      <c r="A1464" s="133">
        <v>9781039712379</v>
      </c>
      <c r="B1464" s="54" t="s">
        <v>1794</v>
      </c>
      <c r="C1464" s="144" t="s">
        <v>238</v>
      </c>
      <c r="D1464" s="158"/>
      <c r="E1464" s="294">
        <v>10.5</v>
      </c>
      <c r="F1464" s="165"/>
      <c r="G1464" s="295">
        <f t="shared" si="19"/>
        <v>0</v>
      </c>
    </row>
    <row r="1465" spans="1:7" ht="21.2" customHeight="1" x14ac:dyDescent="0.25">
      <c r="A1465" s="133">
        <v>9781039700758</v>
      </c>
      <c r="B1465" s="54" t="s">
        <v>1795</v>
      </c>
      <c r="C1465" s="144" t="s">
        <v>238</v>
      </c>
      <c r="D1465" s="158"/>
      <c r="E1465" s="294">
        <v>10</v>
      </c>
      <c r="F1465" s="165"/>
      <c r="G1465" s="295">
        <f t="shared" si="19"/>
        <v>0</v>
      </c>
    </row>
    <row r="1466" spans="1:7" ht="21.2" customHeight="1" x14ac:dyDescent="0.25">
      <c r="A1466" s="133">
        <v>9782898451362</v>
      </c>
      <c r="B1466" s="54" t="s">
        <v>1796</v>
      </c>
      <c r="C1466" s="144" t="s">
        <v>224</v>
      </c>
      <c r="D1466" s="158" t="s">
        <v>98</v>
      </c>
      <c r="E1466" s="294">
        <v>10.25</v>
      </c>
      <c r="F1466" s="165"/>
      <c r="G1466" s="295">
        <f t="shared" si="19"/>
        <v>0</v>
      </c>
    </row>
    <row r="1467" spans="1:7" ht="21.2" customHeight="1" x14ac:dyDescent="0.25">
      <c r="A1467" s="133">
        <v>9782897519568</v>
      </c>
      <c r="B1467" s="54" t="s">
        <v>1797</v>
      </c>
      <c r="C1467" s="144" t="s">
        <v>224</v>
      </c>
      <c r="D1467" s="158" t="s">
        <v>98</v>
      </c>
      <c r="E1467" s="294">
        <v>10.25</v>
      </c>
      <c r="F1467" s="165"/>
      <c r="G1467" s="295">
        <f t="shared" si="19"/>
        <v>0</v>
      </c>
    </row>
    <row r="1468" spans="1:7" ht="21.2" customHeight="1" x14ac:dyDescent="0.25">
      <c r="A1468" s="133">
        <v>9782898451720</v>
      </c>
      <c r="B1468" s="54" t="s">
        <v>1798</v>
      </c>
      <c r="C1468" s="144" t="s">
        <v>224</v>
      </c>
      <c r="D1468" s="158" t="s">
        <v>98</v>
      </c>
      <c r="E1468" s="294">
        <v>10.25</v>
      </c>
      <c r="F1468" s="165"/>
      <c r="G1468" s="295">
        <f t="shared" si="19"/>
        <v>0</v>
      </c>
    </row>
    <row r="1469" spans="1:7" ht="21.2" customHeight="1" x14ac:dyDescent="0.25">
      <c r="A1469" s="133">
        <v>9781443149051</v>
      </c>
      <c r="B1469" s="54" t="s">
        <v>1799</v>
      </c>
      <c r="C1469" s="144" t="s">
        <v>238</v>
      </c>
      <c r="D1469" s="158" t="s">
        <v>98</v>
      </c>
      <c r="E1469" s="294">
        <v>9</v>
      </c>
      <c r="F1469" s="165"/>
      <c r="G1469" s="295">
        <f t="shared" si="19"/>
        <v>0</v>
      </c>
    </row>
    <row r="1470" spans="1:7" ht="21.2" customHeight="1" x14ac:dyDescent="0.25">
      <c r="A1470" s="133">
        <v>9781039700048</v>
      </c>
      <c r="B1470" s="54" t="s">
        <v>1800</v>
      </c>
      <c r="C1470" s="144" t="s">
        <v>233</v>
      </c>
      <c r="D1470" s="158" t="s">
        <v>98</v>
      </c>
      <c r="E1470" s="294">
        <v>12.5</v>
      </c>
      <c r="F1470" s="165"/>
      <c r="G1470" s="295">
        <f t="shared" si="19"/>
        <v>0</v>
      </c>
    </row>
    <row r="1471" spans="1:7" ht="21.2" customHeight="1" x14ac:dyDescent="0.25">
      <c r="A1471" s="133">
        <v>9781443194457</v>
      </c>
      <c r="B1471" s="54" t="s">
        <v>1801</v>
      </c>
      <c r="C1471" s="144" t="s">
        <v>214</v>
      </c>
      <c r="D1471" s="158" t="s">
        <v>98</v>
      </c>
      <c r="E1471" s="294">
        <v>15</v>
      </c>
      <c r="F1471" s="165"/>
      <c r="G1471" s="295">
        <f t="shared" si="19"/>
        <v>0</v>
      </c>
    </row>
    <row r="1472" spans="1:7" ht="21.2" customHeight="1" x14ac:dyDescent="0.25">
      <c r="A1472" s="133">
        <v>9781039710795</v>
      </c>
      <c r="B1472" s="54" t="s">
        <v>1802</v>
      </c>
      <c r="C1472" s="144" t="s">
        <v>216</v>
      </c>
      <c r="D1472" s="158" t="s">
        <v>98</v>
      </c>
      <c r="E1472" s="294">
        <v>21</v>
      </c>
      <c r="F1472" s="165"/>
      <c r="G1472" s="295">
        <f t="shared" si="19"/>
        <v>0</v>
      </c>
    </row>
    <row r="1473" spans="1:7" ht="21.2" customHeight="1" x14ac:dyDescent="0.25">
      <c r="A1473" s="133">
        <v>9781443164269</v>
      </c>
      <c r="B1473" s="54" t="s">
        <v>1803</v>
      </c>
      <c r="C1473" s="144" t="s">
        <v>116</v>
      </c>
      <c r="D1473" s="158"/>
      <c r="E1473" s="294">
        <v>14.5</v>
      </c>
      <c r="F1473" s="165"/>
      <c r="G1473" s="295">
        <f t="shared" si="19"/>
        <v>0</v>
      </c>
    </row>
    <row r="1474" spans="1:7" ht="21.2" customHeight="1" x14ac:dyDescent="0.25">
      <c r="A1474" s="133">
        <v>9781039714960</v>
      </c>
      <c r="B1474" s="54" t="s">
        <v>1804</v>
      </c>
      <c r="C1474" s="144" t="s">
        <v>116</v>
      </c>
      <c r="D1474" s="158"/>
      <c r="E1474" s="294">
        <v>15.75</v>
      </c>
      <c r="F1474" s="165"/>
      <c r="G1474" s="295">
        <f t="shared" si="19"/>
        <v>0</v>
      </c>
    </row>
    <row r="1475" spans="1:7" ht="21.2" customHeight="1" x14ac:dyDescent="0.25">
      <c r="A1475" s="133">
        <v>9781039703568</v>
      </c>
      <c r="B1475" s="54" t="s">
        <v>1805</v>
      </c>
      <c r="C1475" s="144" t="s">
        <v>117</v>
      </c>
      <c r="D1475" s="158"/>
      <c r="E1475" s="294">
        <v>18.75</v>
      </c>
      <c r="F1475" s="165"/>
      <c r="G1475" s="295">
        <f t="shared" si="19"/>
        <v>0</v>
      </c>
    </row>
    <row r="1476" spans="1:7" ht="21.2" customHeight="1" x14ac:dyDescent="0.25">
      <c r="A1476" s="133">
        <v>9782898532191</v>
      </c>
      <c r="B1476" s="54" t="s">
        <v>1806</v>
      </c>
      <c r="C1476" s="144" t="s">
        <v>218</v>
      </c>
      <c r="D1476" s="158" t="s">
        <v>98</v>
      </c>
      <c r="E1476" s="294">
        <v>26</v>
      </c>
      <c r="F1476" s="165"/>
      <c r="G1476" s="295">
        <f t="shared" si="19"/>
        <v>0</v>
      </c>
    </row>
    <row r="1477" spans="1:7" ht="21.2" customHeight="1" x14ac:dyDescent="0.25">
      <c r="A1477" s="133">
        <v>9781039705555</v>
      </c>
      <c r="B1477" s="54" t="s">
        <v>1807</v>
      </c>
      <c r="C1477" s="144" t="s">
        <v>321</v>
      </c>
      <c r="D1477" s="158"/>
      <c r="E1477" s="294">
        <v>19.75</v>
      </c>
      <c r="F1477" s="165"/>
      <c r="G1477" s="295">
        <f t="shared" si="19"/>
        <v>0</v>
      </c>
    </row>
    <row r="1478" spans="1:7" ht="21.2" customHeight="1" x14ac:dyDescent="0.25">
      <c r="A1478" s="133">
        <v>9781443187138</v>
      </c>
      <c r="B1478" s="54" t="s">
        <v>1808</v>
      </c>
      <c r="C1478" s="144" t="s">
        <v>116</v>
      </c>
      <c r="D1478" s="158"/>
      <c r="E1478" s="294">
        <v>12.5</v>
      </c>
      <c r="F1478" s="165"/>
      <c r="G1478" s="295">
        <f t="shared" si="19"/>
        <v>0</v>
      </c>
    </row>
    <row r="1479" spans="1:7" ht="21.2" customHeight="1" x14ac:dyDescent="0.25">
      <c r="A1479" s="133">
        <v>9781039702363</v>
      </c>
      <c r="B1479" s="54" t="s">
        <v>1809</v>
      </c>
      <c r="C1479" s="144" t="s">
        <v>116</v>
      </c>
      <c r="D1479" s="158" t="s">
        <v>98</v>
      </c>
      <c r="E1479" s="294">
        <v>24</v>
      </c>
      <c r="F1479" s="165"/>
      <c r="G1479" s="295">
        <f t="shared" si="19"/>
        <v>0</v>
      </c>
    </row>
    <row r="1480" spans="1:7" ht="21.2" customHeight="1" x14ac:dyDescent="0.25">
      <c r="A1480" s="133">
        <v>9781039709263</v>
      </c>
      <c r="B1480" s="54" t="s">
        <v>1810</v>
      </c>
      <c r="C1480" s="144" t="s">
        <v>116</v>
      </c>
      <c r="D1480" s="158" t="s">
        <v>98</v>
      </c>
      <c r="E1480" s="294">
        <v>26</v>
      </c>
      <c r="F1480" s="165"/>
      <c r="G1480" s="295">
        <f t="shared" si="19"/>
        <v>0</v>
      </c>
    </row>
    <row r="1481" spans="1:7" ht="21.2" customHeight="1" x14ac:dyDescent="0.25">
      <c r="A1481" s="133">
        <v>9781443199858</v>
      </c>
      <c r="B1481" s="54" t="s">
        <v>1811</v>
      </c>
      <c r="C1481" s="144" t="s">
        <v>116</v>
      </c>
      <c r="D1481" s="158"/>
      <c r="E1481" s="294">
        <v>12.5</v>
      </c>
      <c r="F1481" s="165"/>
      <c r="G1481" s="295">
        <f t="shared" si="19"/>
        <v>0</v>
      </c>
    </row>
    <row r="1482" spans="1:7" ht="21.2" customHeight="1" x14ac:dyDescent="0.25">
      <c r="A1482" s="133">
        <v>9781039701595</v>
      </c>
      <c r="B1482" s="54" t="s">
        <v>1812</v>
      </c>
      <c r="C1482" s="144" t="s">
        <v>116</v>
      </c>
      <c r="D1482" s="158"/>
      <c r="E1482" s="294">
        <v>15.75</v>
      </c>
      <c r="F1482" s="165"/>
      <c r="G1482" s="295">
        <f t="shared" si="19"/>
        <v>0</v>
      </c>
    </row>
    <row r="1483" spans="1:7" ht="21.2" customHeight="1" x14ac:dyDescent="0.25">
      <c r="A1483" s="133">
        <v>9781443189453</v>
      </c>
      <c r="B1483" s="54" t="s">
        <v>1813</v>
      </c>
      <c r="C1483" s="144" t="s">
        <v>116</v>
      </c>
      <c r="D1483" s="158" t="s">
        <v>98</v>
      </c>
      <c r="E1483" s="294">
        <v>11.5</v>
      </c>
      <c r="F1483" s="165"/>
      <c r="G1483" s="295">
        <f t="shared" si="19"/>
        <v>0</v>
      </c>
    </row>
    <row r="1484" spans="1:7" ht="21.2" customHeight="1" x14ac:dyDescent="0.25">
      <c r="A1484" s="133">
        <v>9781039709751</v>
      </c>
      <c r="B1484" s="54" t="s">
        <v>1814</v>
      </c>
      <c r="C1484" s="144" t="s">
        <v>116</v>
      </c>
      <c r="D1484" s="158"/>
      <c r="E1484" s="294">
        <v>15.75</v>
      </c>
      <c r="F1484" s="165"/>
      <c r="G1484" s="295">
        <f t="shared" si="19"/>
        <v>0</v>
      </c>
    </row>
    <row r="1485" spans="1:7" ht="21.2" customHeight="1" x14ac:dyDescent="0.25">
      <c r="A1485" s="133">
        <v>9781039709744</v>
      </c>
      <c r="B1485" s="54" t="s">
        <v>1815</v>
      </c>
      <c r="C1485" s="144" t="s">
        <v>116</v>
      </c>
      <c r="D1485" s="158"/>
      <c r="E1485" s="294">
        <v>14.5</v>
      </c>
      <c r="F1485" s="165"/>
      <c r="G1485" s="295">
        <f t="shared" si="19"/>
        <v>0</v>
      </c>
    </row>
    <row r="1486" spans="1:7" ht="21.2" customHeight="1" x14ac:dyDescent="0.25">
      <c r="A1486" s="133">
        <v>9781039711426</v>
      </c>
      <c r="B1486" s="54" t="s">
        <v>1816</v>
      </c>
      <c r="C1486" s="144" t="s">
        <v>224</v>
      </c>
      <c r="D1486" s="158"/>
      <c r="E1486" s="294">
        <v>9.25</v>
      </c>
      <c r="F1486" s="165"/>
      <c r="G1486" s="295">
        <f t="shared" si="19"/>
        <v>0</v>
      </c>
    </row>
    <row r="1487" spans="1:7" ht="21.2" customHeight="1" x14ac:dyDescent="0.25">
      <c r="A1487" s="133">
        <v>9781443153539</v>
      </c>
      <c r="B1487" s="54" t="s">
        <v>1817</v>
      </c>
      <c r="C1487" s="144" t="s">
        <v>1818</v>
      </c>
      <c r="D1487" s="158" t="s">
        <v>98</v>
      </c>
      <c r="E1487" s="294">
        <v>8.25</v>
      </c>
      <c r="F1487" s="165"/>
      <c r="G1487" s="295">
        <f t="shared" si="19"/>
        <v>0</v>
      </c>
    </row>
    <row r="1488" spans="1:7" ht="21.2" customHeight="1" x14ac:dyDescent="0.25">
      <c r="A1488" s="133">
        <v>9781443168205</v>
      </c>
      <c r="B1488" s="54" t="s">
        <v>1819</v>
      </c>
      <c r="C1488" s="144" t="s">
        <v>116</v>
      </c>
      <c r="D1488" s="158"/>
      <c r="E1488" s="294">
        <v>8.25</v>
      </c>
      <c r="F1488" s="165"/>
      <c r="G1488" s="295">
        <f t="shared" si="19"/>
        <v>0</v>
      </c>
    </row>
    <row r="1489" spans="1:7" ht="21.2" customHeight="1" x14ac:dyDescent="0.25">
      <c r="A1489" s="133">
        <v>9781039704404</v>
      </c>
      <c r="B1489" s="54" t="s">
        <v>1820</v>
      </c>
      <c r="C1489" s="144" t="s">
        <v>224</v>
      </c>
      <c r="D1489" s="158"/>
      <c r="E1489" s="294">
        <v>10.5</v>
      </c>
      <c r="F1489" s="165"/>
      <c r="G1489" s="295">
        <f t="shared" si="19"/>
        <v>0</v>
      </c>
    </row>
    <row r="1490" spans="1:7" ht="21.2" customHeight="1" x14ac:dyDescent="0.25">
      <c r="A1490" s="133">
        <v>9781039704398</v>
      </c>
      <c r="B1490" s="54" t="s">
        <v>1821</v>
      </c>
      <c r="C1490" s="144" t="s">
        <v>224</v>
      </c>
      <c r="D1490" s="158"/>
      <c r="E1490" s="294">
        <v>10.5</v>
      </c>
      <c r="F1490" s="165"/>
      <c r="G1490" s="295">
        <f t="shared" si="19"/>
        <v>0</v>
      </c>
    </row>
    <row r="1491" spans="1:7" ht="21.2" customHeight="1" x14ac:dyDescent="0.25">
      <c r="A1491" s="133">
        <v>9781039702141</v>
      </c>
      <c r="B1491" s="54" t="s">
        <v>1822</v>
      </c>
      <c r="C1491" s="144" t="s">
        <v>116</v>
      </c>
      <c r="D1491" s="158"/>
      <c r="E1491" s="294">
        <v>13.5</v>
      </c>
      <c r="F1491" s="165"/>
      <c r="G1491" s="295">
        <f t="shared" si="19"/>
        <v>0</v>
      </c>
    </row>
    <row r="1492" spans="1:7" ht="21.2" customHeight="1" x14ac:dyDescent="0.25">
      <c r="A1492" s="133">
        <v>9781443155700</v>
      </c>
      <c r="B1492" s="54" t="s">
        <v>1823</v>
      </c>
      <c r="C1492" s="144" t="s">
        <v>238</v>
      </c>
      <c r="D1492" s="158"/>
      <c r="E1492" s="294">
        <v>11.5</v>
      </c>
      <c r="F1492" s="165"/>
      <c r="G1492" s="295">
        <f t="shared" si="19"/>
        <v>0</v>
      </c>
    </row>
    <row r="1493" spans="1:7" ht="21.2" customHeight="1" x14ac:dyDescent="0.25">
      <c r="A1493" s="133">
        <v>9781039701328</v>
      </c>
      <c r="B1493" s="54" t="s">
        <v>1824</v>
      </c>
      <c r="C1493" s="144" t="s">
        <v>116</v>
      </c>
      <c r="D1493" s="158"/>
      <c r="E1493" s="294">
        <v>21</v>
      </c>
      <c r="F1493" s="165"/>
      <c r="G1493" s="295">
        <f t="shared" si="19"/>
        <v>0</v>
      </c>
    </row>
    <row r="1494" spans="1:7" ht="21.2" customHeight="1" x14ac:dyDescent="0.25">
      <c r="A1494" s="133">
        <v>9781039700819</v>
      </c>
      <c r="B1494" s="54" t="s">
        <v>1825</v>
      </c>
      <c r="C1494" s="144" t="s">
        <v>116</v>
      </c>
      <c r="D1494" s="158"/>
      <c r="E1494" s="294">
        <v>13.5</v>
      </c>
      <c r="F1494" s="165"/>
      <c r="G1494" s="295">
        <f t="shared" si="19"/>
        <v>0</v>
      </c>
    </row>
    <row r="1495" spans="1:7" ht="21.2" customHeight="1" x14ac:dyDescent="0.25">
      <c r="A1495" s="133">
        <v>9780545982030</v>
      </c>
      <c r="B1495" s="54" t="s">
        <v>1826</v>
      </c>
      <c r="C1495" s="144" t="s">
        <v>233</v>
      </c>
      <c r="D1495" s="158"/>
      <c r="E1495" s="294">
        <v>12.5</v>
      </c>
      <c r="F1495" s="165"/>
      <c r="G1495" s="295">
        <f t="shared" si="19"/>
        <v>0</v>
      </c>
    </row>
    <row r="1496" spans="1:7" ht="21.2" customHeight="1" x14ac:dyDescent="0.25">
      <c r="A1496" s="133">
        <v>9781443199117</v>
      </c>
      <c r="B1496" s="54" t="s">
        <v>1827</v>
      </c>
      <c r="C1496" s="144" t="s">
        <v>116</v>
      </c>
      <c r="D1496" s="158"/>
      <c r="E1496" s="294">
        <v>13.5</v>
      </c>
      <c r="F1496" s="165"/>
      <c r="G1496" s="295">
        <f t="shared" si="19"/>
        <v>0</v>
      </c>
    </row>
    <row r="1497" spans="1:7" ht="21.2" customHeight="1" x14ac:dyDescent="0.25">
      <c r="A1497" s="133">
        <v>9781039709614</v>
      </c>
      <c r="B1497" s="54" t="s">
        <v>1828</v>
      </c>
      <c r="C1497" s="144" t="s">
        <v>116</v>
      </c>
      <c r="D1497" s="158"/>
      <c r="E1497" s="294">
        <v>13.5</v>
      </c>
      <c r="F1497" s="165"/>
      <c r="G1497" s="295">
        <f t="shared" si="19"/>
        <v>0</v>
      </c>
    </row>
    <row r="1498" spans="1:7" ht="21.2" customHeight="1" x14ac:dyDescent="0.25">
      <c r="A1498" s="133">
        <v>9781039705258</v>
      </c>
      <c r="B1498" s="54" t="s">
        <v>1829</v>
      </c>
      <c r="C1498" s="144" t="s">
        <v>116</v>
      </c>
      <c r="D1498" s="158"/>
      <c r="E1498" s="294">
        <v>13.5</v>
      </c>
      <c r="F1498" s="165"/>
      <c r="G1498" s="295">
        <f t="shared" si="19"/>
        <v>0</v>
      </c>
    </row>
    <row r="1499" spans="1:7" ht="21.2" customHeight="1" x14ac:dyDescent="0.25">
      <c r="A1499" s="133">
        <v>9781443138673</v>
      </c>
      <c r="B1499" s="54" t="s">
        <v>1830</v>
      </c>
      <c r="C1499" s="144" t="s">
        <v>270</v>
      </c>
      <c r="D1499" s="158" t="s">
        <v>98</v>
      </c>
      <c r="E1499" s="294">
        <v>17.5</v>
      </c>
      <c r="F1499" s="165"/>
      <c r="G1499" s="295">
        <f t="shared" si="19"/>
        <v>0</v>
      </c>
    </row>
    <row r="1500" spans="1:7" ht="21.2" customHeight="1" x14ac:dyDescent="0.25">
      <c r="A1500" s="133">
        <v>9781773883267</v>
      </c>
      <c r="B1500" s="54" t="s">
        <v>1831</v>
      </c>
      <c r="C1500" s="144" t="s">
        <v>116</v>
      </c>
      <c r="D1500" s="158" t="s">
        <v>98</v>
      </c>
      <c r="E1500" s="294">
        <v>18.75</v>
      </c>
      <c r="F1500" s="165"/>
      <c r="G1500" s="295">
        <f t="shared" si="19"/>
        <v>0</v>
      </c>
    </row>
    <row r="1501" spans="1:7" ht="21.2" customHeight="1" x14ac:dyDescent="0.25">
      <c r="A1501" s="133">
        <v>9781773883502</v>
      </c>
      <c r="B1501" s="54" t="s">
        <v>1832</v>
      </c>
      <c r="C1501" s="144" t="s">
        <v>116</v>
      </c>
      <c r="D1501" s="158" t="s">
        <v>98</v>
      </c>
      <c r="E1501" s="294">
        <v>10</v>
      </c>
      <c r="F1501" s="165"/>
      <c r="G1501" s="295">
        <f t="shared" si="19"/>
        <v>0</v>
      </c>
    </row>
    <row r="1502" spans="1:7" ht="21.2" customHeight="1" x14ac:dyDescent="0.25">
      <c r="A1502" s="133">
        <v>9781039711389</v>
      </c>
      <c r="B1502" s="54" t="s">
        <v>1833</v>
      </c>
      <c r="C1502" s="144" t="s">
        <v>258</v>
      </c>
      <c r="D1502" s="158"/>
      <c r="E1502" s="294">
        <v>16.75</v>
      </c>
      <c r="F1502" s="165"/>
      <c r="G1502" s="295">
        <f t="shared" si="19"/>
        <v>0</v>
      </c>
    </row>
    <row r="1503" spans="1:7" ht="21.2" customHeight="1" x14ac:dyDescent="0.25">
      <c r="A1503" s="133">
        <v>9781039713666</v>
      </c>
      <c r="B1503" s="54" t="s">
        <v>1834</v>
      </c>
      <c r="C1503" s="144" t="s">
        <v>238</v>
      </c>
      <c r="D1503" s="158"/>
      <c r="E1503" s="294">
        <v>11.5</v>
      </c>
      <c r="F1503" s="165"/>
      <c r="G1503" s="295">
        <f t="shared" si="19"/>
        <v>0</v>
      </c>
    </row>
    <row r="1504" spans="1:7" ht="21.2" customHeight="1" x14ac:dyDescent="0.25">
      <c r="A1504" s="133">
        <v>9781443185073</v>
      </c>
      <c r="B1504" s="54" t="s">
        <v>1835</v>
      </c>
      <c r="C1504" s="144" t="s">
        <v>238</v>
      </c>
      <c r="D1504" s="158"/>
      <c r="E1504" s="294">
        <v>7</v>
      </c>
      <c r="F1504" s="165"/>
      <c r="G1504" s="295">
        <f t="shared" si="19"/>
        <v>0</v>
      </c>
    </row>
    <row r="1505" spans="1:7" ht="21.2" customHeight="1" x14ac:dyDescent="0.25">
      <c r="A1505" s="133">
        <v>9781039702912</v>
      </c>
      <c r="B1505" s="54" t="s">
        <v>1836</v>
      </c>
      <c r="C1505" s="144" t="s">
        <v>238</v>
      </c>
      <c r="D1505" s="158"/>
      <c r="E1505" s="294">
        <v>10.5</v>
      </c>
      <c r="F1505" s="165"/>
      <c r="G1505" s="295">
        <f t="shared" si="19"/>
        <v>0</v>
      </c>
    </row>
    <row r="1506" spans="1:7" ht="21.2" customHeight="1" x14ac:dyDescent="0.25">
      <c r="A1506" s="133">
        <v>9781039705159</v>
      </c>
      <c r="B1506" s="54" t="s">
        <v>1837</v>
      </c>
      <c r="C1506" s="144" t="s">
        <v>238</v>
      </c>
      <c r="D1506" s="158"/>
      <c r="E1506" s="294">
        <v>10.5</v>
      </c>
      <c r="F1506" s="165"/>
      <c r="G1506" s="295">
        <f t="shared" si="19"/>
        <v>0</v>
      </c>
    </row>
    <row r="1507" spans="1:7" ht="21.2" customHeight="1" x14ac:dyDescent="0.25">
      <c r="A1507" s="133">
        <v>9781039712386</v>
      </c>
      <c r="B1507" s="54" t="s">
        <v>1838</v>
      </c>
      <c r="C1507" s="144" t="s">
        <v>222</v>
      </c>
      <c r="D1507" s="158"/>
      <c r="E1507" s="294">
        <v>10.5</v>
      </c>
      <c r="F1507" s="165"/>
      <c r="G1507" s="295">
        <f t="shared" si="19"/>
        <v>0</v>
      </c>
    </row>
    <row r="1508" spans="1:7" ht="21.2" customHeight="1" x14ac:dyDescent="0.25">
      <c r="A1508" s="133">
        <v>9781039705142</v>
      </c>
      <c r="B1508" s="54" t="s">
        <v>1839</v>
      </c>
      <c r="C1508" s="144" t="s">
        <v>222</v>
      </c>
      <c r="D1508" s="158"/>
      <c r="E1508" s="294">
        <v>10.5</v>
      </c>
      <c r="F1508" s="165"/>
      <c r="G1508" s="295">
        <f t="shared" si="19"/>
        <v>0</v>
      </c>
    </row>
    <row r="1509" spans="1:7" ht="21.2" customHeight="1" x14ac:dyDescent="0.25">
      <c r="A1509" s="133">
        <v>9781039710214</v>
      </c>
      <c r="B1509" s="54" t="s">
        <v>1840</v>
      </c>
      <c r="C1509" s="144" t="s">
        <v>900</v>
      </c>
      <c r="D1509" s="158"/>
      <c r="E1509" s="294">
        <v>10.5</v>
      </c>
      <c r="F1509" s="165"/>
      <c r="G1509" s="295">
        <f t="shared" si="19"/>
        <v>0</v>
      </c>
    </row>
    <row r="1510" spans="1:7" ht="21.2" customHeight="1" x14ac:dyDescent="0.25">
      <c r="A1510" s="133">
        <v>9781039715851</v>
      </c>
      <c r="B1510" s="54" t="s">
        <v>1841</v>
      </c>
      <c r="C1510" s="144" t="s">
        <v>222</v>
      </c>
      <c r="D1510" s="158"/>
      <c r="E1510" s="294">
        <v>12.5</v>
      </c>
      <c r="F1510" s="165"/>
      <c r="G1510" s="295">
        <f t="shared" si="19"/>
        <v>0</v>
      </c>
    </row>
    <row r="1511" spans="1:7" ht="21.2" customHeight="1" x14ac:dyDescent="0.25">
      <c r="A1511" s="133">
        <v>9781039709522</v>
      </c>
      <c r="B1511" s="54" t="s">
        <v>1842</v>
      </c>
      <c r="C1511" s="144" t="s">
        <v>222</v>
      </c>
      <c r="D1511" s="158"/>
      <c r="E1511" s="294">
        <v>12.5</v>
      </c>
      <c r="F1511" s="165"/>
      <c r="G1511" s="295">
        <f t="shared" si="19"/>
        <v>0</v>
      </c>
    </row>
    <row r="1512" spans="1:7" ht="21.2" customHeight="1" x14ac:dyDescent="0.25">
      <c r="A1512" s="133">
        <v>9781039710290</v>
      </c>
      <c r="B1512" s="54" t="s">
        <v>1843</v>
      </c>
      <c r="C1512" s="144" t="s">
        <v>900</v>
      </c>
      <c r="D1512" s="158"/>
      <c r="E1512" s="294">
        <v>12.5</v>
      </c>
      <c r="F1512" s="165"/>
      <c r="G1512" s="295">
        <f t="shared" si="19"/>
        <v>0</v>
      </c>
    </row>
    <row r="1513" spans="1:7" ht="21.2" customHeight="1" x14ac:dyDescent="0.25">
      <c r="A1513" s="133">
        <v>9781039709690</v>
      </c>
      <c r="B1513" s="54" t="s">
        <v>1844</v>
      </c>
      <c r="C1513" s="144" t="s">
        <v>116</v>
      </c>
      <c r="D1513" s="158"/>
      <c r="E1513" s="294">
        <v>15.75</v>
      </c>
      <c r="F1513" s="165"/>
      <c r="G1513" s="295">
        <f t="shared" si="19"/>
        <v>0</v>
      </c>
    </row>
    <row r="1514" spans="1:7" ht="21.2" customHeight="1" x14ac:dyDescent="0.25">
      <c r="A1514" s="133">
        <v>9782898511943</v>
      </c>
      <c r="B1514" s="54" t="s">
        <v>1845</v>
      </c>
      <c r="C1514" s="144" t="s">
        <v>216</v>
      </c>
      <c r="D1514" s="158" t="s">
        <v>98</v>
      </c>
      <c r="E1514" s="294">
        <v>15.5</v>
      </c>
      <c r="F1514" s="165"/>
      <c r="G1514" s="295">
        <f t="shared" si="19"/>
        <v>0</v>
      </c>
    </row>
    <row r="1515" spans="1:7" ht="21.2" customHeight="1" x14ac:dyDescent="0.25">
      <c r="A1515" s="133">
        <v>9782898510731</v>
      </c>
      <c r="B1515" s="54" t="s">
        <v>1846</v>
      </c>
      <c r="C1515" s="144" t="s">
        <v>1552</v>
      </c>
      <c r="D1515" s="158" t="s">
        <v>98</v>
      </c>
      <c r="E1515" s="294">
        <v>15.5</v>
      </c>
      <c r="F1515" s="165"/>
      <c r="G1515" s="295">
        <f t="shared" si="19"/>
        <v>0</v>
      </c>
    </row>
    <row r="1516" spans="1:7" ht="21.2" customHeight="1" x14ac:dyDescent="0.25">
      <c r="A1516" s="133">
        <v>9782898511561</v>
      </c>
      <c r="B1516" s="54" t="s">
        <v>1847</v>
      </c>
      <c r="C1516" s="144" t="s">
        <v>216</v>
      </c>
      <c r="D1516" s="158" t="s">
        <v>98</v>
      </c>
      <c r="E1516" s="294">
        <v>20.75</v>
      </c>
      <c r="F1516" s="165"/>
      <c r="G1516" s="295">
        <f t="shared" si="19"/>
        <v>0</v>
      </c>
    </row>
    <row r="1517" spans="1:7" ht="21.2" customHeight="1" x14ac:dyDescent="0.25">
      <c r="A1517" s="133">
        <v>9781443199148</v>
      </c>
      <c r="B1517" s="54" t="s">
        <v>1848</v>
      </c>
      <c r="C1517" s="144" t="s">
        <v>1552</v>
      </c>
      <c r="D1517" s="158" t="s">
        <v>98</v>
      </c>
      <c r="E1517" s="294">
        <v>21</v>
      </c>
      <c r="F1517" s="165"/>
      <c r="G1517" s="295">
        <f t="shared" si="19"/>
        <v>0</v>
      </c>
    </row>
    <row r="1518" spans="1:7" ht="21.2" customHeight="1" x14ac:dyDescent="0.25">
      <c r="A1518" s="133">
        <v>9781039709812</v>
      </c>
      <c r="B1518" s="54" t="s">
        <v>1849</v>
      </c>
      <c r="C1518" s="144" t="s">
        <v>216</v>
      </c>
      <c r="D1518" s="158"/>
      <c r="E1518" s="294">
        <v>33.75</v>
      </c>
      <c r="F1518" s="165"/>
      <c r="G1518" s="295">
        <f t="shared" si="19"/>
        <v>0</v>
      </c>
    </row>
    <row r="1519" spans="1:7" ht="21.2" customHeight="1" x14ac:dyDescent="0.25">
      <c r="A1519" s="133">
        <v>9781443197625</v>
      </c>
      <c r="B1519" s="54" t="s">
        <v>1850</v>
      </c>
      <c r="C1519" s="144" t="s">
        <v>238</v>
      </c>
      <c r="D1519" s="158"/>
      <c r="E1519" s="294">
        <v>44</v>
      </c>
      <c r="F1519" s="165"/>
      <c r="G1519" s="295">
        <f t="shared" si="19"/>
        <v>0</v>
      </c>
    </row>
    <row r="1520" spans="1:7" ht="21.2" customHeight="1" x14ac:dyDescent="0.25">
      <c r="A1520" s="133">
        <v>9781039702585</v>
      </c>
      <c r="B1520" s="54" t="s">
        <v>1851</v>
      </c>
      <c r="C1520" s="144" t="s">
        <v>222</v>
      </c>
      <c r="D1520" s="158"/>
      <c r="E1520" s="294">
        <v>44</v>
      </c>
      <c r="F1520" s="165"/>
      <c r="G1520" s="295">
        <f t="shared" si="19"/>
        <v>0</v>
      </c>
    </row>
    <row r="1521" spans="1:7" ht="21.2" customHeight="1" x14ac:dyDescent="0.25">
      <c r="A1521" s="133">
        <v>9781039709843</v>
      </c>
      <c r="B1521" s="54" t="s">
        <v>1852</v>
      </c>
      <c r="C1521" s="144" t="s">
        <v>900</v>
      </c>
      <c r="D1521" s="158"/>
      <c r="E1521" s="294">
        <v>45</v>
      </c>
      <c r="F1521" s="165"/>
      <c r="G1521" s="295">
        <f t="shared" si="19"/>
        <v>0</v>
      </c>
    </row>
    <row r="1522" spans="1:7" ht="21.2" customHeight="1" x14ac:dyDescent="0.25">
      <c r="A1522" s="133">
        <v>9781443159708</v>
      </c>
      <c r="B1522" s="54" t="s">
        <v>1853</v>
      </c>
      <c r="C1522" s="144" t="s">
        <v>321</v>
      </c>
      <c r="D1522" s="158"/>
      <c r="E1522" s="294">
        <v>33.75</v>
      </c>
      <c r="F1522" s="165"/>
      <c r="G1522" s="295">
        <f t="shared" si="19"/>
        <v>0</v>
      </c>
    </row>
    <row r="1523" spans="1:7" ht="21.2" customHeight="1" x14ac:dyDescent="0.25">
      <c r="A1523" s="133">
        <v>9781039709706</v>
      </c>
      <c r="B1523" s="54" t="s">
        <v>1854</v>
      </c>
      <c r="C1523" s="144" t="s">
        <v>222</v>
      </c>
      <c r="D1523" s="158"/>
      <c r="E1523" s="294">
        <v>33.75</v>
      </c>
      <c r="F1523" s="165"/>
      <c r="G1523" s="295">
        <f t="shared" si="19"/>
        <v>0</v>
      </c>
    </row>
    <row r="1524" spans="1:7" ht="21.2" customHeight="1" x14ac:dyDescent="0.25">
      <c r="A1524" s="133">
        <v>9781039705227</v>
      </c>
      <c r="B1524" s="54" t="s">
        <v>1855</v>
      </c>
      <c r="C1524" s="144" t="s">
        <v>116</v>
      </c>
      <c r="D1524" s="158"/>
      <c r="E1524" s="294">
        <v>13.5</v>
      </c>
      <c r="F1524" s="165"/>
      <c r="G1524" s="295">
        <f t="shared" si="19"/>
        <v>0</v>
      </c>
    </row>
    <row r="1525" spans="1:7" ht="21.2" customHeight="1" x14ac:dyDescent="0.25">
      <c r="A1525" s="133">
        <v>9781039709584</v>
      </c>
      <c r="B1525" s="54" t="s">
        <v>1856</v>
      </c>
      <c r="C1525" s="144" t="s">
        <v>270</v>
      </c>
      <c r="D1525" s="158" t="s">
        <v>98</v>
      </c>
      <c r="E1525" s="294">
        <v>12.5</v>
      </c>
      <c r="F1525" s="165"/>
      <c r="G1525" s="295">
        <f t="shared" si="19"/>
        <v>0</v>
      </c>
    </row>
    <row r="1526" spans="1:7" ht="21.2" customHeight="1" x14ac:dyDescent="0.25">
      <c r="A1526" s="133">
        <v>9781039704572</v>
      </c>
      <c r="B1526" s="54" t="s">
        <v>1857</v>
      </c>
      <c r="C1526" s="144" t="s">
        <v>116</v>
      </c>
      <c r="D1526" s="158"/>
      <c r="E1526" s="294">
        <v>14.5</v>
      </c>
      <c r="F1526" s="165"/>
      <c r="G1526" s="295">
        <f t="shared" si="19"/>
        <v>0</v>
      </c>
    </row>
    <row r="1527" spans="1:7" ht="21.2" customHeight="1" x14ac:dyDescent="0.25">
      <c r="A1527" s="133">
        <v>9782075135825</v>
      </c>
      <c r="B1527" s="54" t="s">
        <v>1858</v>
      </c>
      <c r="C1527" s="144" t="s">
        <v>216</v>
      </c>
      <c r="D1527" s="158"/>
      <c r="E1527" s="294">
        <v>17.75</v>
      </c>
      <c r="F1527" s="165"/>
      <c r="G1527" s="295">
        <f t="shared" si="19"/>
        <v>0</v>
      </c>
    </row>
    <row r="1528" spans="1:7" ht="21.2" customHeight="1" x14ac:dyDescent="0.25">
      <c r="A1528" s="133">
        <v>9781039700772</v>
      </c>
      <c r="B1528" s="54" t="s">
        <v>1859</v>
      </c>
      <c r="C1528" s="144" t="s">
        <v>116</v>
      </c>
      <c r="D1528" s="158"/>
      <c r="E1528" s="294">
        <v>9.25</v>
      </c>
      <c r="F1528" s="165"/>
      <c r="G1528" s="295">
        <f t="shared" si="19"/>
        <v>0</v>
      </c>
    </row>
    <row r="1529" spans="1:7" ht="21.2" customHeight="1" x14ac:dyDescent="0.25">
      <c r="A1529" s="133">
        <v>9781039710313</v>
      </c>
      <c r="B1529" s="54" t="s">
        <v>1860</v>
      </c>
      <c r="C1529" s="144" t="s">
        <v>224</v>
      </c>
      <c r="D1529" s="158"/>
      <c r="E1529" s="294">
        <v>9.25</v>
      </c>
      <c r="F1529" s="165"/>
      <c r="G1529" s="295">
        <f t="shared" si="19"/>
        <v>0</v>
      </c>
    </row>
    <row r="1530" spans="1:7" ht="21.2" customHeight="1" x14ac:dyDescent="0.25">
      <c r="A1530" s="133">
        <v>9781039713444</v>
      </c>
      <c r="B1530" s="54" t="s">
        <v>1861</v>
      </c>
      <c r="C1530" s="144" t="s">
        <v>224</v>
      </c>
      <c r="D1530" s="158"/>
      <c r="E1530" s="294">
        <v>11.5</v>
      </c>
      <c r="F1530" s="165"/>
      <c r="G1530" s="295">
        <f t="shared" si="19"/>
        <v>0</v>
      </c>
    </row>
    <row r="1531" spans="1:7" ht="21.2" customHeight="1" x14ac:dyDescent="0.25">
      <c r="A1531" s="133">
        <v>9781039701724</v>
      </c>
      <c r="B1531" s="54" t="s">
        <v>1862</v>
      </c>
      <c r="C1531" s="144" t="s">
        <v>116</v>
      </c>
      <c r="D1531" s="158"/>
      <c r="E1531" s="294">
        <v>13.5</v>
      </c>
      <c r="F1531" s="165"/>
      <c r="G1531" s="295">
        <f t="shared" ref="G1531:G1592" si="22">+F1531*E1531</f>
        <v>0</v>
      </c>
    </row>
    <row r="1532" spans="1:7" ht="21.2" customHeight="1" x14ac:dyDescent="0.25">
      <c r="A1532" s="133">
        <v>9781443196369</v>
      </c>
      <c r="B1532" s="54" t="s">
        <v>1863</v>
      </c>
      <c r="C1532" s="144" t="s">
        <v>218</v>
      </c>
      <c r="D1532" s="158" t="s">
        <v>98</v>
      </c>
      <c r="E1532" s="294">
        <v>19.75</v>
      </c>
      <c r="F1532" s="165"/>
      <c r="G1532" s="295">
        <f t="shared" si="22"/>
        <v>0</v>
      </c>
    </row>
    <row r="1533" spans="1:7" ht="21.2" customHeight="1" x14ac:dyDescent="0.25">
      <c r="A1533" s="133">
        <v>9781443196482</v>
      </c>
      <c r="B1533" s="54" t="s">
        <v>1864</v>
      </c>
      <c r="C1533" s="144" t="s">
        <v>291</v>
      </c>
      <c r="D1533" s="158" t="s">
        <v>98</v>
      </c>
      <c r="E1533" s="294">
        <v>13.5</v>
      </c>
      <c r="F1533" s="165"/>
      <c r="G1533" s="295">
        <f t="shared" si="22"/>
        <v>0</v>
      </c>
    </row>
    <row r="1534" spans="1:7" ht="21.2" customHeight="1" x14ac:dyDescent="0.25">
      <c r="A1534" s="133">
        <v>9781039709850</v>
      </c>
      <c r="B1534" s="54" t="s">
        <v>1865</v>
      </c>
      <c r="C1534" s="144" t="s">
        <v>117</v>
      </c>
      <c r="D1534" s="158" t="s">
        <v>98</v>
      </c>
      <c r="E1534" s="294">
        <v>10.5</v>
      </c>
      <c r="F1534" s="165"/>
      <c r="G1534" s="295">
        <f t="shared" si="22"/>
        <v>0</v>
      </c>
    </row>
    <row r="1535" spans="1:7" ht="21.2" customHeight="1" x14ac:dyDescent="0.25">
      <c r="A1535" s="133">
        <v>9782898071737</v>
      </c>
      <c r="B1535" s="54" t="s">
        <v>1866</v>
      </c>
      <c r="C1535" s="144" t="s">
        <v>116</v>
      </c>
      <c r="D1535" s="158" t="s">
        <v>98</v>
      </c>
      <c r="E1535" s="294">
        <v>10.25</v>
      </c>
      <c r="F1535" s="165"/>
      <c r="G1535" s="295">
        <f t="shared" si="22"/>
        <v>0</v>
      </c>
    </row>
    <row r="1536" spans="1:7" ht="21.2" customHeight="1" x14ac:dyDescent="0.25">
      <c r="A1536" s="133">
        <v>9782898070815</v>
      </c>
      <c r="B1536" s="54" t="s">
        <v>1867</v>
      </c>
      <c r="C1536" s="144" t="s">
        <v>116</v>
      </c>
      <c r="D1536" s="158" t="s">
        <v>98</v>
      </c>
      <c r="E1536" s="294">
        <v>9.25</v>
      </c>
      <c r="F1536" s="165"/>
      <c r="G1536" s="295">
        <f t="shared" si="22"/>
        <v>0</v>
      </c>
    </row>
    <row r="1537" spans="1:7" ht="21.2" customHeight="1" x14ac:dyDescent="0.25">
      <c r="A1537" s="133">
        <v>9782898070822</v>
      </c>
      <c r="B1537" s="54" t="s">
        <v>1868</v>
      </c>
      <c r="C1537" s="144" t="s">
        <v>116</v>
      </c>
      <c r="D1537" s="158" t="s">
        <v>98</v>
      </c>
      <c r="E1537" s="294">
        <v>9.25</v>
      </c>
      <c r="F1537" s="165"/>
      <c r="G1537" s="295">
        <f t="shared" si="22"/>
        <v>0</v>
      </c>
    </row>
    <row r="1538" spans="1:7" ht="21.2" customHeight="1" x14ac:dyDescent="0.25">
      <c r="A1538" s="133">
        <v>9782898071034</v>
      </c>
      <c r="B1538" s="54" t="s">
        <v>1869</v>
      </c>
      <c r="C1538" s="144" t="s">
        <v>224</v>
      </c>
      <c r="D1538" s="158" t="s">
        <v>98</v>
      </c>
      <c r="E1538" s="294">
        <v>10.25</v>
      </c>
      <c r="F1538" s="165"/>
      <c r="G1538" s="295">
        <f t="shared" si="22"/>
        <v>0</v>
      </c>
    </row>
    <row r="1539" spans="1:7" ht="21.2" customHeight="1" x14ac:dyDescent="0.25">
      <c r="A1539" s="133">
        <v>9782898070778</v>
      </c>
      <c r="B1539" s="54" t="s">
        <v>1870</v>
      </c>
      <c r="C1539" s="144" t="s">
        <v>224</v>
      </c>
      <c r="D1539" s="158" t="s">
        <v>98</v>
      </c>
      <c r="E1539" s="294">
        <v>14.5</v>
      </c>
      <c r="F1539" s="165"/>
      <c r="G1539" s="295">
        <f t="shared" si="22"/>
        <v>0</v>
      </c>
    </row>
    <row r="1540" spans="1:7" ht="21.2" customHeight="1" x14ac:dyDescent="0.25">
      <c r="A1540" s="133">
        <v>9782898070792</v>
      </c>
      <c r="B1540" s="54" t="s">
        <v>1871</v>
      </c>
      <c r="C1540" s="144" t="s">
        <v>238</v>
      </c>
      <c r="D1540" s="158" t="s">
        <v>98</v>
      </c>
      <c r="E1540" s="294">
        <v>14.5</v>
      </c>
      <c r="F1540" s="165"/>
      <c r="G1540" s="295">
        <f t="shared" si="22"/>
        <v>0</v>
      </c>
    </row>
    <row r="1541" spans="1:7" ht="21.2" customHeight="1" x14ac:dyDescent="0.25">
      <c r="A1541" s="133">
        <v>9782898070785</v>
      </c>
      <c r="B1541" s="54" t="s">
        <v>1872</v>
      </c>
      <c r="C1541" s="144" t="s">
        <v>224</v>
      </c>
      <c r="D1541" s="158"/>
      <c r="E1541" s="294">
        <v>14.5</v>
      </c>
      <c r="F1541" s="165"/>
      <c r="G1541" s="295">
        <f t="shared" si="22"/>
        <v>0</v>
      </c>
    </row>
    <row r="1542" spans="1:7" ht="21.2" customHeight="1" x14ac:dyDescent="0.25">
      <c r="A1542" s="133">
        <v>9781039702752</v>
      </c>
      <c r="B1542" s="54" t="s">
        <v>1873</v>
      </c>
      <c r="C1542" s="144" t="s">
        <v>116</v>
      </c>
      <c r="D1542" s="158"/>
      <c r="E1542" s="294">
        <v>21</v>
      </c>
      <c r="F1542" s="165"/>
      <c r="G1542" s="295">
        <f t="shared" si="22"/>
        <v>0</v>
      </c>
    </row>
    <row r="1543" spans="1:7" ht="21.2" customHeight="1" x14ac:dyDescent="0.25">
      <c r="A1543" s="133">
        <v>9782897143145</v>
      </c>
      <c r="B1543" s="54" t="s">
        <v>1874</v>
      </c>
      <c r="C1543" s="144" t="s">
        <v>216</v>
      </c>
      <c r="D1543" s="158" t="s">
        <v>98</v>
      </c>
      <c r="E1543" s="294">
        <v>15.5</v>
      </c>
      <c r="F1543" s="165"/>
      <c r="G1543" s="295">
        <f t="shared" si="22"/>
        <v>0</v>
      </c>
    </row>
    <row r="1544" spans="1:7" ht="21.2" customHeight="1" x14ac:dyDescent="0.25">
      <c r="A1544" s="133">
        <v>9781039704022</v>
      </c>
      <c r="B1544" s="54" t="s">
        <v>1875</v>
      </c>
      <c r="C1544" s="144" t="s">
        <v>116</v>
      </c>
      <c r="D1544" s="158"/>
      <c r="E1544" s="294">
        <v>14.5</v>
      </c>
      <c r="F1544" s="165"/>
      <c r="G1544" s="295">
        <f t="shared" si="22"/>
        <v>0</v>
      </c>
    </row>
    <row r="1545" spans="1:7" ht="21.2" customHeight="1" x14ac:dyDescent="0.25">
      <c r="A1545" s="133">
        <v>9781039713307</v>
      </c>
      <c r="B1545" s="54" t="s">
        <v>1876</v>
      </c>
      <c r="C1545" s="144" t="s">
        <v>116</v>
      </c>
      <c r="D1545" s="158"/>
      <c r="E1545" s="294">
        <v>15.75</v>
      </c>
      <c r="F1545" s="165"/>
      <c r="G1545" s="295">
        <f t="shared" si="22"/>
        <v>0</v>
      </c>
    </row>
    <row r="1546" spans="1:7" ht="21.2" customHeight="1" x14ac:dyDescent="0.25">
      <c r="A1546" s="133">
        <v>9781039709423</v>
      </c>
      <c r="B1546" s="54" t="s">
        <v>1877</v>
      </c>
      <c r="C1546" s="144" t="s">
        <v>116</v>
      </c>
      <c r="D1546" s="158"/>
      <c r="E1546" s="294">
        <v>15.75</v>
      </c>
      <c r="F1546" s="165"/>
      <c r="G1546" s="295">
        <f t="shared" si="22"/>
        <v>0</v>
      </c>
    </row>
    <row r="1547" spans="1:7" ht="21.2" customHeight="1" x14ac:dyDescent="0.25">
      <c r="A1547" s="133">
        <v>9782764437162</v>
      </c>
      <c r="B1547" s="54" t="s">
        <v>1878</v>
      </c>
      <c r="C1547" s="144" t="s">
        <v>214</v>
      </c>
      <c r="D1547" s="158" t="s">
        <v>98</v>
      </c>
      <c r="E1547" s="294">
        <v>20.75</v>
      </c>
      <c r="F1547" s="165"/>
      <c r="G1547" s="295">
        <f t="shared" si="22"/>
        <v>0</v>
      </c>
    </row>
    <row r="1548" spans="1:7" ht="21.2" customHeight="1" x14ac:dyDescent="0.25">
      <c r="A1548" s="133">
        <v>9781443129435</v>
      </c>
      <c r="B1548" s="54" t="s">
        <v>1879</v>
      </c>
      <c r="C1548" s="144" t="s">
        <v>116</v>
      </c>
      <c r="D1548" s="158" t="s">
        <v>98</v>
      </c>
      <c r="E1548" s="294">
        <v>7</v>
      </c>
      <c r="F1548" s="165"/>
      <c r="G1548" s="295">
        <f t="shared" si="22"/>
        <v>0</v>
      </c>
    </row>
    <row r="1549" spans="1:7" ht="21.2" customHeight="1" x14ac:dyDescent="0.25">
      <c r="A1549" s="133">
        <v>9782764447727</v>
      </c>
      <c r="B1549" s="54" t="s">
        <v>1880</v>
      </c>
      <c r="C1549" s="144" t="s">
        <v>216</v>
      </c>
      <c r="D1549" s="158" t="s">
        <v>98</v>
      </c>
      <c r="E1549" s="294">
        <v>15.5</v>
      </c>
      <c r="F1549" s="165"/>
      <c r="G1549" s="295">
        <f t="shared" si="22"/>
        <v>0</v>
      </c>
    </row>
    <row r="1550" spans="1:7" ht="21.2" customHeight="1" x14ac:dyDescent="0.25">
      <c r="A1550" s="133">
        <v>9782764452172</v>
      </c>
      <c r="B1550" s="54" t="s">
        <v>1881</v>
      </c>
      <c r="C1550" s="144" t="s">
        <v>216</v>
      </c>
      <c r="D1550" s="158" t="s">
        <v>98</v>
      </c>
      <c r="E1550" s="294">
        <v>15.5</v>
      </c>
      <c r="F1550" s="165"/>
      <c r="G1550" s="295">
        <f t="shared" si="22"/>
        <v>0</v>
      </c>
    </row>
    <row r="1551" spans="1:7" ht="21.2" customHeight="1" x14ac:dyDescent="0.25">
      <c r="A1551" s="133">
        <v>9781773883540</v>
      </c>
      <c r="B1551" s="54" t="s">
        <v>1882</v>
      </c>
      <c r="C1551" s="144" t="s">
        <v>116</v>
      </c>
      <c r="D1551" s="158" t="s">
        <v>98</v>
      </c>
      <c r="E1551" s="294">
        <v>13.5</v>
      </c>
      <c r="F1551" s="165"/>
      <c r="G1551" s="295">
        <f t="shared" si="22"/>
        <v>0</v>
      </c>
    </row>
    <row r="1552" spans="1:7" ht="21.2" customHeight="1" x14ac:dyDescent="0.25">
      <c r="A1552" s="133">
        <v>9781443174961</v>
      </c>
      <c r="B1552" s="54" t="s">
        <v>1883</v>
      </c>
      <c r="C1552" s="144" t="s">
        <v>238</v>
      </c>
      <c r="D1552" s="158"/>
      <c r="E1552" s="294">
        <v>10</v>
      </c>
      <c r="F1552" s="165"/>
      <c r="G1552" s="295">
        <f t="shared" si="22"/>
        <v>0</v>
      </c>
    </row>
    <row r="1553" spans="1:7" ht="21.2" customHeight="1" x14ac:dyDescent="0.25">
      <c r="A1553" s="133">
        <v>9781443181563</v>
      </c>
      <c r="B1553" s="54" t="s">
        <v>1884</v>
      </c>
      <c r="C1553" s="144" t="s">
        <v>222</v>
      </c>
      <c r="D1553" s="158"/>
      <c r="E1553" s="294">
        <v>18.5</v>
      </c>
      <c r="F1553" s="165"/>
      <c r="G1553" s="295">
        <f t="shared" si="22"/>
        <v>0</v>
      </c>
    </row>
    <row r="1554" spans="1:7" ht="21.2" customHeight="1" x14ac:dyDescent="0.25">
      <c r="A1554" s="133">
        <v>9781039714526</v>
      </c>
      <c r="B1554" s="54" t="s">
        <v>1885</v>
      </c>
      <c r="C1554" s="144" t="s">
        <v>216</v>
      </c>
      <c r="D1554" s="158"/>
      <c r="E1554" s="294">
        <v>15.75</v>
      </c>
      <c r="F1554" s="165"/>
      <c r="G1554" s="295">
        <f t="shared" si="22"/>
        <v>0</v>
      </c>
    </row>
    <row r="1555" spans="1:7" ht="21.2" customHeight="1" x14ac:dyDescent="0.25">
      <c r="A1555" s="133">
        <v>9781039714533</v>
      </c>
      <c r="B1555" s="54" t="s">
        <v>1886</v>
      </c>
      <c r="C1555" s="144" t="s">
        <v>216</v>
      </c>
      <c r="D1555" s="158"/>
      <c r="E1555" s="294">
        <v>15.75</v>
      </c>
      <c r="F1555" s="165"/>
      <c r="G1555" s="295">
        <f t="shared" si="22"/>
        <v>0</v>
      </c>
    </row>
    <row r="1556" spans="1:7" ht="21.2" customHeight="1" x14ac:dyDescent="0.25">
      <c r="A1556" s="133">
        <v>9782897518547</v>
      </c>
      <c r="B1556" s="54" t="s">
        <v>1887</v>
      </c>
      <c r="C1556" s="144" t="s">
        <v>116</v>
      </c>
      <c r="D1556" s="158" t="s">
        <v>98</v>
      </c>
      <c r="E1556" s="294">
        <v>9.25</v>
      </c>
      <c r="F1556" s="165"/>
      <c r="G1556" s="295">
        <f t="shared" si="22"/>
        <v>0</v>
      </c>
    </row>
    <row r="1557" spans="1:7" ht="21.2" customHeight="1" x14ac:dyDescent="0.25">
      <c r="A1557" s="133">
        <v>9781039707566</v>
      </c>
      <c r="B1557" s="54" t="s">
        <v>1888</v>
      </c>
      <c r="C1557" s="144" t="s">
        <v>116</v>
      </c>
      <c r="D1557" s="158"/>
      <c r="E1557" s="294">
        <v>30.25</v>
      </c>
      <c r="F1557" s="165"/>
      <c r="G1557" s="295">
        <f t="shared" si="22"/>
        <v>0</v>
      </c>
    </row>
    <row r="1558" spans="1:7" ht="21.2" customHeight="1" x14ac:dyDescent="0.25">
      <c r="A1558" s="133">
        <v>9782764453759</v>
      </c>
      <c r="B1558" s="54" t="s">
        <v>1889</v>
      </c>
      <c r="C1558" s="144" t="s">
        <v>238</v>
      </c>
      <c r="D1558" s="158" t="s">
        <v>98</v>
      </c>
      <c r="E1558" s="294">
        <v>16.75</v>
      </c>
      <c r="F1558" s="165"/>
      <c r="G1558" s="295">
        <f t="shared" si="22"/>
        <v>0</v>
      </c>
    </row>
    <row r="1559" spans="1:7" ht="21.2" customHeight="1" x14ac:dyDescent="0.25">
      <c r="A1559" s="133">
        <v>9781039714595</v>
      </c>
      <c r="B1559" s="54" t="s">
        <v>1890</v>
      </c>
      <c r="C1559" s="144" t="s">
        <v>222</v>
      </c>
      <c r="D1559" s="158"/>
      <c r="E1559" s="294">
        <v>11.5</v>
      </c>
      <c r="F1559" s="165"/>
      <c r="G1559" s="295">
        <f t="shared" si="22"/>
        <v>0</v>
      </c>
    </row>
    <row r="1560" spans="1:7" ht="21.2" customHeight="1" x14ac:dyDescent="0.25">
      <c r="A1560" s="133">
        <v>9782897746032</v>
      </c>
      <c r="B1560" s="54" t="s">
        <v>1891</v>
      </c>
      <c r="C1560" s="144" t="s">
        <v>1552</v>
      </c>
      <c r="D1560" s="158" t="s">
        <v>98</v>
      </c>
      <c r="E1560" s="294">
        <v>14.5</v>
      </c>
      <c r="F1560" s="165"/>
      <c r="G1560" s="295">
        <f t="shared" si="22"/>
        <v>0</v>
      </c>
    </row>
    <row r="1561" spans="1:7" ht="21.2" customHeight="1" x14ac:dyDescent="0.25">
      <c r="A1561" s="133">
        <v>9781039711907</v>
      </c>
      <c r="B1561" s="54" t="s">
        <v>1892</v>
      </c>
      <c r="C1561" s="144" t="s">
        <v>117</v>
      </c>
      <c r="D1561" s="158"/>
      <c r="E1561" s="294">
        <v>15.75</v>
      </c>
      <c r="F1561" s="165"/>
      <c r="G1561" s="295">
        <f t="shared" si="22"/>
        <v>0</v>
      </c>
    </row>
    <row r="1562" spans="1:7" ht="21.2" customHeight="1" x14ac:dyDescent="0.25">
      <c r="A1562" s="133">
        <v>9781039710511</v>
      </c>
      <c r="B1562" s="54" t="s">
        <v>1893</v>
      </c>
      <c r="C1562" s="144" t="s">
        <v>900</v>
      </c>
      <c r="D1562" s="158"/>
      <c r="E1562" s="294">
        <v>19.75</v>
      </c>
      <c r="F1562" s="165"/>
      <c r="G1562" s="295">
        <f t="shared" si="22"/>
        <v>0</v>
      </c>
    </row>
    <row r="1563" spans="1:7" ht="21.2" customHeight="1" x14ac:dyDescent="0.25">
      <c r="A1563" s="133">
        <v>9781039709508</v>
      </c>
      <c r="B1563" s="54" t="s">
        <v>1894</v>
      </c>
      <c r="C1563" s="144" t="s">
        <v>900</v>
      </c>
      <c r="D1563" s="158"/>
      <c r="E1563" s="294">
        <v>17.75</v>
      </c>
      <c r="F1563" s="165"/>
      <c r="G1563" s="295">
        <f t="shared" si="22"/>
        <v>0</v>
      </c>
    </row>
    <row r="1564" spans="1:7" ht="21.2" customHeight="1" x14ac:dyDescent="0.25">
      <c r="A1564" s="133">
        <v>9781443194686</v>
      </c>
      <c r="B1564" s="54" t="s">
        <v>1895</v>
      </c>
      <c r="C1564" s="144" t="s">
        <v>116</v>
      </c>
      <c r="D1564" s="158"/>
      <c r="E1564" s="294">
        <v>13.5</v>
      </c>
      <c r="F1564" s="165"/>
      <c r="G1564" s="295">
        <f t="shared" si="22"/>
        <v>0</v>
      </c>
    </row>
    <row r="1565" spans="1:7" ht="21.2" customHeight="1" x14ac:dyDescent="0.25">
      <c r="A1565" s="133">
        <v>9781443187596</v>
      </c>
      <c r="B1565" s="54" t="s">
        <v>1896</v>
      </c>
      <c r="C1565" s="144" t="s">
        <v>306</v>
      </c>
      <c r="D1565" s="158"/>
      <c r="E1565" s="294">
        <v>12.5</v>
      </c>
      <c r="F1565" s="165"/>
      <c r="G1565" s="295">
        <f t="shared" si="22"/>
        <v>0</v>
      </c>
    </row>
    <row r="1566" spans="1:7" ht="21.2" customHeight="1" x14ac:dyDescent="0.25">
      <c r="A1566" s="133">
        <v>9781443176422</v>
      </c>
      <c r="B1566" s="54" t="s">
        <v>1897</v>
      </c>
      <c r="C1566" s="144" t="s">
        <v>321</v>
      </c>
      <c r="D1566" s="158"/>
      <c r="E1566" s="294">
        <v>10</v>
      </c>
      <c r="F1566" s="165"/>
      <c r="G1566" s="295">
        <f t="shared" si="22"/>
        <v>0</v>
      </c>
    </row>
    <row r="1567" spans="1:7" ht="21.2" customHeight="1" x14ac:dyDescent="0.25">
      <c r="A1567" s="133">
        <v>9781443197014</v>
      </c>
      <c r="B1567" s="54" t="s">
        <v>1898</v>
      </c>
      <c r="C1567" s="144" t="s">
        <v>222</v>
      </c>
      <c r="D1567" s="158"/>
      <c r="E1567" s="294">
        <v>17.75</v>
      </c>
      <c r="F1567" s="165"/>
      <c r="G1567" s="295">
        <f t="shared" si="22"/>
        <v>0</v>
      </c>
    </row>
    <row r="1568" spans="1:7" ht="21.2" customHeight="1" x14ac:dyDescent="0.25">
      <c r="A1568" s="133">
        <v>9781443195300</v>
      </c>
      <c r="B1568" s="54" t="s">
        <v>1899</v>
      </c>
      <c r="C1568" s="144" t="s">
        <v>222</v>
      </c>
      <c r="D1568" s="158"/>
      <c r="E1568" s="294">
        <v>17.75</v>
      </c>
      <c r="F1568" s="165"/>
      <c r="G1568" s="295">
        <f t="shared" si="22"/>
        <v>0</v>
      </c>
    </row>
    <row r="1569" spans="1:7" ht="21.2" customHeight="1" x14ac:dyDescent="0.25">
      <c r="A1569" s="133">
        <v>9781039705210</v>
      </c>
      <c r="B1569" s="54" t="s">
        <v>1900</v>
      </c>
      <c r="C1569" s="144" t="s">
        <v>900</v>
      </c>
      <c r="D1569" s="158"/>
      <c r="E1569" s="294">
        <v>17.75</v>
      </c>
      <c r="F1569" s="165"/>
      <c r="G1569" s="295">
        <f t="shared" si="22"/>
        <v>0</v>
      </c>
    </row>
    <row r="1570" spans="1:7" ht="21.2" customHeight="1" x14ac:dyDescent="0.25">
      <c r="A1570" s="133">
        <v>9781443154857</v>
      </c>
      <c r="B1570" s="54" t="s">
        <v>1901</v>
      </c>
      <c r="C1570" s="144" t="s">
        <v>238</v>
      </c>
      <c r="D1570" s="158"/>
      <c r="E1570" s="294">
        <v>15.75</v>
      </c>
      <c r="F1570" s="165"/>
      <c r="G1570" s="295">
        <f t="shared" si="22"/>
        <v>0</v>
      </c>
    </row>
    <row r="1571" spans="1:7" ht="21.2" customHeight="1" x14ac:dyDescent="0.25">
      <c r="A1571" s="133">
        <v>9781443185790</v>
      </c>
      <c r="B1571" s="54" t="s">
        <v>1902</v>
      </c>
      <c r="C1571" s="144" t="s">
        <v>238</v>
      </c>
      <c r="D1571" s="158"/>
      <c r="E1571" s="294">
        <v>12.5</v>
      </c>
      <c r="F1571" s="165"/>
      <c r="G1571" s="295">
        <f t="shared" si="22"/>
        <v>0</v>
      </c>
    </row>
    <row r="1572" spans="1:7" ht="21.2" customHeight="1" x14ac:dyDescent="0.25">
      <c r="A1572" s="133">
        <v>9781443187206</v>
      </c>
      <c r="B1572" s="54" t="s">
        <v>1903</v>
      </c>
      <c r="C1572" s="144" t="s">
        <v>238</v>
      </c>
      <c r="D1572" s="158"/>
      <c r="E1572" s="294">
        <v>12.5</v>
      </c>
      <c r="F1572" s="165"/>
      <c r="G1572" s="295">
        <f t="shared" si="22"/>
        <v>0</v>
      </c>
    </row>
    <row r="1573" spans="1:7" ht="21.2" customHeight="1" x14ac:dyDescent="0.25">
      <c r="A1573" s="133">
        <v>9781443191227</v>
      </c>
      <c r="B1573" s="54" t="s">
        <v>1904</v>
      </c>
      <c r="C1573" s="144" t="s">
        <v>238</v>
      </c>
      <c r="D1573" s="158"/>
      <c r="E1573" s="294">
        <v>12.5</v>
      </c>
      <c r="F1573" s="165"/>
      <c r="G1573" s="295">
        <f t="shared" si="22"/>
        <v>0</v>
      </c>
    </row>
    <row r="1574" spans="1:7" ht="21.2" customHeight="1" x14ac:dyDescent="0.25">
      <c r="A1574" s="133">
        <v>9781443193580</v>
      </c>
      <c r="B1574" s="54" t="s">
        <v>1905</v>
      </c>
      <c r="C1574" s="144" t="s">
        <v>116</v>
      </c>
      <c r="D1574" s="158"/>
      <c r="E1574" s="294">
        <v>12.5</v>
      </c>
      <c r="F1574" s="165"/>
      <c r="G1574" s="295">
        <f t="shared" si="22"/>
        <v>0</v>
      </c>
    </row>
    <row r="1575" spans="1:7" ht="21.2" customHeight="1" x14ac:dyDescent="0.25">
      <c r="A1575" s="133">
        <v>9781443155236</v>
      </c>
      <c r="B1575" s="54" t="s">
        <v>1906</v>
      </c>
      <c r="C1575" s="144" t="s">
        <v>238</v>
      </c>
      <c r="D1575" s="158"/>
      <c r="E1575" s="294">
        <v>15.75</v>
      </c>
      <c r="F1575" s="165"/>
      <c r="G1575" s="295">
        <f t="shared" si="22"/>
        <v>0</v>
      </c>
    </row>
    <row r="1576" spans="1:7" ht="21.2" customHeight="1" x14ac:dyDescent="0.25">
      <c r="A1576" s="133">
        <v>9781443160346</v>
      </c>
      <c r="B1576" s="54" t="s">
        <v>1907</v>
      </c>
      <c r="C1576" s="144" t="s">
        <v>238</v>
      </c>
      <c r="D1576" s="158"/>
      <c r="E1576" s="294">
        <v>12.5</v>
      </c>
      <c r="F1576" s="165"/>
      <c r="G1576" s="295">
        <f t="shared" si="22"/>
        <v>0</v>
      </c>
    </row>
    <row r="1577" spans="1:7" ht="21.2" customHeight="1" x14ac:dyDescent="0.25">
      <c r="A1577" s="133">
        <v>9781443199445</v>
      </c>
      <c r="B1577" s="54" t="s">
        <v>1908</v>
      </c>
      <c r="C1577" s="144" t="s">
        <v>238</v>
      </c>
      <c r="D1577" s="158"/>
      <c r="E1577" s="294">
        <v>13.5</v>
      </c>
      <c r="F1577" s="165"/>
      <c r="G1577" s="295">
        <f t="shared" si="22"/>
        <v>0</v>
      </c>
    </row>
    <row r="1578" spans="1:7" ht="21.2" customHeight="1" x14ac:dyDescent="0.25">
      <c r="A1578" s="133">
        <v>9781039703520</v>
      </c>
      <c r="B1578" s="54" t="s">
        <v>1909</v>
      </c>
      <c r="C1578" s="144" t="s">
        <v>222</v>
      </c>
      <c r="D1578" s="158"/>
      <c r="E1578" s="294">
        <v>13.5</v>
      </c>
      <c r="F1578" s="165"/>
      <c r="G1578" s="295">
        <f t="shared" si="22"/>
        <v>0</v>
      </c>
    </row>
    <row r="1579" spans="1:7" ht="21.2" customHeight="1" x14ac:dyDescent="0.25">
      <c r="A1579" s="133">
        <v>9781039709386</v>
      </c>
      <c r="B1579" s="54" t="s">
        <v>1910</v>
      </c>
      <c r="C1579" s="144" t="s">
        <v>222</v>
      </c>
      <c r="D1579" s="158"/>
      <c r="E1579" s="294">
        <v>15.75</v>
      </c>
      <c r="F1579" s="165"/>
      <c r="G1579" s="295">
        <f t="shared" si="22"/>
        <v>0</v>
      </c>
    </row>
    <row r="1580" spans="1:7" ht="21.2" customHeight="1" x14ac:dyDescent="0.25">
      <c r="A1580" s="133">
        <v>9781039710306</v>
      </c>
      <c r="B1580" s="54" t="s">
        <v>1911</v>
      </c>
      <c r="C1580" s="144" t="s">
        <v>900</v>
      </c>
      <c r="D1580" s="158"/>
      <c r="E1580" s="294">
        <v>15.75</v>
      </c>
      <c r="F1580" s="165"/>
      <c r="G1580" s="295">
        <f t="shared" si="22"/>
        <v>0</v>
      </c>
    </row>
    <row r="1581" spans="1:7" ht="21.2" customHeight="1" x14ac:dyDescent="0.25">
      <c r="A1581" s="133">
        <v>9781039705180</v>
      </c>
      <c r="B1581" s="54" t="s">
        <v>1912</v>
      </c>
      <c r="C1581" s="144" t="s">
        <v>222</v>
      </c>
      <c r="D1581" s="158"/>
      <c r="E1581" s="294">
        <v>13.5</v>
      </c>
      <c r="F1581" s="165"/>
      <c r="G1581" s="295">
        <f t="shared" si="22"/>
        <v>0</v>
      </c>
    </row>
    <row r="1582" spans="1:7" ht="21.2" customHeight="1" x14ac:dyDescent="0.25">
      <c r="A1582" s="133">
        <v>9781443157247</v>
      </c>
      <c r="B1582" s="54" t="s">
        <v>1913</v>
      </c>
      <c r="C1582" s="144" t="s">
        <v>258</v>
      </c>
      <c r="D1582" s="158" t="s">
        <v>98</v>
      </c>
      <c r="E1582" s="294">
        <v>10</v>
      </c>
      <c r="F1582" s="165"/>
      <c r="G1582" s="295">
        <f t="shared" si="22"/>
        <v>0</v>
      </c>
    </row>
    <row r="1583" spans="1:7" ht="21.2" customHeight="1" x14ac:dyDescent="0.25">
      <c r="A1583" s="133">
        <v>9781773883625</v>
      </c>
      <c r="B1583" s="54" t="s">
        <v>1914</v>
      </c>
      <c r="C1583" s="144" t="s">
        <v>1552</v>
      </c>
      <c r="D1583" s="158" t="s">
        <v>98</v>
      </c>
      <c r="E1583" s="294">
        <v>20.75</v>
      </c>
      <c r="F1583" s="165"/>
      <c r="G1583" s="295">
        <f t="shared" si="22"/>
        <v>0</v>
      </c>
    </row>
    <row r="1584" spans="1:7" ht="21.2" customHeight="1" x14ac:dyDescent="0.25">
      <c r="A1584" s="133">
        <v>9781039715905</v>
      </c>
      <c r="B1584" s="54" t="s">
        <v>1915</v>
      </c>
      <c r="C1584" s="144" t="s">
        <v>367</v>
      </c>
      <c r="D1584" s="158"/>
      <c r="E1584" s="294">
        <v>12.5</v>
      </c>
      <c r="F1584" s="165"/>
      <c r="G1584" s="295">
        <f t="shared" si="22"/>
        <v>0</v>
      </c>
    </row>
    <row r="1585" spans="1:7" ht="21.2" customHeight="1" x14ac:dyDescent="0.25">
      <c r="A1585" s="133">
        <v>9781039715912</v>
      </c>
      <c r="B1585" s="54" t="s">
        <v>1916</v>
      </c>
      <c r="C1585" s="144" t="s">
        <v>1917</v>
      </c>
      <c r="D1585" s="158"/>
      <c r="E1585" s="294">
        <v>12.5</v>
      </c>
      <c r="F1585" s="165"/>
      <c r="G1585" s="295">
        <f t="shared" si="22"/>
        <v>0</v>
      </c>
    </row>
    <row r="1586" spans="1:7" ht="21.2" customHeight="1" x14ac:dyDescent="0.25">
      <c r="A1586" s="133">
        <v>9781835408063</v>
      </c>
      <c r="B1586" s="54" t="s">
        <v>1918</v>
      </c>
      <c r="C1586" s="144" t="s">
        <v>116</v>
      </c>
      <c r="D1586" s="158"/>
      <c r="E1586" s="294">
        <v>13.5</v>
      </c>
      <c r="F1586" s="165"/>
      <c r="G1586" s="295">
        <f t="shared" si="22"/>
        <v>0</v>
      </c>
    </row>
    <row r="1587" spans="1:7" ht="21.2" customHeight="1" x14ac:dyDescent="0.25">
      <c r="A1587" s="133">
        <v>9781773883236</v>
      </c>
      <c r="B1587" s="54" t="s">
        <v>1919</v>
      </c>
      <c r="C1587" s="144" t="s">
        <v>306</v>
      </c>
      <c r="D1587" s="158" t="s">
        <v>98</v>
      </c>
      <c r="E1587" s="294">
        <v>13.5</v>
      </c>
      <c r="F1587" s="165"/>
      <c r="G1587" s="295">
        <f t="shared" si="22"/>
        <v>0</v>
      </c>
    </row>
    <row r="1588" spans="1:7" ht="21.2" customHeight="1" x14ac:dyDescent="0.25">
      <c r="A1588" s="133">
        <v>9781836062431</v>
      </c>
      <c r="B1588" s="54" t="s">
        <v>1920</v>
      </c>
      <c r="C1588" s="144" t="s">
        <v>116</v>
      </c>
      <c r="D1588" s="158"/>
      <c r="E1588" s="294">
        <v>13.5</v>
      </c>
      <c r="F1588" s="165"/>
      <c r="G1588" s="295">
        <f t="shared" si="22"/>
        <v>0</v>
      </c>
    </row>
    <row r="1589" spans="1:7" ht="21.2" customHeight="1" x14ac:dyDescent="0.25">
      <c r="A1589" s="133">
        <v>9781443199179</v>
      </c>
      <c r="B1589" s="54" t="s">
        <v>1921</v>
      </c>
      <c r="C1589" s="144" t="s">
        <v>116</v>
      </c>
      <c r="D1589" s="158"/>
      <c r="E1589" s="294">
        <v>13.5</v>
      </c>
      <c r="F1589" s="165"/>
      <c r="G1589" s="295">
        <f t="shared" si="22"/>
        <v>0</v>
      </c>
    </row>
    <row r="1590" spans="1:7" ht="21.2" customHeight="1" x14ac:dyDescent="0.25">
      <c r="A1590" s="133">
        <v>9781443193672</v>
      </c>
      <c r="B1590" s="54" t="s">
        <v>1922</v>
      </c>
      <c r="C1590" s="144" t="s">
        <v>222</v>
      </c>
      <c r="D1590" s="158"/>
      <c r="E1590" s="294">
        <v>16</v>
      </c>
      <c r="F1590" s="165"/>
      <c r="G1590" s="295">
        <f t="shared" si="22"/>
        <v>0</v>
      </c>
    </row>
    <row r="1591" spans="1:7" ht="21.2" customHeight="1" x14ac:dyDescent="0.25">
      <c r="A1591" s="133">
        <v>9781443187367</v>
      </c>
      <c r="B1591" s="54" t="s">
        <v>1923</v>
      </c>
      <c r="C1591" s="144" t="s">
        <v>238</v>
      </c>
      <c r="D1591" s="158"/>
      <c r="E1591" s="294">
        <v>17.5</v>
      </c>
      <c r="F1591" s="165"/>
      <c r="G1591" s="295">
        <f t="shared" si="22"/>
        <v>0</v>
      </c>
    </row>
    <row r="1592" spans="1:7" ht="21.2" customHeight="1" x14ac:dyDescent="0.25">
      <c r="A1592" s="133">
        <v>9781039701052</v>
      </c>
      <c r="B1592" s="54" t="s">
        <v>1924</v>
      </c>
      <c r="C1592" s="144" t="s">
        <v>222</v>
      </c>
      <c r="D1592" s="158"/>
      <c r="E1592" s="294">
        <v>19.75</v>
      </c>
      <c r="F1592" s="165"/>
      <c r="G1592" s="295">
        <f t="shared" si="22"/>
        <v>0</v>
      </c>
    </row>
    <row r="1593" spans="1:7" ht="21.2" customHeight="1" x14ac:dyDescent="0.25">
      <c r="A1593" s="133">
        <v>9781039704596</v>
      </c>
      <c r="B1593" s="54" t="s">
        <v>1925</v>
      </c>
      <c r="C1593" s="144" t="s">
        <v>900</v>
      </c>
      <c r="D1593" s="158"/>
      <c r="E1593" s="294">
        <v>19.75</v>
      </c>
      <c r="F1593" s="165"/>
      <c r="G1593" s="295">
        <f t="shared" ref="G1593:G1603" si="23">+F1593*E1593</f>
        <v>0</v>
      </c>
    </row>
    <row r="1594" spans="1:7" ht="21.2" customHeight="1" x14ac:dyDescent="0.25">
      <c r="A1594" s="133">
        <v>9781039708624</v>
      </c>
      <c r="B1594" s="54" t="s">
        <v>1926</v>
      </c>
      <c r="C1594" s="144" t="s">
        <v>224</v>
      </c>
      <c r="D1594" s="158" t="s">
        <v>98</v>
      </c>
      <c r="E1594" s="294">
        <v>9.25</v>
      </c>
      <c r="F1594" s="165"/>
      <c r="G1594" s="295">
        <f t="shared" si="23"/>
        <v>0</v>
      </c>
    </row>
    <row r="1595" spans="1:7" ht="21.2" customHeight="1" x14ac:dyDescent="0.25">
      <c r="A1595" s="133">
        <v>9781039713628</v>
      </c>
      <c r="B1595" s="54" t="s">
        <v>1927</v>
      </c>
      <c r="C1595" s="144" t="s">
        <v>224</v>
      </c>
      <c r="D1595" s="158" t="s">
        <v>98</v>
      </c>
      <c r="E1595" s="294">
        <v>11.5</v>
      </c>
      <c r="F1595" s="165"/>
      <c r="G1595" s="295">
        <f t="shared" si="23"/>
        <v>0</v>
      </c>
    </row>
    <row r="1596" spans="1:7" ht="21.2" customHeight="1" x14ac:dyDescent="0.25">
      <c r="A1596" s="133">
        <v>9781039716582</v>
      </c>
      <c r="B1596" s="54" t="s">
        <v>1928</v>
      </c>
      <c r="C1596" s="144" t="s">
        <v>116</v>
      </c>
      <c r="D1596" s="158"/>
      <c r="E1596" s="294">
        <v>15.75</v>
      </c>
      <c r="F1596" s="165"/>
      <c r="G1596" s="295">
        <f t="shared" si="23"/>
        <v>0</v>
      </c>
    </row>
    <row r="1597" spans="1:7" ht="21.2" customHeight="1" x14ac:dyDescent="0.25">
      <c r="A1597" s="133">
        <v>9781443190640</v>
      </c>
      <c r="B1597" s="54" t="s">
        <v>1929</v>
      </c>
      <c r="C1597" s="144" t="s">
        <v>238</v>
      </c>
      <c r="D1597" s="158"/>
      <c r="E1597" s="294">
        <v>13.5</v>
      </c>
      <c r="F1597" s="165"/>
      <c r="G1597" s="295">
        <f t="shared" si="23"/>
        <v>0</v>
      </c>
    </row>
    <row r="1598" spans="1:7" ht="21.2" customHeight="1" x14ac:dyDescent="0.25">
      <c r="A1598" s="133">
        <v>9781443169493</v>
      </c>
      <c r="B1598" s="54" t="s">
        <v>1930</v>
      </c>
      <c r="C1598" s="144" t="s">
        <v>238</v>
      </c>
      <c r="D1598" s="158"/>
      <c r="E1598" s="294">
        <v>13.5</v>
      </c>
      <c r="F1598" s="165"/>
      <c r="G1598" s="295">
        <f t="shared" si="23"/>
        <v>0</v>
      </c>
    </row>
    <row r="1599" spans="1:7" ht="21.2" customHeight="1" x14ac:dyDescent="0.25">
      <c r="A1599" s="133">
        <v>9781805072621</v>
      </c>
      <c r="B1599" s="54" t="s">
        <v>1931</v>
      </c>
      <c r="C1599" s="144" t="s">
        <v>238</v>
      </c>
      <c r="D1599" s="158"/>
      <c r="E1599" s="294">
        <v>15.5</v>
      </c>
      <c r="F1599" s="165"/>
      <c r="G1599" s="295">
        <f t="shared" si="23"/>
        <v>0</v>
      </c>
    </row>
    <row r="1600" spans="1:7" ht="21.2" customHeight="1" x14ac:dyDescent="0.25">
      <c r="A1600" s="133">
        <v>9782898531101</v>
      </c>
      <c r="B1600" s="54" t="s">
        <v>1932</v>
      </c>
      <c r="C1600" s="144" t="s">
        <v>1552</v>
      </c>
      <c r="D1600" s="158" t="s">
        <v>98</v>
      </c>
      <c r="E1600" s="294">
        <v>26</v>
      </c>
      <c r="F1600" s="165"/>
      <c r="G1600" s="295">
        <f t="shared" si="23"/>
        <v>0</v>
      </c>
    </row>
    <row r="1601" spans="1:7" ht="21.2" customHeight="1" x14ac:dyDescent="0.25">
      <c r="A1601" s="133">
        <v>9781773883618</v>
      </c>
      <c r="B1601" s="54" t="s">
        <v>1933</v>
      </c>
      <c r="C1601" s="144" t="s">
        <v>900</v>
      </c>
      <c r="D1601" s="158" t="s">
        <v>98</v>
      </c>
      <c r="E1601" s="294">
        <v>26</v>
      </c>
      <c r="F1601" s="165"/>
      <c r="G1601" s="295">
        <f t="shared" si="23"/>
        <v>0</v>
      </c>
    </row>
    <row r="1602" spans="1:7" ht="21.2" customHeight="1" x14ac:dyDescent="0.25">
      <c r="A1602" s="133">
        <v>9781773882550</v>
      </c>
      <c r="B1602" s="54" t="s">
        <v>1934</v>
      </c>
      <c r="C1602" s="144" t="s">
        <v>1917</v>
      </c>
      <c r="D1602" s="158" t="s">
        <v>98</v>
      </c>
      <c r="E1602" s="294">
        <v>17.75</v>
      </c>
      <c r="F1602" s="165"/>
      <c r="G1602" s="295">
        <f t="shared" si="23"/>
        <v>0</v>
      </c>
    </row>
    <row r="1603" spans="1:7" ht="21.2" customHeight="1" x14ac:dyDescent="0.25">
      <c r="A1603" s="133">
        <v>9782898531859</v>
      </c>
      <c r="B1603" s="54" t="s">
        <v>1935</v>
      </c>
      <c r="C1603" s="144" t="s">
        <v>1917</v>
      </c>
      <c r="D1603" s="158" t="s">
        <v>98</v>
      </c>
      <c r="E1603" s="294">
        <v>19.75</v>
      </c>
      <c r="F1603" s="165"/>
      <c r="G1603" s="295">
        <f t="shared" si="23"/>
        <v>0</v>
      </c>
    </row>
    <row r="1604" spans="1:7" ht="21.2" customHeight="1" x14ac:dyDescent="0.25">
      <c r="A1604" s="133">
        <v>9781773881300</v>
      </c>
      <c r="B1604" s="54" t="s">
        <v>1936</v>
      </c>
      <c r="C1604" s="144" t="s">
        <v>224</v>
      </c>
      <c r="D1604" s="158" t="s">
        <v>98</v>
      </c>
      <c r="E1604" s="294">
        <v>17.75</v>
      </c>
      <c r="F1604" s="165"/>
      <c r="G1604" s="295">
        <f t="shared" si="19"/>
        <v>0</v>
      </c>
    </row>
    <row r="1605" spans="1:7" ht="21.2" customHeight="1" x14ac:dyDescent="0.25">
      <c r="A1605" s="133">
        <v>9782898532245</v>
      </c>
      <c r="B1605" s="54" t="s">
        <v>1937</v>
      </c>
      <c r="C1605" s="144" t="s">
        <v>216</v>
      </c>
      <c r="D1605" s="105" t="s">
        <v>98</v>
      </c>
      <c r="E1605" s="294">
        <v>31.25</v>
      </c>
      <c r="F1605" s="165"/>
      <c r="G1605" s="295">
        <f t="shared" si="19"/>
        <v>0</v>
      </c>
    </row>
    <row r="1606" spans="1:7" ht="21.2" customHeight="1" x14ac:dyDescent="0.25">
      <c r="A1606" s="133">
        <v>9782898530500</v>
      </c>
      <c r="B1606" s="54" t="s">
        <v>1938</v>
      </c>
      <c r="C1606" s="144" t="s">
        <v>216</v>
      </c>
      <c r="D1606" s="158"/>
      <c r="E1606" s="294">
        <v>31.25</v>
      </c>
      <c r="F1606" s="165"/>
      <c r="G1606" s="295">
        <f t="shared" si="19"/>
        <v>0</v>
      </c>
    </row>
    <row r="1607" spans="1:7" ht="21.2" customHeight="1" x14ac:dyDescent="0.25">
      <c r="A1607" s="133">
        <v>9781836066514</v>
      </c>
      <c r="B1607" s="54" t="s">
        <v>1939</v>
      </c>
      <c r="C1607" s="144" t="s">
        <v>238</v>
      </c>
      <c r="D1607" s="158"/>
      <c r="E1607" s="294">
        <v>23</v>
      </c>
      <c r="F1607" s="165"/>
      <c r="G1607" s="295">
        <f t="shared" si="19"/>
        <v>0</v>
      </c>
    </row>
    <row r="1608" spans="1:7" ht="21.2" customHeight="1" x14ac:dyDescent="0.25">
      <c r="A1608" s="133">
        <v>9781836066460</v>
      </c>
      <c r="B1608" s="54" t="s">
        <v>1940</v>
      </c>
      <c r="C1608" s="144" t="s">
        <v>117</v>
      </c>
      <c r="D1608" s="158"/>
      <c r="E1608" s="294">
        <v>17.75</v>
      </c>
      <c r="F1608" s="165"/>
      <c r="G1608" s="295">
        <f t="shared" si="19"/>
        <v>0</v>
      </c>
    </row>
    <row r="1609" spans="1:7" ht="21.2" customHeight="1" x14ac:dyDescent="0.25">
      <c r="A1609" s="133">
        <v>9782898531729</v>
      </c>
      <c r="B1609" s="54" t="s">
        <v>1941</v>
      </c>
      <c r="C1609" s="144" t="s">
        <v>238</v>
      </c>
      <c r="D1609" s="158" t="s">
        <v>98</v>
      </c>
      <c r="E1609" s="294">
        <v>15.5</v>
      </c>
      <c r="F1609" s="165"/>
      <c r="G1609" s="295">
        <f t="shared" si="19"/>
        <v>0</v>
      </c>
    </row>
    <row r="1610" spans="1:7" ht="21.2" customHeight="1" x14ac:dyDescent="0.25">
      <c r="A1610" s="133">
        <v>9781443194280</v>
      </c>
      <c r="B1610" s="54" t="s">
        <v>1942</v>
      </c>
      <c r="C1610" s="144" t="s">
        <v>116</v>
      </c>
      <c r="D1610" s="158" t="s">
        <v>98</v>
      </c>
      <c r="E1610" s="294">
        <v>20</v>
      </c>
      <c r="F1610" s="165"/>
      <c r="G1610" s="295">
        <f t="shared" si="19"/>
        <v>0</v>
      </c>
    </row>
    <row r="1611" spans="1:7" ht="21.2" customHeight="1" x14ac:dyDescent="0.25">
      <c r="A1611" s="133">
        <v>9781443194082</v>
      </c>
      <c r="B1611" s="54" t="s">
        <v>1943</v>
      </c>
      <c r="C1611" s="144" t="s">
        <v>116</v>
      </c>
      <c r="D1611" s="105"/>
      <c r="E1611" s="294">
        <v>13.5</v>
      </c>
      <c r="F1611" s="165"/>
      <c r="G1611" s="295">
        <f t="shared" si="19"/>
        <v>0</v>
      </c>
    </row>
    <row r="1612" spans="1:7" ht="21.2" customHeight="1" x14ac:dyDescent="0.25">
      <c r="A1612" s="133">
        <v>9781039703551</v>
      </c>
      <c r="B1612" s="54" t="s">
        <v>1944</v>
      </c>
      <c r="C1612" s="144" t="s">
        <v>116</v>
      </c>
      <c r="D1612" s="105"/>
      <c r="E1612" s="294">
        <v>14.5</v>
      </c>
      <c r="F1612" s="165"/>
      <c r="G1612" s="295">
        <f t="shared" si="19"/>
        <v>0</v>
      </c>
    </row>
    <row r="1613" spans="1:7" ht="21.2" customHeight="1" x14ac:dyDescent="0.25">
      <c r="A1613" s="133">
        <v>9781805313243</v>
      </c>
      <c r="B1613" s="54" t="s">
        <v>1945</v>
      </c>
      <c r="C1613" s="144" t="s">
        <v>116</v>
      </c>
      <c r="D1613" s="158"/>
      <c r="E1613" s="294">
        <v>12.5</v>
      </c>
      <c r="F1613" s="165"/>
      <c r="G1613" s="295">
        <f t="shared" si="19"/>
        <v>0</v>
      </c>
    </row>
    <row r="1614" spans="1:7" ht="21.2" customHeight="1" x14ac:dyDescent="0.25">
      <c r="A1614" s="133">
        <v>9781443182492</v>
      </c>
      <c r="B1614" s="54" t="s">
        <v>1946</v>
      </c>
      <c r="C1614" s="144" t="s">
        <v>233</v>
      </c>
      <c r="D1614" s="105"/>
      <c r="E1614" s="294">
        <v>10.5</v>
      </c>
      <c r="F1614" s="165"/>
      <c r="G1614" s="295">
        <f t="shared" si="19"/>
        <v>0</v>
      </c>
    </row>
    <row r="1615" spans="1:7" ht="21.2" customHeight="1" x14ac:dyDescent="0.25">
      <c r="A1615" s="133">
        <v>9781039706729</v>
      </c>
      <c r="B1615" s="54" t="s">
        <v>1947</v>
      </c>
      <c r="C1615" s="144" t="s">
        <v>306</v>
      </c>
      <c r="D1615" s="158" t="s">
        <v>98</v>
      </c>
      <c r="E1615" s="294">
        <v>11.5</v>
      </c>
      <c r="F1615" s="165"/>
      <c r="G1615" s="295">
        <f t="shared" si="19"/>
        <v>0</v>
      </c>
    </row>
    <row r="1616" spans="1:7" ht="21.2" customHeight="1" x14ac:dyDescent="0.25">
      <c r="A1616" s="133">
        <v>9781039712607</v>
      </c>
      <c r="B1616" s="54" t="s">
        <v>1948</v>
      </c>
      <c r="C1616" s="144" t="s">
        <v>233</v>
      </c>
      <c r="D1616" s="158"/>
      <c r="E1616" s="294">
        <v>11.5</v>
      </c>
      <c r="F1616" s="165"/>
      <c r="G1616" s="295">
        <f t="shared" si="19"/>
        <v>0</v>
      </c>
    </row>
    <row r="1617" spans="1:7" ht="21.2" customHeight="1" x14ac:dyDescent="0.25">
      <c r="A1617" s="133">
        <v>9781443189156</v>
      </c>
      <c r="B1617" s="54" t="s">
        <v>1949</v>
      </c>
      <c r="C1617" s="144" t="s">
        <v>233</v>
      </c>
      <c r="D1617" s="158"/>
      <c r="E1617" s="294">
        <v>15.75</v>
      </c>
      <c r="F1617" s="165"/>
      <c r="G1617" s="295">
        <f t="shared" si="19"/>
        <v>0</v>
      </c>
    </row>
    <row r="1618" spans="1:7" ht="21.2" customHeight="1" x14ac:dyDescent="0.25">
      <c r="A1618" s="133">
        <v>9781039712751</v>
      </c>
      <c r="B1618" s="54" t="s">
        <v>1950</v>
      </c>
      <c r="C1618" s="144" t="s">
        <v>116</v>
      </c>
      <c r="D1618" s="105"/>
      <c r="E1618" s="294">
        <v>15.75</v>
      </c>
      <c r="F1618" s="165"/>
      <c r="G1618" s="295">
        <f t="shared" si="19"/>
        <v>0</v>
      </c>
    </row>
    <row r="1619" spans="1:7" ht="21.2" customHeight="1" x14ac:dyDescent="0.25">
      <c r="A1619" s="133">
        <v>9782898451584</v>
      </c>
      <c r="B1619" s="54" t="s">
        <v>1951</v>
      </c>
      <c r="C1619" s="144" t="s">
        <v>270</v>
      </c>
      <c r="D1619" s="105" t="s">
        <v>98</v>
      </c>
      <c r="E1619" s="294">
        <v>17.75</v>
      </c>
      <c r="F1619" s="165"/>
      <c r="G1619" s="295">
        <f t="shared" si="19"/>
        <v>0</v>
      </c>
    </row>
    <row r="1620" spans="1:7" ht="21.2" customHeight="1" x14ac:dyDescent="0.25">
      <c r="A1620" s="133">
        <v>9781913484958</v>
      </c>
      <c r="B1620" s="54" t="s">
        <v>1952</v>
      </c>
      <c r="C1620" s="144" t="s">
        <v>270</v>
      </c>
      <c r="D1620" s="158"/>
      <c r="E1620" s="294">
        <v>38.75</v>
      </c>
      <c r="F1620" s="165"/>
      <c r="G1620" s="295">
        <f t="shared" si="19"/>
        <v>0</v>
      </c>
    </row>
    <row r="1621" spans="1:7" ht="21.2" customHeight="1" x14ac:dyDescent="0.25">
      <c r="A1621" s="133">
        <v>9781039710191</v>
      </c>
      <c r="B1621" s="54" t="s">
        <v>1953</v>
      </c>
      <c r="C1621" s="144" t="s">
        <v>116</v>
      </c>
      <c r="D1621" s="105" t="s">
        <v>98</v>
      </c>
      <c r="E1621" s="294">
        <v>13.5</v>
      </c>
      <c r="F1621" s="165"/>
      <c r="G1621" s="295">
        <f t="shared" si="19"/>
        <v>0</v>
      </c>
    </row>
    <row r="1622" spans="1:7" ht="21.2" customHeight="1" x14ac:dyDescent="0.25">
      <c r="A1622" s="133">
        <v>9781773884271</v>
      </c>
      <c r="B1622" s="54" t="s">
        <v>1954</v>
      </c>
      <c r="C1622" s="144" t="s">
        <v>233</v>
      </c>
      <c r="D1622" s="105"/>
      <c r="E1622" s="294">
        <v>17.75</v>
      </c>
      <c r="F1622" s="165"/>
      <c r="G1622" s="295">
        <f t="shared" si="19"/>
        <v>0</v>
      </c>
    </row>
    <row r="1623" spans="1:7" ht="21.2" customHeight="1" x14ac:dyDescent="0.25">
      <c r="A1623" s="133">
        <v>9781443199520</v>
      </c>
      <c r="B1623" s="54" t="s">
        <v>1955</v>
      </c>
      <c r="C1623" s="144" t="s">
        <v>214</v>
      </c>
      <c r="D1623" s="105"/>
      <c r="E1623" s="294">
        <v>21</v>
      </c>
      <c r="F1623" s="165"/>
      <c r="G1623" s="295">
        <f t="shared" si="19"/>
        <v>0</v>
      </c>
    </row>
    <row r="1624" spans="1:7" ht="21.2" customHeight="1" x14ac:dyDescent="0.25">
      <c r="A1624" s="133">
        <v>9781039701267</v>
      </c>
      <c r="B1624" s="54" t="s">
        <v>1956</v>
      </c>
      <c r="C1624" s="144" t="s">
        <v>218</v>
      </c>
      <c r="D1624" s="158"/>
      <c r="E1624" s="294">
        <v>10</v>
      </c>
      <c r="F1624" s="165"/>
      <c r="G1624" s="295">
        <f t="shared" si="19"/>
        <v>0</v>
      </c>
    </row>
    <row r="1625" spans="1:7" ht="21.2" customHeight="1" x14ac:dyDescent="0.25">
      <c r="A1625" s="133">
        <v>9781443134224</v>
      </c>
      <c r="B1625" s="54" t="s">
        <v>1957</v>
      </c>
      <c r="C1625" s="144" t="s">
        <v>238</v>
      </c>
      <c r="D1625" s="158" t="s">
        <v>98</v>
      </c>
      <c r="E1625" s="294">
        <v>6</v>
      </c>
      <c r="F1625" s="165"/>
      <c r="G1625" s="295">
        <f t="shared" si="19"/>
        <v>0</v>
      </c>
    </row>
    <row r="1626" spans="1:7" ht="21.2" customHeight="1" x14ac:dyDescent="0.25">
      <c r="A1626" s="133">
        <v>9781039705784</v>
      </c>
      <c r="B1626" s="54" t="s">
        <v>1958</v>
      </c>
      <c r="C1626" s="144" t="s">
        <v>224</v>
      </c>
      <c r="D1626" s="105" t="s">
        <v>98</v>
      </c>
      <c r="E1626" s="294">
        <v>17.75</v>
      </c>
      <c r="F1626" s="165"/>
      <c r="G1626" s="295">
        <f t="shared" si="19"/>
        <v>0</v>
      </c>
    </row>
    <row r="1627" spans="1:7" ht="21.2" customHeight="1" x14ac:dyDescent="0.25">
      <c r="A1627" s="133">
        <v>9781039701908</v>
      </c>
      <c r="B1627" s="54" t="s">
        <v>1959</v>
      </c>
      <c r="C1627" s="144" t="s">
        <v>117</v>
      </c>
      <c r="D1627" s="105" t="s">
        <v>98</v>
      </c>
      <c r="E1627" s="294">
        <v>29.25</v>
      </c>
      <c r="F1627" s="165"/>
      <c r="G1627" s="295">
        <f t="shared" si="19"/>
        <v>0</v>
      </c>
    </row>
    <row r="1628" spans="1:7" ht="21.2" customHeight="1" x14ac:dyDescent="0.25">
      <c r="A1628" s="133">
        <v>9781039707542</v>
      </c>
      <c r="B1628" s="54" t="s">
        <v>1960</v>
      </c>
      <c r="C1628" s="144" t="s">
        <v>238</v>
      </c>
      <c r="D1628" s="105"/>
      <c r="E1628" s="294">
        <v>15.75</v>
      </c>
      <c r="F1628" s="165"/>
      <c r="G1628" s="295">
        <f t="shared" si="19"/>
        <v>0</v>
      </c>
    </row>
    <row r="1629" spans="1:7" ht="21.2" customHeight="1" x14ac:dyDescent="0.25">
      <c r="A1629" s="133">
        <v>9781443193368</v>
      </c>
      <c r="B1629" s="54" t="s">
        <v>1961</v>
      </c>
      <c r="C1629" s="144" t="s">
        <v>216</v>
      </c>
      <c r="D1629" s="105"/>
      <c r="E1629" s="294">
        <v>18.75</v>
      </c>
      <c r="F1629" s="165"/>
      <c r="G1629" s="295">
        <f t="shared" si="19"/>
        <v>0</v>
      </c>
    </row>
    <row r="1630" spans="1:7" ht="21.2" customHeight="1" x14ac:dyDescent="0.25">
      <c r="A1630" s="133">
        <v>9781443181495</v>
      </c>
      <c r="B1630" s="54" t="s">
        <v>1962</v>
      </c>
      <c r="C1630" s="144" t="s">
        <v>321</v>
      </c>
      <c r="D1630" s="158"/>
      <c r="E1630" s="294">
        <v>18.5</v>
      </c>
      <c r="F1630" s="165"/>
      <c r="G1630" s="295">
        <f t="shared" si="19"/>
        <v>0</v>
      </c>
    </row>
    <row r="1631" spans="1:7" ht="21.2" customHeight="1" x14ac:dyDescent="0.25">
      <c r="A1631" s="133">
        <v>9781039709409</v>
      </c>
      <c r="B1631" s="54" t="s">
        <v>1963</v>
      </c>
      <c r="C1631" s="144" t="s">
        <v>238</v>
      </c>
      <c r="D1631" s="105"/>
      <c r="E1631" s="294">
        <v>29.25</v>
      </c>
      <c r="F1631" s="165"/>
      <c r="G1631" s="295">
        <f t="shared" si="19"/>
        <v>0</v>
      </c>
    </row>
    <row r="1632" spans="1:7" ht="21.2" customHeight="1" x14ac:dyDescent="0.25">
      <c r="A1632" s="133">
        <v>9781443195492</v>
      </c>
      <c r="B1632" s="54" t="s">
        <v>1964</v>
      </c>
      <c r="C1632" s="144" t="s">
        <v>306</v>
      </c>
      <c r="D1632" s="158"/>
      <c r="E1632" s="294">
        <v>20.5</v>
      </c>
      <c r="F1632" s="165"/>
      <c r="G1632" s="295">
        <f t="shared" si="19"/>
        <v>0</v>
      </c>
    </row>
    <row r="1633" spans="1:7" ht="21.2" customHeight="1" x14ac:dyDescent="0.25">
      <c r="A1633" s="133">
        <v>9781443197762</v>
      </c>
      <c r="B1633" s="54" t="s">
        <v>1965</v>
      </c>
      <c r="C1633" s="144" t="s">
        <v>306</v>
      </c>
      <c r="D1633" s="105"/>
      <c r="E1633" s="294">
        <v>15.5</v>
      </c>
      <c r="F1633" s="165"/>
      <c r="G1633" s="295">
        <f t="shared" si="19"/>
        <v>0</v>
      </c>
    </row>
    <row r="1634" spans="1:7" ht="21.2" customHeight="1" x14ac:dyDescent="0.25">
      <c r="A1634" s="133">
        <v>9781039709515</v>
      </c>
      <c r="B1634" s="54" t="s">
        <v>1966</v>
      </c>
      <c r="C1634" s="144" t="s">
        <v>216</v>
      </c>
      <c r="D1634" s="158"/>
      <c r="E1634" s="294">
        <v>18.75</v>
      </c>
      <c r="F1634" s="165"/>
      <c r="G1634" s="295">
        <f t="shared" si="19"/>
        <v>0</v>
      </c>
    </row>
    <row r="1635" spans="1:7" ht="21.2" customHeight="1" x14ac:dyDescent="0.25">
      <c r="A1635" s="133">
        <v>9781443190428</v>
      </c>
      <c r="B1635" s="54" t="s">
        <v>1967</v>
      </c>
      <c r="C1635" s="144" t="s">
        <v>116</v>
      </c>
      <c r="D1635" s="105"/>
      <c r="E1635" s="294">
        <v>26</v>
      </c>
      <c r="F1635" s="165"/>
      <c r="G1635" s="295">
        <f t="shared" si="19"/>
        <v>0</v>
      </c>
    </row>
    <row r="1636" spans="1:7" ht="21.2" customHeight="1" x14ac:dyDescent="0.25">
      <c r="A1636" s="133">
        <v>9781039708235</v>
      </c>
      <c r="B1636" s="54" t="s">
        <v>1968</v>
      </c>
      <c r="C1636" s="144" t="s">
        <v>238</v>
      </c>
      <c r="D1636" s="158"/>
      <c r="E1636" s="294">
        <v>10.5</v>
      </c>
      <c r="F1636" s="165"/>
      <c r="G1636" s="295">
        <f t="shared" si="19"/>
        <v>0</v>
      </c>
    </row>
    <row r="1637" spans="1:7" ht="21.2" customHeight="1" x14ac:dyDescent="0.25">
      <c r="A1637" s="133">
        <v>9781443197748</v>
      </c>
      <c r="B1637" s="54" t="s">
        <v>1969</v>
      </c>
      <c r="C1637" s="144" t="s">
        <v>238</v>
      </c>
      <c r="D1637" s="105"/>
      <c r="E1637" s="294">
        <v>23</v>
      </c>
      <c r="F1637" s="165"/>
      <c r="G1637" s="295">
        <f t="shared" si="19"/>
        <v>0</v>
      </c>
    </row>
    <row r="1638" spans="1:7" ht="21.2" customHeight="1" x14ac:dyDescent="0.25">
      <c r="A1638" s="133">
        <v>9781039709539</v>
      </c>
      <c r="B1638" s="54" t="s">
        <v>1970</v>
      </c>
      <c r="C1638" s="144" t="s">
        <v>321</v>
      </c>
      <c r="D1638" s="158"/>
      <c r="E1638" s="294">
        <v>31.5</v>
      </c>
      <c r="F1638" s="165"/>
      <c r="G1638" s="295">
        <f t="shared" si="19"/>
        <v>0</v>
      </c>
    </row>
    <row r="1639" spans="1:7" ht="21.2" customHeight="1" x14ac:dyDescent="0.25">
      <c r="A1639" s="133">
        <v>9781039708242</v>
      </c>
      <c r="B1639" s="54" t="s">
        <v>1971</v>
      </c>
      <c r="C1639" s="144" t="s">
        <v>238</v>
      </c>
      <c r="D1639" s="105"/>
      <c r="E1639" s="294">
        <v>16.75</v>
      </c>
      <c r="F1639" s="165"/>
      <c r="G1639" s="295">
        <f t="shared" si="19"/>
        <v>0</v>
      </c>
    </row>
    <row r="1640" spans="1:7" ht="21.2" customHeight="1" x14ac:dyDescent="0.25">
      <c r="A1640" s="133">
        <v>9782898531828</v>
      </c>
      <c r="B1640" s="54" t="s">
        <v>1972</v>
      </c>
      <c r="C1640" s="144" t="s">
        <v>233</v>
      </c>
      <c r="D1640" s="105"/>
      <c r="E1640" s="294">
        <v>20.75</v>
      </c>
      <c r="F1640" s="165"/>
      <c r="G1640" s="295">
        <f t="shared" si="19"/>
        <v>0</v>
      </c>
    </row>
    <row r="1641" spans="1:7" ht="21.2" customHeight="1" x14ac:dyDescent="0.25">
      <c r="A1641" s="133">
        <v>9782898531927</v>
      </c>
      <c r="B1641" s="54" t="s">
        <v>1973</v>
      </c>
      <c r="C1641" s="144" t="s">
        <v>233</v>
      </c>
      <c r="D1641" s="105"/>
      <c r="E1641" s="294">
        <v>15.5</v>
      </c>
      <c r="F1641" s="165"/>
      <c r="G1641" s="295">
        <f t="shared" si="19"/>
        <v>0</v>
      </c>
    </row>
    <row r="1642" spans="1:7" ht="21.2" customHeight="1" x14ac:dyDescent="0.25">
      <c r="A1642" s="133">
        <v>9782898531187</v>
      </c>
      <c r="B1642" s="54" t="s">
        <v>1974</v>
      </c>
      <c r="C1642" s="144" t="s">
        <v>233</v>
      </c>
      <c r="D1642" s="105"/>
      <c r="E1642" s="294">
        <v>15.5</v>
      </c>
      <c r="F1642" s="165"/>
      <c r="G1642" s="295">
        <f t="shared" si="19"/>
        <v>0</v>
      </c>
    </row>
    <row r="1643" spans="1:7" ht="21.2" customHeight="1" x14ac:dyDescent="0.25">
      <c r="A1643" s="133">
        <v>9781039702165</v>
      </c>
      <c r="B1643" s="54" t="s">
        <v>1975</v>
      </c>
      <c r="C1643" s="144" t="s">
        <v>116</v>
      </c>
      <c r="D1643" s="105" t="s">
        <v>98</v>
      </c>
      <c r="E1643" s="294">
        <v>13.5</v>
      </c>
      <c r="F1643" s="165"/>
      <c r="G1643" s="295">
        <f t="shared" si="19"/>
        <v>0</v>
      </c>
    </row>
    <row r="1644" spans="1:7" ht="21.2" customHeight="1" x14ac:dyDescent="0.25">
      <c r="A1644" s="133">
        <v>9781039708228</v>
      </c>
      <c r="B1644" s="54" t="s">
        <v>1976</v>
      </c>
      <c r="C1644" s="144" t="s">
        <v>222</v>
      </c>
      <c r="D1644" s="105"/>
      <c r="E1644" s="294">
        <v>15.75</v>
      </c>
      <c r="F1644" s="165"/>
      <c r="G1644" s="295">
        <f t="shared" si="19"/>
        <v>0</v>
      </c>
    </row>
    <row r="1645" spans="1:7" ht="21.2" customHeight="1" x14ac:dyDescent="0.25">
      <c r="A1645" s="133">
        <v>9781039700840</v>
      </c>
      <c r="B1645" s="54" t="s">
        <v>1977</v>
      </c>
      <c r="C1645" s="144" t="s">
        <v>117</v>
      </c>
      <c r="D1645" s="105" t="s">
        <v>98</v>
      </c>
      <c r="E1645" s="294">
        <v>13.5</v>
      </c>
      <c r="F1645" s="165"/>
      <c r="G1645" s="295">
        <f t="shared" si="19"/>
        <v>0</v>
      </c>
    </row>
    <row r="1646" spans="1:7" ht="21.2" customHeight="1" x14ac:dyDescent="0.25">
      <c r="A1646" s="133">
        <v>9782898105326</v>
      </c>
      <c r="B1646" s="54" t="s">
        <v>1978</v>
      </c>
      <c r="C1646" s="144" t="s">
        <v>214</v>
      </c>
      <c r="D1646" s="105" t="s">
        <v>98</v>
      </c>
      <c r="E1646" s="294">
        <v>20.5</v>
      </c>
      <c r="F1646" s="165"/>
      <c r="G1646" s="295">
        <f t="shared" si="19"/>
        <v>0</v>
      </c>
    </row>
    <row r="1647" spans="1:7" ht="21.2" customHeight="1" x14ac:dyDescent="0.25">
      <c r="A1647" s="133">
        <v>9781039712287</v>
      </c>
      <c r="B1647" s="54" t="s">
        <v>1979</v>
      </c>
      <c r="C1647" s="144" t="s">
        <v>117</v>
      </c>
      <c r="D1647" s="158" t="s">
        <v>98</v>
      </c>
      <c r="E1647" s="294">
        <v>27.25</v>
      </c>
      <c r="F1647" s="165"/>
      <c r="G1647" s="295">
        <f t="shared" si="19"/>
        <v>0</v>
      </c>
    </row>
    <row r="1648" spans="1:7" ht="21.2" customHeight="1" x14ac:dyDescent="0.25">
      <c r="A1648" s="133">
        <v>9781039712461</v>
      </c>
      <c r="B1648" s="54" t="s">
        <v>1980</v>
      </c>
      <c r="C1648" s="144" t="s">
        <v>224</v>
      </c>
      <c r="D1648" s="105"/>
      <c r="E1648" s="294">
        <v>9.25</v>
      </c>
      <c r="F1648" s="165"/>
      <c r="G1648" s="295">
        <f t="shared" si="19"/>
        <v>0</v>
      </c>
    </row>
    <row r="1649" spans="1:7" ht="21.2" customHeight="1" x14ac:dyDescent="0.25">
      <c r="A1649" s="133">
        <v>9781039701250</v>
      </c>
      <c r="B1649" s="54" t="s">
        <v>1981</v>
      </c>
      <c r="C1649" s="144" t="s">
        <v>116</v>
      </c>
      <c r="D1649" s="105"/>
      <c r="E1649" s="294">
        <v>13.5</v>
      </c>
      <c r="F1649" s="165"/>
      <c r="G1649" s="295">
        <f t="shared" si="19"/>
        <v>0</v>
      </c>
    </row>
    <row r="1650" spans="1:7" ht="21.2" customHeight="1" x14ac:dyDescent="0.25">
      <c r="A1650" s="133">
        <v>9781039705807</v>
      </c>
      <c r="B1650" s="54" t="s">
        <v>1982</v>
      </c>
      <c r="C1650" s="144" t="s">
        <v>306</v>
      </c>
      <c r="D1650" s="158"/>
      <c r="E1650" s="294">
        <v>15.75</v>
      </c>
      <c r="F1650" s="165"/>
      <c r="G1650" s="295">
        <f t="shared" si="19"/>
        <v>0</v>
      </c>
    </row>
    <row r="1651" spans="1:7" ht="21.2" customHeight="1" x14ac:dyDescent="0.25">
      <c r="A1651" s="133">
        <v>9781039701557</v>
      </c>
      <c r="B1651" s="54" t="s">
        <v>1983</v>
      </c>
      <c r="C1651" s="144" t="s">
        <v>117</v>
      </c>
      <c r="D1651" s="158"/>
      <c r="E1651" s="294">
        <v>13.5</v>
      </c>
      <c r="F1651" s="165"/>
      <c r="G1651" s="295">
        <f t="shared" si="19"/>
        <v>0</v>
      </c>
    </row>
    <row r="1652" spans="1:7" ht="21.2" customHeight="1" x14ac:dyDescent="0.25">
      <c r="A1652" s="133">
        <v>9781039706019</v>
      </c>
      <c r="B1652" s="54" t="s">
        <v>1984</v>
      </c>
      <c r="C1652" s="144" t="s">
        <v>116</v>
      </c>
      <c r="D1652" s="158" t="s">
        <v>98</v>
      </c>
      <c r="E1652" s="294">
        <v>15.75</v>
      </c>
      <c r="F1652" s="165"/>
      <c r="G1652" s="295">
        <f t="shared" si="19"/>
        <v>0</v>
      </c>
    </row>
    <row r="1653" spans="1:7" ht="21.2" customHeight="1" x14ac:dyDescent="0.25">
      <c r="A1653" s="133">
        <v>9781039711662</v>
      </c>
      <c r="B1653" s="54" t="s">
        <v>1985</v>
      </c>
      <c r="C1653" s="144" t="s">
        <v>116</v>
      </c>
      <c r="D1653" s="158"/>
      <c r="E1653" s="294">
        <v>13.5</v>
      </c>
      <c r="F1653" s="165"/>
      <c r="G1653" s="295">
        <f t="shared" si="19"/>
        <v>0</v>
      </c>
    </row>
    <row r="1654" spans="1:7" ht="21.2" customHeight="1" x14ac:dyDescent="0.25">
      <c r="A1654" s="133">
        <v>9781039708204</v>
      </c>
      <c r="B1654" s="54" t="s">
        <v>1986</v>
      </c>
      <c r="C1654" s="144" t="s">
        <v>218</v>
      </c>
      <c r="D1654" s="105" t="s">
        <v>98</v>
      </c>
      <c r="E1654" s="294">
        <v>18.75</v>
      </c>
      <c r="F1654" s="165"/>
      <c r="G1654" s="295">
        <f t="shared" si="19"/>
        <v>0</v>
      </c>
    </row>
    <row r="1655" spans="1:7" ht="21.2" customHeight="1" x14ac:dyDescent="0.25">
      <c r="A1655" s="133">
        <v>9781039708259</v>
      </c>
      <c r="B1655" s="54" t="s">
        <v>1987</v>
      </c>
      <c r="C1655" s="144" t="s">
        <v>238</v>
      </c>
      <c r="D1655" s="158" t="s">
        <v>98</v>
      </c>
      <c r="E1655" s="294">
        <v>19.75</v>
      </c>
      <c r="F1655" s="165"/>
      <c r="G1655" s="295">
        <f t="shared" si="19"/>
        <v>0</v>
      </c>
    </row>
    <row r="1656" spans="1:7" ht="21.2" customHeight="1" x14ac:dyDescent="0.25">
      <c r="A1656" s="133">
        <v>9781039701427</v>
      </c>
      <c r="B1656" s="54" t="s">
        <v>1988</v>
      </c>
      <c r="C1656" s="144" t="s">
        <v>222</v>
      </c>
      <c r="D1656" s="105" t="s">
        <v>98</v>
      </c>
      <c r="E1656" s="294">
        <v>24</v>
      </c>
      <c r="F1656" s="165"/>
      <c r="G1656" s="295">
        <f t="shared" si="19"/>
        <v>0</v>
      </c>
    </row>
    <row r="1657" spans="1:7" ht="21.2" customHeight="1" x14ac:dyDescent="0.25">
      <c r="A1657" s="133">
        <v>9781443199087</v>
      </c>
      <c r="B1657" s="54" t="s">
        <v>1989</v>
      </c>
      <c r="C1657" s="144" t="s">
        <v>116</v>
      </c>
      <c r="D1657" s="158"/>
      <c r="E1657" s="294">
        <v>13.5</v>
      </c>
      <c r="F1657" s="165"/>
      <c r="G1657" s="295">
        <f t="shared" si="19"/>
        <v>0</v>
      </c>
    </row>
    <row r="1658" spans="1:7" ht="21.2" customHeight="1" x14ac:dyDescent="0.25">
      <c r="A1658" s="133">
        <v>9781443199070</v>
      </c>
      <c r="B1658" s="54" t="s">
        <v>1990</v>
      </c>
      <c r="C1658" s="144" t="s">
        <v>116</v>
      </c>
      <c r="D1658" s="105" t="s">
        <v>98</v>
      </c>
      <c r="E1658" s="294">
        <v>10</v>
      </c>
      <c r="F1658" s="165"/>
      <c r="G1658" s="295">
        <f t="shared" si="19"/>
        <v>0</v>
      </c>
    </row>
    <row r="1659" spans="1:7" ht="21.2" customHeight="1" x14ac:dyDescent="0.25">
      <c r="A1659" s="133">
        <v>9781039714984</v>
      </c>
      <c r="B1659" s="54" t="s">
        <v>1991</v>
      </c>
      <c r="C1659" s="144" t="s">
        <v>116</v>
      </c>
      <c r="D1659" s="158" t="s">
        <v>98</v>
      </c>
      <c r="E1659" s="294">
        <v>12.5</v>
      </c>
      <c r="F1659" s="165"/>
      <c r="G1659" s="295">
        <f t="shared" si="19"/>
        <v>0</v>
      </c>
    </row>
    <row r="1660" spans="1:7" ht="21.2" customHeight="1" x14ac:dyDescent="0.25">
      <c r="A1660" s="133">
        <v>9781039712171</v>
      </c>
      <c r="B1660" s="54" t="s">
        <v>1992</v>
      </c>
      <c r="C1660" s="144" t="s">
        <v>116</v>
      </c>
      <c r="D1660" s="158"/>
      <c r="E1660" s="294">
        <v>13.5</v>
      </c>
      <c r="F1660" s="165"/>
      <c r="G1660" s="295">
        <f t="shared" si="19"/>
        <v>0</v>
      </c>
    </row>
    <row r="1661" spans="1:7" ht="21.2" customHeight="1" x14ac:dyDescent="0.25">
      <c r="A1661" s="133">
        <v>9781039705128</v>
      </c>
      <c r="B1661" s="54" t="s">
        <v>1993</v>
      </c>
      <c r="C1661" s="144" t="s">
        <v>116</v>
      </c>
      <c r="D1661" s="158"/>
      <c r="E1661" s="294">
        <v>13.5</v>
      </c>
      <c r="F1661" s="165"/>
      <c r="G1661" s="295">
        <f t="shared" si="19"/>
        <v>0</v>
      </c>
    </row>
    <row r="1662" spans="1:7" ht="21.2" customHeight="1" x14ac:dyDescent="0.25">
      <c r="A1662" s="133">
        <v>9781039708525</v>
      </c>
      <c r="B1662" s="54" t="s">
        <v>1994</v>
      </c>
      <c r="C1662" s="144" t="s">
        <v>116</v>
      </c>
      <c r="D1662" s="105" t="s">
        <v>98</v>
      </c>
      <c r="E1662" s="294">
        <v>13.5</v>
      </c>
      <c r="F1662" s="165"/>
      <c r="G1662" s="295">
        <f t="shared" si="19"/>
        <v>0</v>
      </c>
    </row>
    <row r="1663" spans="1:7" ht="21.2" customHeight="1" x14ac:dyDescent="0.25">
      <c r="A1663" s="133">
        <v>9781039714274</v>
      </c>
      <c r="B1663" s="54" t="s">
        <v>1995</v>
      </c>
      <c r="C1663" s="144" t="s">
        <v>224</v>
      </c>
      <c r="D1663" s="158"/>
      <c r="E1663" s="294">
        <v>10.5</v>
      </c>
      <c r="F1663" s="165"/>
      <c r="G1663" s="295">
        <f t="shared" si="19"/>
        <v>0</v>
      </c>
    </row>
    <row r="1664" spans="1:7" ht="21.2" customHeight="1" x14ac:dyDescent="0.25">
      <c r="A1664" s="133">
        <v>9781039715158</v>
      </c>
      <c r="B1664" s="54" t="s">
        <v>1996</v>
      </c>
      <c r="C1664" s="144" t="s">
        <v>116</v>
      </c>
      <c r="D1664" s="158"/>
      <c r="E1664" s="294">
        <v>13.5</v>
      </c>
      <c r="F1664" s="165"/>
      <c r="G1664" s="295">
        <f t="shared" si="19"/>
        <v>0</v>
      </c>
    </row>
    <row r="1665" spans="1:7" ht="21.2" customHeight="1" x14ac:dyDescent="0.25">
      <c r="A1665" s="133">
        <v>9782898531019</v>
      </c>
      <c r="B1665" s="54" t="s">
        <v>1997</v>
      </c>
      <c r="C1665" s="144" t="s">
        <v>116</v>
      </c>
      <c r="D1665" s="105" t="s">
        <v>98</v>
      </c>
      <c r="E1665" s="294">
        <v>15.5</v>
      </c>
      <c r="F1665" s="165"/>
      <c r="G1665" s="295">
        <f t="shared" si="19"/>
        <v>0</v>
      </c>
    </row>
    <row r="1666" spans="1:7" ht="21.2" customHeight="1" x14ac:dyDescent="0.25">
      <c r="A1666" s="133">
        <v>9782898531040</v>
      </c>
      <c r="B1666" s="54" t="s">
        <v>1998</v>
      </c>
      <c r="C1666" s="144" t="s">
        <v>116</v>
      </c>
      <c r="D1666" s="158" t="s">
        <v>98</v>
      </c>
      <c r="E1666" s="294">
        <v>15.5</v>
      </c>
      <c r="F1666" s="165"/>
      <c r="G1666" s="295">
        <f t="shared" ref="G1666:G1815" si="24">+F1666*E1666</f>
        <v>0</v>
      </c>
    </row>
    <row r="1667" spans="1:7" ht="21.2" customHeight="1" x14ac:dyDescent="0.25">
      <c r="A1667" s="133">
        <v>9782898531033</v>
      </c>
      <c r="B1667" s="54" t="s">
        <v>1999</v>
      </c>
      <c r="C1667" s="144" t="s">
        <v>238</v>
      </c>
      <c r="D1667" s="105" t="s">
        <v>98</v>
      </c>
      <c r="E1667" s="294">
        <v>15.5</v>
      </c>
      <c r="F1667" s="165"/>
      <c r="G1667" s="295">
        <f t="shared" si="24"/>
        <v>0</v>
      </c>
    </row>
    <row r="1668" spans="1:7" ht="21.2" customHeight="1" x14ac:dyDescent="0.25">
      <c r="A1668" s="133">
        <v>9781443154840</v>
      </c>
      <c r="B1668" s="54" t="s">
        <v>2000</v>
      </c>
      <c r="C1668" s="144" t="s">
        <v>116</v>
      </c>
      <c r="D1668" s="105"/>
      <c r="E1668" s="294">
        <v>11.5</v>
      </c>
      <c r="F1668" s="165"/>
      <c r="G1668" s="295">
        <f t="shared" si="24"/>
        <v>0</v>
      </c>
    </row>
    <row r="1669" spans="1:7" ht="21.2" customHeight="1" x14ac:dyDescent="0.25">
      <c r="A1669" s="133">
        <v>9781443194679</v>
      </c>
      <c r="B1669" s="54" t="s">
        <v>2001</v>
      </c>
      <c r="C1669" s="144" t="s">
        <v>116</v>
      </c>
      <c r="D1669" s="105"/>
      <c r="E1669" s="294">
        <v>13.5</v>
      </c>
      <c r="F1669" s="165"/>
      <c r="G1669" s="295">
        <f t="shared" si="24"/>
        <v>0</v>
      </c>
    </row>
    <row r="1670" spans="1:7" ht="21.2" customHeight="1" x14ac:dyDescent="0.25">
      <c r="A1670" s="133">
        <v>9781443173032</v>
      </c>
      <c r="B1670" s="54" t="s">
        <v>2002</v>
      </c>
      <c r="C1670" s="144" t="s">
        <v>116</v>
      </c>
      <c r="D1670" s="158" t="s">
        <v>98</v>
      </c>
      <c r="E1670" s="294">
        <v>13.5</v>
      </c>
      <c r="F1670" s="165"/>
      <c r="G1670" s="295">
        <f t="shared" si="24"/>
        <v>0</v>
      </c>
    </row>
    <row r="1671" spans="1:7" ht="21.2" customHeight="1" x14ac:dyDescent="0.25">
      <c r="A1671" s="133">
        <v>9781039704268</v>
      </c>
      <c r="B1671" s="54" t="s">
        <v>2003</v>
      </c>
      <c r="C1671" s="144" t="s">
        <v>116</v>
      </c>
      <c r="D1671" s="105"/>
      <c r="E1671" s="294">
        <v>13.5</v>
      </c>
      <c r="F1671" s="165"/>
      <c r="G1671" s="295">
        <f t="shared" si="24"/>
        <v>0</v>
      </c>
    </row>
    <row r="1672" spans="1:7" ht="21.2" customHeight="1" x14ac:dyDescent="0.25">
      <c r="A1672" s="133">
        <v>9781443193900</v>
      </c>
      <c r="B1672" s="54" t="s">
        <v>2004</v>
      </c>
      <c r="C1672" s="144" t="s">
        <v>116</v>
      </c>
      <c r="D1672" s="158"/>
      <c r="E1672" s="294">
        <v>13.5</v>
      </c>
      <c r="F1672" s="165"/>
      <c r="G1672" s="295">
        <f t="shared" si="24"/>
        <v>0</v>
      </c>
    </row>
    <row r="1673" spans="1:7" ht="21.2" customHeight="1" x14ac:dyDescent="0.25">
      <c r="A1673" s="133">
        <v>9781039702400</v>
      </c>
      <c r="B1673" s="54" t="s">
        <v>2005</v>
      </c>
      <c r="C1673" s="144" t="s">
        <v>238</v>
      </c>
      <c r="D1673" s="105"/>
      <c r="E1673" s="294">
        <v>13.5</v>
      </c>
      <c r="F1673" s="165"/>
      <c r="G1673" s="295">
        <f t="shared" si="24"/>
        <v>0</v>
      </c>
    </row>
    <row r="1674" spans="1:7" ht="21.2" customHeight="1" x14ac:dyDescent="0.25">
      <c r="A1674" s="133">
        <v>9782070666324</v>
      </c>
      <c r="B1674" s="54" t="s">
        <v>2006</v>
      </c>
      <c r="C1674" s="144" t="s">
        <v>216</v>
      </c>
      <c r="D1674" s="158"/>
      <c r="E1674" s="294">
        <v>15.5</v>
      </c>
      <c r="F1674" s="165"/>
      <c r="G1674" s="295">
        <f t="shared" si="24"/>
        <v>0</v>
      </c>
    </row>
    <row r="1675" spans="1:7" ht="21.2" customHeight="1" x14ac:dyDescent="0.25">
      <c r="A1675" s="133">
        <v>9781443185288</v>
      </c>
      <c r="B1675" s="54" t="s">
        <v>2007</v>
      </c>
      <c r="C1675" s="144" t="s">
        <v>306</v>
      </c>
      <c r="D1675" s="158"/>
      <c r="E1675" s="294">
        <v>9.25</v>
      </c>
      <c r="F1675" s="165"/>
      <c r="G1675" s="295">
        <f t="shared" si="24"/>
        <v>0</v>
      </c>
    </row>
    <row r="1676" spans="1:7" ht="21.2" customHeight="1" x14ac:dyDescent="0.25">
      <c r="A1676" s="133">
        <v>9781039709720</v>
      </c>
      <c r="B1676" s="54" t="s">
        <v>2008</v>
      </c>
      <c r="C1676" s="144" t="s">
        <v>116</v>
      </c>
      <c r="D1676" s="158"/>
      <c r="E1676" s="294">
        <v>9.25</v>
      </c>
      <c r="F1676" s="165"/>
      <c r="G1676" s="295">
        <f t="shared" si="24"/>
        <v>0</v>
      </c>
    </row>
    <row r="1677" spans="1:7" ht="21.2" customHeight="1" x14ac:dyDescent="0.25">
      <c r="A1677" s="133">
        <v>9781443176224</v>
      </c>
      <c r="B1677" s="54" t="s">
        <v>2009</v>
      </c>
      <c r="C1677" s="144" t="s">
        <v>116</v>
      </c>
      <c r="D1677" s="105"/>
      <c r="E1677" s="294">
        <v>9.25</v>
      </c>
      <c r="F1677" s="165"/>
      <c r="G1677" s="295">
        <f t="shared" si="24"/>
        <v>0</v>
      </c>
    </row>
    <row r="1678" spans="1:7" ht="21.2" customHeight="1" x14ac:dyDescent="0.25">
      <c r="A1678" s="133">
        <v>9781039708198</v>
      </c>
      <c r="B1678" s="54" t="s">
        <v>2010</v>
      </c>
      <c r="C1678" s="144" t="s">
        <v>116</v>
      </c>
      <c r="D1678" s="105"/>
      <c r="E1678" s="294">
        <v>10.5</v>
      </c>
      <c r="F1678" s="165"/>
      <c r="G1678" s="295">
        <f t="shared" si="24"/>
        <v>0</v>
      </c>
    </row>
    <row r="1679" spans="1:7" ht="21.2" customHeight="1" x14ac:dyDescent="0.25">
      <c r="A1679" s="133">
        <v>9781039703384</v>
      </c>
      <c r="B1679" s="54" t="s">
        <v>2011</v>
      </c>
      <c r="C1679" s="144" t="s">
        <v>116</v>
      </c>
      <c r="D1679" s="105"/>
      <c r="E1679" s="294">
        <v>9.25</v>
      </c>
      <c r="F1679" s="165"/>
      <c r="G1679" s="295">
        <f t="shared" si="24"/>
        <v>0</v>
      </c>
    </row>
    <row r="1680" spans="1:7" ht="21.2" customHeight="1" x14ac:dyDescent="0.25">
      <c r="A1680" s="133">
        <v>9781039704305</v>
      </c>
      <c r="B1680" s="54" t="s">
        <v>2012</v>
      </c>
      <c r="C1680" s="144" t="s">
        <v>116</v>
      </c>
      <c r="D1680" s="158"/>
      <c r="E1680" s="294">
        <v>9.25</v>
      </c>
      <c r="F1680" s="165"/>
      <c r="G1680" s="295">
        <f t="shared" si="24"/>
        <v>0</v>
      </c>
    </row>
    <row r="1681" spans="1:7" ht="21.2" customHeight="1" x14ac:dyDescent="0.25">
      <c r="A1681" s="133">
        <v>9781039710375</v>
      </c>
      <c r="B1681" s="54" t="s">
        <v>2013</v>
      </c>
      <c r="C1681" s="144" t="s">
        <v>233</v>
      </c>
      <c r="D1681" s="105"/>
      <c r="E1681" s="294">
        <v>17.75</v>
      </c>
      <c r="F1681" s="165"/>
      <c r="G1681" s="295">
        <f t="shared" si="24"/>
        <v>0</v>
      </c>
    </row>
    <row r="1682" spans="1:7" ht="21.2" customHeight="1" x14ac:dyDescent="0.25">
      <c r="A1682" s="133">
        <v>9781039716506</v>
      </c>
      <c r="B1682" s="54" t="s">
        <v>2014</v>
      </c>
      <c r="C1682" s="144" t="s">
        <v>116</v>
      </c>
      <c r="D1682" s="158"/>
      <c r="E1682" s="294">
        <v>9.25</v>
      </c>
      <c r="F1682" s="165"/>
      <c r="G1682" s="295">
        <f t="shared" si="24"/>
        <v>0</v>
      </c>
    </row>
    <row r="1683" spans="1:7" ht="21.2" customHeight="1" x14ac:dyDescent="0.25">
      <c r="A1683" s="133">
        <v>9781443191487</v>
      </c>
      <c r="B1683" s="54" t="s">
        <v>2015</v>
      </c>
      <c r="C1683" s="144" t="s">
        <v>116</v>
      </c>
      <c r="D1683" s="105"/>
      <c r="E1683" s="294">
        <v>7.25</v>
      </c>
      <c r="F1683" s="165"/>
      <c r="G1683" s="295">
        <f t="shared" si="24"/>
        <v>0</v>
      </c>
    </row>
    <row r="1684" spans="1:7" ht="21.2" customHeight="1" x14ac:dyDescent="0.25">
      <c r="A1684" s="133">
        <v>9781039710573</v>
      </c>
      <c r="B1684" s="54" t="s">
        <v>2016</v>
      </c>
      <c r="C1684" s="144" t="s">
        <v>1295</v>
      </c>
      <c r="D1684" s="158"/>
      <c r="E1684" s="294">
        <v>9.25</v>
      </c>
      <c r="F1684" s="165"/>
      <c r="G1684" s="295">
        <f t="shared" si="24"/>
        <v>0</v>
      </c>
    </row>
    <row r="1685" spans="1:7" ht="21.2" customHeight="1" x14ac:dyDescent="0.25">
      <c r="A1685" s="133">
        <v>9781039701335</v>
      </c>
      <c r="B1685" s="54" t="s">
        <v>2017</v>
      </c>
      <c r="C1685" s="144" t="s">
        <v>306</v>
      </c>
      <c r="D1685" s="105"/>
      <c r="E1685" s="294">
        <v>9.25</v>
      </c>
      <c r="F1685" s="165"/>
      <c r="G1685" s="295">
        <f t="shared" si="24"/>
        <v>0</v>
      </c>
    </row>
    <row r="1686" spans="1:7" ht="21.2" customHeight="1" x14ac:dyDescent="0.25">
      <c r="A1686" s="133">
        <v>9781039703377</v>
      </c>
      <c r="B1686" s="54" t="s">
        <v>2018</v>
      </c>
      <c r="C1686" s="144" t="s">
        <v>116</v>
      </c>
      <c r="D1686" s="158"/>
      <c r="E1686" s="294">
        <v>9.25</v>
      </c>
      <c r="F1686" s="165"/>
      <c r="G1686" s="295">
        <f t="shared" si="24"/>
        <v>0</v>
      </c>
    </row>
    <row r="1687" spans="1:7" ht="21.2" customHeight="1" x14ac:dyDescent="0.25">
      <c r="A1687" s="133">
        <v>9781039714588</v>
      </c>
      <c r="B1687" s="54" t="s">
        <v>2019</v>
      </c>
      <c r="C1687" s="144" t="s">
        <v>116</v>
      </c>
      <c r="D1687" s="158"/>
      <c r="E1687" s="294">
        <v>9.25</v>
      </c>
      <c r="F1687" s="165"/>
      <c r="G1687" s="295">
        <f t="shared" si="24"/>
        <v>0</v>
      </c>
    </row>
    <row r="1688" spans="1:7" ht="21.2" customHeight="1" x14ac:dyDescent="0.25">
      <c r="A1688" s="133">
        <v>9781039709713</v>
      </c>
      <c r="B1688" s="54" t="s">
        <v>2020</v>
      </c>
      <c r="C1688" s="144" t="s">
        <v>1295</v>
      </c>
      <c r="D1688" s="105"/>
      <c r="E1688" s="294">
        <v>9.25</v>
      </c>
      <c r="F1688" s="165"/>
      <c r="G1688" s="295">
        <f t="shared" si="24"/>
        <v>0</v>
      </c>
    </row>
    <row r="1689" spans="1:7" ht="21.2" customHeight="1" x14ac:dyDescent="0.25">
      <c r="A1689" s="133">
        <v>9781039710672</v>
      </c>
      <c r="B1689" s="54" t="s">
        <v>2021</v>
      </c>
      <c r="C1689" s="144" t="s">
        <v>116</v>
      </c>
      <c r="D1689" s="158"/>
      <c r="E1689" s="294">
        <v>26.25</v>
      </c>
      <c r="F1689" s="165"/>
      <c r="G1689" s="295">
        <f t="shared" si="24"/>
        <v>0</v>
      </c>
    </row>
    <row r="1690" spans="1:7" ht="21.2" customHeight="1" x14ac:dyDescent="0.25">
      <c r="A1690" s="133">
        <v>9781443181990</v>
      </c>
      <c r="B1690" s="54" t="s">
        <v>2022</v>
      </c>
      <c r="C1690" s="144" t="s">
        <v>222</v>
      </c>
      <c r="D1690" s="105"/>
      <c r="E1690" s="294">
        <v>10</v>
      </c>
      <c r="F1690" s="165"/>
      <c r="G1690" s="295">
        <f t="shared" si="24"/>
        <v>0</v>
      </c>
    </row>
    <row r="1691" spans="1:7" ht="21.2" customHeight="1" x14ac:dyDescent="0.25">
      <c r="A1691" s="133">
        <v>9781443181419</v>
      </c>
      <c r="B1691" s="54" t="s">
        <v>2023</v>
      </c>
      <c r="C1691" s="144" t="s">
        <v>116</v>
      </c>
      <c r="D1691" s="158"/>
      <c r="E1691" s="294">
        <v>23</v>
      </c>
      <c r="F1691" s="165"/>
      <c r="G1691" s="295">
        <f t="shared" si="24"/>
        <v>0</v>
      </c>
    </row>
    <row r="1692" spans="1:7" ht="21.2" customHeight="1" x14ac:dyDescent="0.25">
      <c r="A1692" s="133">
        <v>9781443193610</v>
      </c>
      <c r="B1692" s="54" t="s">
        <v>2024</v>
      </c>
      <c r="C1692" s="144" t="s">
        <v>238</v>
      </c>
      <c r="D1692" s="105"/>
      <c r="E1692" s="294">
        <v>10.25</v>
      </c>
      <c r="F1692" s="165"/>
      <c r="G1692" s="295">
        <f t="shared" si="24"/>
        <v>0</v>
      </c>
    </row>
    <row r="1693" spans="1:7" ht="21.2" customHeight="1" x14ac:dyDescent="0.25">
      <c r="A1693" s="133">
        <v>9781039709461</v>
      </c>
      <c r="B1693" s="54" t="s">
        <v>2025</v>
      </c>
      <c r="C1693" s="144" t="s">
        <v>116</v>
      </c>
      <c r="D1693" s="105"/>
      <c r="E1693" s="294">
        <v>13.5</v>
      </c>
      <c r="F1693" s="165"/>
      <c r="G1693" s="295">
        <f t="shared" si="24"/>
        <v>0</v>
      </c>
    </row>
    <row r="1694" spans="1:7" ht="21.2" customHeight="1" x14ac:dyDescent="0.25">
      <c r="A1694" s="133">
        <v>9781039711532</v>
      </c>
      <c r="B1694" s="54" t="s">
        <v>2026</v>
      </c>
      <c r="C1694" s="144" t="s">
        <v>116</v>
      </c>
      <c r="D1694" s="158" t="s">
        <v>98</v>
      </c>
      <c r="E1694" s="294">
        <v>15.75</v>
      </c>
      <c r="F1694" s="165"/>
      <c r="G1694" s="295">
        <f t="shared" si="24"/>
        <v>0</v>
      </c>
    </row>
    <row r="1695" spans="1:7" ht="21.2" customHeight="1" x14ac:dyDescent="0.25">
      <c r="A1695" s="133">
        <v>9781039708082</v>
      </c>
      <c r="B1695" s="54" t="s">
        <v>2027</v>
      </c>
      <c r="C1695" s="144" t="s">
        <v>116</v>
      </c>
      <c r="D1695" s="158"/>
      <c r="E1695" s="294">
        <v>13.5</v>
      </c>
      <c r="F1695" s="165"/>
      <c r="G1695" s="295">
        <f t="shared" si="24"/>
        <v>0</v>
      </c>
    </row>
    <row r="1696" spans="1:7" ht="21.2" customHeight="1" x14ac:dyDescent="0.25">
      <c r="A1696" s="133">
        <v>9781039714342</v>
      </c>
      <c r="B1696" s="54" t="s">
        <v>2028</v>
      </c>
      <c r="C1696" s="144" t="s">
        <v>117</v>
      </c>
      <c r="D1696" s="105"/>
      <c r="E1696" s="294">
        <v>15.75</v>
      </c>
      <c r="F1696" s="165"/>
      <c r="G1696" s="295">
        <f t="shared" si="24"/>
        <v>0</v>
      </c>
    </row>
    <row r="1697" spans="1:7" ht="21.2" customHeight="1" x14ac:dyDescent="0.25">
      <c r="A1697" s="133">
        <v>9781443168175</v>
      </c>
      <c r="B1697" s="54" t="s">
        <v>2029</v>
      </c>
      <c r="C1697" s="144" t="s">
        <v>224</v>
      </c>
      <c r="D1697" s="105"/>
      <c r="E1697" s="294">
        <v>12.5</v>
      </c>
      <c r="F1697" s="165"/>
      <c r="G1697" s="295">
        <f t="shared" si="24"/>
        <v>0</v>
      </c>
    </row>
    <row r="1698" spans="1:7" ht="21.2" customHeight="1" x14ac:dyDescent="0.25">
      <c r="A1698" s="133">
        <v>9781443168182</v>
      </c>
      <c r="B1698" s="54" t="s">
        <v>2030</v>
      </c>
      <c r="C1698" s="144" t="s">
        <v>238</v>
      </c>
      <c r="D1698" s="158"/>
      <c r="E1698" s="294">
        <v>12.5</v>
      </c>
      <c r="F1698" s="165"/>
      <c r="G1698" s="295">
        <f t="shared" si="24"/>
        <v>0</v>
      </c>
    </row>
    <row r="1699" spans="1:7" ht="21.2" customHeight="1" x14ac:dyDescent="0.25">
      <c r="A1699" s="133">
        <v>9781039713048</v>
      </c>
      <c r="B1699" s="54" t="s">
        <v>2031</v>
      </c>
      <c r="C1699" s="144" t="s">
        <v>224</v>
      </c>
      <c r="D1699" s="105" t="s">
        <v>98</v>
      </c>
      <c r="E1699" s="294">
        <v>16.75</v>
      </c>
      <c r="F1699" s="165"/>
      <c r="G1699" s="295">
        <f t="shared" si="24"/>
        <v>0</v>
      </c>
    </row>
    <row r="1700" spans="1:7" ht="21.2" customHeight="1" x14ac:dyDescent="0.25">
      <c r="A1700" s="133">
        <v>9781443198783</v>
      </c>
      <c r="B1700" s="54" t="s">
        <v>2032</v>
      </c>
      <c r="C1700" s="144" t="s">
        <v>116</v>
      </c>
      <c r="D1700" s="158" t="s">
        <v>98</v>
      </c>
      <c r="E1700" s="294">
        <v>13.5</v>
      </c>
      <c r="F1700" s="165"/>
      <c r="G1700" s="295">
        <f t="shared" si="24"/>
        <v>0</v>
      </c>
    </row>
    <row r="1701" spans="1:7" ht="21.2" customHeight="1" x14ac:dyDescent="0.25">
      <c r="A1701" s="133">
        <v>9782898630958</v>
      </c>
      <c r="B1701" s="54" t="s">
        <v>2033</v>
      </c>
      <c r="C1701" s="144" t="s">
        <v>218</v>
      </c>
      <c r="D1701" s="105" t="s">
        <v>98</v>
      </c>
      <c r="E1701" s="294">
        <v>20.75</v>
      </c>
      <c r="F1701" s="165"/>
      <c r="G1701" s="295">
        <f t="shared" si="24"/>
        <v>0</v>
      </c>
    </row>
    <row r="1702" spans="1:7" ht="21.2" customHeight="1" x14ac:dyDescent="0.25">
      <c r="A1702" s="133">
        <v>9781443176057</v>
      </c>
      <c r="B1702" s="54" t="s">
        <v>2034</v>
      </c>
      <c r="C1702" s="144" t="s">
        <v>116</v>
      </c>
      <c r="D1702" s="158" t="s">
        <v>98</v>
      </c>
      <c r="E1702" s="294">
        <v>20.5</v>
      </c>
      <c r="F1702" s="165"/>
      <c r="G1702" s="295">
        <f t="shared" si="24"/>
        <v>0</v>
      </c>
    </row>
    <row r="1703" spans="1:7" ht="21.2" customHeight="1" x14ac:dyDescent="0.25">
      <c r="A1703" s="133">
        <v>9781039700796</v>
      </c>
      <c r="B1703" s="54" t="s">
        <v>2035</v>
      </c>
      <c r="C1703" s="144" t="s">
        <v>238</v>
      </c>
      <c r="D1703" s="158"/>
      <c r="E1703" s="294">
        <v>13.5</v>
      </c>
      <c r="F1703" s="165"/>
      <c r="G1703" s="295">
        <f t="shared" si="24"/>
        <v>0</v>
      </c>
    </row>
    <row r="1704" spans="1:7" ht="21.2" customHeight="1" x14ac:dyDescent="0.25">
      <c r="A1704" s="133">
        <v>9781039712737</v>
      </c>
      <c r="B1704" s="54" t="s">
        <v>2036</v>
      </c>
      <c r="C1704" s="144" t="s">
        <v>116</v>
      </c>
      <c r="D1704" s="158"/>
      <c r="E1704" s="294">
        <v>12.5</v>
      </c>
      <c r="F1704" s="165"/>
      <c r="G1704" s="295">
        <f t="shared" si="24"/>
        <v>0</v>
      </c>
    </row>
    <row r="1705" spans="1:7" ht="21.2" customHeight="1" x14ac:dyDescent="0.25">
      <c r="A1705" s="133">
        <v>9781039701939</v>
      </c>
      <c r="B1705" s="54" t="s">
        <v>2037</v>
      </c>
      <c r="C1705" s="144" t="s">
        <v>116</v>
      </c>
      <c r="D1705" s="158" t="s">
        <v>98</v>
      </c>
      <c r="E1705" s="294">
        <v>13.5</v>
      </c>
      <c r="F1705" s="165"/>
      <c r="G1705" s="295">
        <f t="shared" si="24"/>
        <v>0</v>
      </c>
    </row>
    <row r="1706" spans="1:7" ht="21.2" customHeight="1" x14ac:dyDescent="0.25">
      <c r="A1706" s="133">
        <v>9782895795674</v>
      </c>
      <c r="B1706" s="54" t="s">
        <v>2038</v>
      </c>
      <c r="C1706" s="144" t="s">
        <v>218</v>
      </c>
      <c r="D1706" s="158" t="s">
        <v>98</v>
      </c>
      <c r="E1706" s="294">
        <v>18.75</v>
      </c>
      <c r="F1706" s="165"/>
      <c r="G1706" s="295">
        <f t="shared" si="24"/>
        <v>0</v>
      </c>
    </row>
    <row r="1707" spans="1:7" ht="21.2" customHeight="1" x14ac:dyDescent="0.25">
      <c r="A1707" s="133">
        <v>9781443199193</v>
      </c>
      <c r="B1707" s="54" t="s">
        <v>2039</v>
      </c>
      <c r="C1707" s="144" t="s">
        <v>116</v>
      </c>
      <c r="D1707" s="105"/>
      <c r="E1707" s="294">
        <v>10</v>
      </c>
      <c r="F1707" s="165"/>
      <c r="G1707" s="295">
        <f t="shared" si="24"/>
        <v>0</v>
      </c>
    </row>
    <row r="1708" spans="1:7" ht="21.2" customHeight="1" x14ac:dyDescent="0.25">
      <c r="A1708" s="133">
        <v>9781039709621</v>
      </c>
      <c r="B1708" s="54" t="s">
        <v>2040</v>
      </c>
      <c r="C1708" s="144" t="s">
        <v>116</v>
      </c>
      <c r="D1708" s="158"/>
      <c r="E1708" s="294">
        <v>13.5</v>
      </c>
      <c r="F1708" s="165"/>
      <c r="G1708" s="295">
        <f t="shared" si="24"/>
        <v>0</v>
      </c>
    </row>
    <row r="1709" spans="1:7" ht="21.2" customHeight="1" x14ac:dyDescent="0.25">
      <c r="A1709" s="133">
        <v>9781039707771</v>
      </c>
      <c r="B1709" s="54" t="s">
        <v>2041</v>
      </c>
      <c r="C1709" s="144" t="s">
        <v>900</v>
      </c>
      <c r="D1709" s="105"/>
      <c r="E1709" s="294">
        <v>13.5</v>
      </c>
      <c r="F1709" s="165"/>
      <c r="G1709" s="295">
        <f t="shared" si="24"/>
        <v>0</v>
      </c>
    </row>
    <row r="1710" spans="1:7" ht="21.2" customHeight="1" x14ac:dyDescent="0.25">
      <c r="A1710" s="133">
        <v>9781039709331</v>
      </c>
      <c r="B1710" s="54" t="s">
        <v>2042</v>
      </c>
      <c r="C1710" s="144" t="s">
        <v>900</v>
      </c>
      <c r="D1710" s="105"/>
      <c r="E1710" s="294">
        <v>15.75</v>
      </c>
      <c r="F1710" s="165"/>
      <c r="G1710" s="295">
        <f t="shared" si="24"/>
        <v>0</v>
      </c>
    </row>
    <row r="1711" spans="1:7" ht="21.2" customHeight="1" x14ac:dyDescent="0.25">
      <c r="A1711" s="133">
        <v>9781039711419</v>
      </c>
      <c r="B1711" s="54" t="s">
        <v>2043</v>
      </c>
      <c r="C1711" s="144" t="s">
        <v>222</v>
      </c>
      <c r="D1711" s="158"/>
      <c r="E1711" s="294">
        <v>15.75</v>
      </c>
      <c r="F1711" s="165"/>
      <c r="G1711" s="295">
        <f t="shared" si="24"/>
        <v>0</v>
      </c>
    </row>
    <row r="1712" spans="1:7" ht="21.2" customHeight="1" x14ac:dyDescent="0.25">
      <c r="A1712" s="133">
        <v>9781039712782</v>
      </c>
      <c r="B1712" s="54" t="s">
        <v>2044</v>
      </c>
      <c r="C1712" s="144" t="s">
        <v>222</v>
      </c>
      <c r="D1712" s="158"/>
      <c r="E1712" s="294">
        <v>15.75</v>
      </c>
      <c r="F1712" s="165"/>
      <c r="G1712" s="295">
        <f t="shared" si="24"/>
        <v>0</v>
      </c>
    </row>
    <row r="1713" spans="1:7" ht="21.2" customHeight="1" x14ac:dyDescent="0.25">
      <c r="A1713" s="133">
        <v>9781039716308</v>
      </c>
      <c r="B1713" s="54" t="s">
        <v>2045</v>
      </c>
      <c r="C1713" s="144" t="s">
        <v>224</v>
      </c>
      <c r="D1713" s="158"/>
      <c r="E1713" s="294">
        <v>10.5</v>
      </c>
      <c r="F1713" s="165"/>
      <c r="G1713" s="295">
        <f t="shared" si="24"/>
        <v>0</v>
      </c>
    </row>
    <row r="1714" spans="1:7" ht="21.2" customHeight="1" x14ac:dyDescent="0.25">
      <c r="A1714" s="133">
        <v>9781443177993</v>
      </c>
      <c r="B1714" s="54" t="s">
        <v>2046</v>
      </c>
      <c r="C1714" s="144" t="s">
        <v>222</v>
      </c>
      <c r="D1714" s="158"/>
      <c r="E1714" s="294">
        <v>15.5</v>
      </c>
      <c r="F1714" s="165"/>
      <c r="G1714" s="295">
        <f t="shared" si="24"/>
        <v>0</v>
      </c>
    </row>
    <row r="1715" spans="1:7" ht="21.2" customHeight="1" x14ac:dyDescent="0.25">
      <c r="A1715" s="133">
        <v>9781039709348</v>
      </c>
      <c r="B1715" s="54" t="s">
        <v>2047</v>
      </c>
      <c r="C1715" s="144" t="s">
        <v>116</v>
      </c>
      <c r="D1715" s="105"/>
      <c r="E1715" s="294">
        <v>10.5</v>
      </c>
      <c r="F1715" s="165"/>
      <c r="G1715" s="295">
        <f t="shared" si="24"/>
        <v>0</v>
      </c>
    </row>
    <row r="1716" spans="1:7" ht="21.2" customHeight="1" x14ac:dyDescent="0.25">
      <c r="A1716" s="133">
        <v>9781039711051</v>
      </c>
      <c r="B1716" s="54" t="s">
        <v>2048</v>
      </c>
      <c r="C1716" s="144" t="s">
        <v>224</v>
      </c>
      <c r="D1716" s="105"/>
      <c r="E1716" s="294">
        <v>10.5</v>
      </c>
      <c r="F1716" s="165"/>
      <c r="G1716" s="295">
        <f t="shared" si="24"/>
        <v>0</v>
      </c>
    </row>
    <row r="1717" spans="1:7" ht="21.2" customHeight="1" x14ac:dyDescent="0.25">
      <c r="A1717" s="133">
        <v>9781039707788</v>
      </c>
      <c r="B1717" s="54" t="s">
        <v>2049</v>
      </c>
      <c r="C1717" s="144" t="s">
        <v>224</v>
      </c>
      <c r="D1717" s="105"/>
      <c r="E1717" s="294">
        <v>10.5</v>
      </c>
      <c r="F1717" s="165"/>
      <c r="G1717" s="295">
        <f t="shared" si="24"/>
        <v>0</v>
      </c>
    </row>
    <row r="1718" spans="1:7" ht="21.2" customHeight="1" x14ac:dyDescent="0.25">
      <c r="A1718" s="133">
        <v>9781443164580</v>
      </c>
      <c r="B1718" s="54" t="s">
        <v>2050</v>
      </c>
      <c r="C1718" s="144" t="s">
        <v>116</v>
      </c>
      <c r="D1718" s="105" t="s">
        <v>98</v>
      </c>
      <c r="E1718" s="294">
        <v>8</v>
      </c>
      <c r="F1718" s="165"/>
      <c r="G1718" s="295">
        <f t="shared" si="24"/>
        <v>0</v>
      </c>
    </row>
    <row r="1719" spans="1:7" ht="21.2" customHeight="1" x14ac:dyDescent="0.25">
      <c r="A1719" s="133">
        <v>9781039706569</v>
      </c>
      <c r="B1719" s="54" t="s">
        <v>2051</v>
      </c>
      <c r="C1719" s="144" t="s">
        <v>117</v>
      </c>
      <c r="D1719" s="105"/>
      <c r="E1719" s="294">
        <v>15.75</v>
      </c>
      <c r="F1719" s="165"/>
      <c r="G1719" s="295">
        <f t="shared" si="24"/>
        <v>0</v>
      </c>
    </row>
    <row r="1720" spans="1:7" ht="21.2" customHeight="1" x14ac:dyDescent="0.25">
      <c r="A1720" s="133">
        <v>9781039705241</v>
      </c>
      <c r="B1720" s="54" t="s">
        <v>2052</v>
      </c>
      <c r="C1720" s="144" t="s">
        <v>116</v>
      </c>
      <c r="D1720" s="105" t="s">
        <v>98</v>
      </c>
      <c r="E1720" s="294">
        <v>15.75</v>
      </c>
      <c r="F1720" s="165"/>
      <c r="G1720" s="295">
        <f t="shared" si="24"/>
        <v>0</v>
      </c>
    </row>
    <row r="1721" spans="1:7" ht="21.2" customHeight="1" x14ac:dyDescent="0.25">
      <c r="A1721" s="133">
        <v>9782897743277</v>
      </c>
      <c r="B1721" s="54" t="s">
        <v>2053</v>
      </c>
      <c r="C1721" s="144" t="s">
        <v>214</v>
      </c>
      <c r="D1721" s="105" t="s">
        <v>98</v>
      </c>
      <c r="E1721" s="294">
        <v>14.5</v>
      </c>
      <c r="F1721" s="165"/>
      <c r="G1721" s="295">
        <f t="shared" si="24"/>
        <v>0</v>
      </c>
    </row>
    <row r="1722" spans="1:7" ht="21.2" customHeight="1" x14ac:dyDescent="0.25">
      <c r="A1722" s="133">
        <v>9782898632020</v>
      </c>
      <c r="B1722" s="54" t="s">
        <v>2054</v>
      </c>
      <c r="C1722" s="144" t="s">
        <v>218</v>
      </c>
      <c r="D1722" s="105" t="s">
        <v>98</v>
      </c>
      <c r="E1722" s="294">
        <v>20.75</v>
      </c>
      <c r="F1722" s="165"/>
      <c r="G1722" s="295">
        <f t="shared" si="24"/>
        <v>0</v>
      </c>
    </row>
    <row r="1723" spans="1:7" ht="21.2" customHeight="1" x14ac:dyDescent="0.25">
      <c r="A1723" s="133">
        <v>9782898109805</v>
      </c>
      <c r="B1723" s="54" t="s">
        <v>2055</v>
      </c>
      <c r="C1723" s="144" t="s">
        <v>218</v>
      </c>
      <c r="D1723" s="105" t="s">
        <v>98</v>
      </c>
      <c r="E1723" s="294">
        <v>20.75</v>
      </c>
      <c r="F1723" s="165"/>
      <c r="G1723" s="295">
        <f t="shared" si="24"/>
        <v>0</v>
      </c>
    </row>
    <row r="1724" spans="1:7" ht="21.2" customHeight="1" x14ac:dyDescent="0.25">
      <c r="A1724" s="133">
        <v>9781443199407</v>
      </c>
      <c r="B1724" s="54" t="s">
        <v>2056</v>
      </c>
      <c r="C1724" s="144" t="s">
        <v>116</v>
      </c>
      <c r="D1724" s="105" t="s">
        <v>98</v>
      </c>
      <c r="E1724" s="294">
        <v>10</v>
      </c>
      <c r="F1724" s="165"/>
      <c r="G1724" s="295">
        <f t="shared" si="24"/>
        <v>0</v>
      </c>
    </row>
    <row r="1725" spans="1:7" ht="21.2" customHeight="1" x14ac:dyDescent="0.25">
      <c r="A1725" s="133">
        <v>9781039712164</v>
      </c>
      <c r="B1725" s="54" t="s">
        <v>2057</v>
      </c>
      <c r="C1725" s="144" t="s">
        <v>222</v>
      </c>
      <c r="D1725" s="105"/>
      <c r="E1725" s="294">
        <v>11.5</v>
      </c>
      <c r="F1725" s="165"/>
      <c r="G1725" s="295">
        <f t="shared" si="24"/>
        <v>0</v>
      </c>
    </row>
    <row r="1726" spans="1:7" ht="21.2" customHeight="1" x14ac:dyDescent="0.25">
      <c r="A1726" s="133">
        <v>9781039702486</v>
      </c>
      <c r="B1726" s="54" t="s">
        <v>2058</v>
      </c>
      <c r="C1726" s="144" t="s">
        <v>116</v>
      </c>
      <c r="D1726" s="105"/>
      <c r="E1726" s="294">
        <v>13.5</v>
      </c>
      <c r="F1726" s="165"/>
      <c r="G1726" s="295">
        <f t="shared" si="24"/>
        <v>0</v>
      </c>
    </row>
    <row r="1727" spans="1:7" ht="21.2" customHeight="1" x14ac:dyDescent="0.25">
      <c r="A1727" s="133">
        <v>9781039705951</v>
      </c>
      <c r="B1727" s="54" t="s">
        <v>2059</v>
      </c>
      <c r="C1727" s="144" t="s">
        <v>216</v>
      </c>
      <c r="D1727" s="105" t="s">
        <v>98</v>
      </c>
      <c r="E1727" s="294">
        <v>19.75</v>
      </c>
      <c r="F1727" s="165"/>
      <c r="G1727" s="295">
        <f t="shared" si="24"/>
        <v>0</v>
      </c>
    </row>
    <row r="1728" spans="1:7" ht="21.2" customHeight="1" x14ac:dyDescent="0.25">
      <c r="A1728" s="133">
        <v>9781803703022</v>
      </c>
      <c r="B1728" s="54" t="s">
        <v>2060</v>
      </c>
      <c r="C1728" s="144" t="s">
        <v>116</v>
      </c>
      <c r="D1728" s="105"/>
      <c r="E1728" s="294">
        <v>18.75</v>
      </c>
      <c r="F1728" s="165"/>
      <c r="G1728" s="295">
        <f t="shared" si="24"/>
        <v>0</v>
      </c>
    </row>
    <row r="1729" spans="1:7" ht="21.2" customHeight="1" x14ac:dyDescent="0.25">
      <c r="A1729" s="133">
        <v>9781803701493</v>
      </c>
      <c r="B1729" s="54" t="s">
        <v>2061</v>
      </c>
      <c r="C1729" s="144" t="s">
        <v>117</v>
      </c>
      <c r="D1729" s="105"/>
      <c r="E1729" s="294">
        <v>18.75</v>
      </c>
      <c r="F1729" s="165"/>
      <c r="G1729" s="295">
        <f t="shared" si="24"/>
        <v>0</v>
      </c>
    </row>
    <row r="1730" spans="1:7" ht="21.2" customHeight="1" x14ac:dyDescent="0.25">
      <c r="A1730" s="133">
        <v>9781803701998</v>
      </c>
      <c r="B1730" s="54" t="s">
        <v>2062</v>
      </c>
      <c r="C1730" s="144" t="s">
        <v>116</v>
      </c>
      <c r="D1730" s="105"/>
      <c r="E1730" s="294">
        <v>18.75</v>
      </c>
      <c r="F1730" s="165"/>
      <c r="G1730" s="295">
        <f t="shared" si="24"/>
        <v>0</v>
      </c>
    </row>
    <row r="1731" spans="1:7" ht="21.2" customHeight="1" x14ac:dyDescent="0.25">
      <c r="A1731" s="133">
        <v>9781039701533</v>
      </c>
      <c r="B1731" s="54" t="s">
        <v>2063</v>
      </c>
      <c r="C1731" s="144" t="s">
        <v>116</v>
      </c>
      <c r="D1731" s="105" t="s">
        <v>98</v>
      </c>
      <c r="E1731" s="294">
        <v>26</v>
      </c>
      <c r="F1731" s="165"/>
      <c r="G1731" s="295">
        <f t="shared" si="24"/>
        <v>0</v>
      </c>
    </row>
    <row r="1732" spans="1:7" ht="21.2" customHeight="1" x14ac:dyDescent="0.25">
      <c r="A1732" s="133">
        <v>9781039711280</v>
      </c>
      <c r="B1732" s="54" t="s">
        <v>2064</v>
      </c>
      <c r="C1732" s="144" t="s">
        <v>116</v>
      </c>
      <c r="D1732" s="105"/>
      <c r="E1732" s="294">
        <v>28.25</v>
      </c>
      <c r="F1732" s="165"/>
      <c r="G1732" s="295">
        <f t="shared" si="24"/>
        <v>0</v>
      </c>
    </row>
    <row r="1733" spans="1:7" ht="21.2" customHeight="1" x14ac:dyDescent="0.25">
      <c r="A1733" s="133">
        <v>9782897628345</v>
      </c>
      <c r="B1733" s="54" t="s">
        <v>2065</v>
      </c>
      <c r="C1733" s="144" t="s">
        <v>216</v>
      </c>
      <c r="D1733" s="105" t="s">
        <v>98</v>
      </c>
      <c r="E1733" s="294">
        <v>17.75</v>
      </c>
      <c r="F1733" s="165"/>
      <c r="G1733" s="295">
        <f t="shared" si="24"/>
        <v>0</v>
      </c>
    </row>
    <row r="1734" spans="1:7" ht="21.2" customHeight="1" x14ac:dyDescent="0.25">
      <c r="A1734" s="133">
        <v>9781039709270</v>
      </c>
      <c r="B1734" s="54" t="s">
        <v>2066</v>
      </c>
      <c r="C1734" s="144" t="s">
        <v>116</v>
      </c>
      <c r="D1734" s="105" t="s">
        <v>98</v>
      </c>
      <c r="E1734" s="294">
        <v>15.75</v>
      </c>
      <c r="F1734" s="165"/>
      <c r="G1734" s="295">
        <f t="shared" si="24"/>
        <v>0</v>
      </c>
    </row>
    <row r="1735" spans="1:7" ht="21.2" customHeight="1" x14ac:dyDescent="0.25">
      <c r="A1735" s="133">
        <v>9781835403266</v>
      </c>
      <c r="B1735" s="54" t="s">
        <v>2067</v>
      </c>
      <c r="C1735" s="144" t="s">
        <v>1569</v>
      </c>
      <c r="D1735" s="105"/>
      <c r="E1735" s="294">
        <v>17.75</v>
      </c>
      <c r="F1735" s="165"/>
      <c r="G1735" s="295">
        <f t="shared" si="24"/>
        <v>0</v>
      </c>
    </row>
    <row r="1736" spans="1:7" ht="21.2" customHeight="1" x14ac:dyDescent="0.25">
      <c r="A1736" s="133">
        <v>9781805315278</v>
      </c>
      <c r="B1736" s="54" t="s">
        <v>2068</v>
      </c>
      <c r="C1736" s="144" t="s">
        <v>238</v>
      </c>
      <c r="D1736" s="105"/>
      <c r="E1736" s="294">
        <v>15.5</v>
      </c>
      <c r="F1736" s="165"/>
      <c r="G1736" s="295">
        <f t="shared" si="24"/>
        <v>0</v>
      </c>
    </row>
    <row r="1737" spans="1:7" ht="21.2" customHeight="1" x14ac:dyDescent="0.25">
      <c r="A1737" s="133">
        <v>9781443134651</v>
      </c>
      <c r="B1737" s="54" t="s">
        <v>2069</v>
      </c>
      <c r="C1737" s="144" t="s">
        <v>116</v>
      </c>
      <c r="D1737" s="105" t="s">
        <v>98</v>
      </c>
      <c r="E1737" s="294">
        <v>12.5</v>
      </c>
      <c r="F1737" s="165"/>
      <c r="G1737" s="295">
        <f t="shared" si="24"/>
        <v>0</v>
      </c>
    </row>
    <row r="1738" spans="1:7" ht="21.2" customHeight="1" x14ac:dyDescent="0.25">
      <c r="A1738" s="133">
        <v>9781039706194</v>
      </c>
      <c r="B1738" s="54" t="s">
        <v>2070</v>
      </c>
      <c r="C1738" s="144" t="s">
        <v>116</v>
      </c>
      <c r="D1738" s="105" t="s">
        <v>98</v>
      </c>
      <c r="E1738" s="294">
        <v>13.5</v>
      </c>
      <c r="F1738" s="165"/>
      <c r="G1738" s="295">
        <f t="shared" si="24"/>
        <v>0</v>
      </c>
    </row>
    <row r="1739" spans="1:7" ht="21.2" customHeight="1" x14ac:dyDescent="0.25">
      <c r="A1739" s="133">
        <v>9781039712768</v>
      </c>
      <c r="B1739" s="54" t="s">
        <v>2071</v>
      </c>
      <c r="C1739" s="144" t="s">
        <v>116</v>
      </c>
      <c r="D1739" s="105" t="s">
        <v>98</v>
      </c>
      <c r="E1739" s="294">
        <v>13.5</v>
      </c>
      <c r="F1739" s="165"/>
      <c r="G1739" s="295">
        <f t="shared" si="24"/>
        <v>0</v>
      </c>
    </row>
    <row r="1740" spans="1:7" ht="21.2" customHeight="1" x14ac:dyDescent="0.25">
      <c r="A1740" s="133">
        <v>9781443199728</v>
      </c>
      <c r="B1740" s="54" t="s">
        <v>2072</v>
      </c>
      <c r="C1740" s="144" t="s">
        <v>116</v>
      </c>
      <c r="D1740" s="105"/>
      <c r="E1740" s="294">
        <v>13.5</v>
      </c>
      <c r="F1740" s="165"/>
      <c r="G1740" s="295">
        <f t="shared" si="24"/>
        <v>0</v>
      </c>
    </row>
    <row r="1741" spans="1:7" ht="21.2" customHeight="1" x14ac:dyDescent="0.25">
      <c r="A1741" s="133">
        <v>9781039707313</v>
      </c>
      <c r="B1741" s="54" t="s">
        <v>2073</v>
      </c>
      <c r="C1741" s="144" t="s">
        <v>116</v>
      </c>
      <c r="D1741" s="105" t="s">
        <v>98</v>
      </c>
      <c r="E1741" s="294">
        <v>10.5</v>
      </c>
      <c r="F1741" s="165"/>
      <c r="G1741" s="295">
        <f t="shared" si="24"/>
        <v>0</v>
      </c>
    </row>
    <row r="1742" spans="1:7" ht="21.2" customHeight="1" x14ac:dyDescent="0.25">
      <c r="A1742" s="133">
        <v>9781039710177</v>
      </c>
      <c r="B1742" s="54" t="s">
        <v>2074</v>
      </c>
      <c r="C1742" s="144" t="s">
        <v>116</v>
      </c>
      <c r="D1742" s="105" t="s">
        <v>98</v>
      </c>
      <c r="E1742" s="294">
        <v>21</v>
      </c>
      <c r="F1742" s="165"/>
      <c r="G1742" s="295">
        <f t="shared" si="24"/>
        <v>0</v>
      </c>
    </row>
    <row r="1743" spans="1:7" ht="21.2" customHeight="1" x14ac:dyDescent="0.25">
      <c r="A1743" s="133">
        <v>9781039700604</v>
      </c>
      <c r="B1743" s="54" t="s">
        <v>2075</v>
      </c>
      <c r="C1743" s="144" t="s">
        <v>117</v>
      </c>
      <c r="D1743" s="105"/>
      <c r="E1743" s="294">
        <v>9.25</v>
      </c>
      <c r="F1743" s="165"/>
      <c r="G1743" s="295">
        <f t="shared" si="24"/>
        <v>0</v>
      </c>
    </row>
    <row r="1744" spans="1:7" ht="21.2" customHeight="1" x14ac:dyDescent="0.25">
      <c r="A1744" s="133">
        <v>9781039702929</v>
      </c>
      <c r="B1744" s="54" t="s">
        <v>2076</v>
      </c>
      <c r="C1744" s="144" t="s">
        <v>238</v>
      </c>
      <c r="D1744" s="105"/>
      <c r="E1744" s="294">
        <v>9.25</v>
      </c>
      <c r="F1744" s="165"/>
      <c r="G1744" s="295">
        <f t="shared" si="24"/>
        <v>0</v>
      </c>
    </row>
    <row r="1745" spans="1:7" ht="21.2" customHeight="1" x14ac:dyDescent="0.25">
      <c r="A1745" s="133">
        <v>9781039716483</v>
      </c>
      <c r="B1745" s="54" t="s">
        <v>2077</v>
      </c>
      <c r="C1745" s="144" t="s">
        <v>238</v>
      </c>
      <c r="D1745" s="105"/>
      <c r="E1745" s="294">
        <v>10.5</v>
      </c>
      <c r="F1745" s="165"/>
      <c r="G1745" s="295">
        <f t="shared" si="24"/>
        <v>0</v>
      </c>
    </row>
    <row r="1746" spans="1:7" ht="21.2" customHeight="1" x14ac:dyDescent="0.25">
      <c r="A1746" s="133">
        <v>9781443177672</v>
      </c>
      <c r="B1746" s="54" t="s">
        <v>2078</v>
      </c>
      <c r="C1746" s="144" t="s">
        <v>116</v>
      </c>
      <c r="D1746" s="105"/>
      <c r="E1746" s="294">
        <v>8.25</v>
      </c>
      <c r="F1746" s="165"/>
      <c r="G1746" s="295">
        <f t="shared" si="24"/>
        <v>0</v>
      </c>
    </row>
    <row r="1747" spans="1:7" ht="21.2" customHeight="1" x14ac:dyDescent="0.25">
      <c r="A1747" s="133">
        <v>9781443151344</v>
      </c>
      <c r="B1747" s="54" t="s">
        <v>2079</v>
      </c>
      <c r="C1747" s="144" t="s">
        <v>117</v>
      </c>
      <c r="D1747" s="105"/>
      <c r="E1747" s="294">
        <v>9.25</v>
      </c>
      <c r="F1747" s="165"/>
      <c r="G1747" s="295">
        <f t="shared" si="24"/>
        <v>0</v>
      </c>
    </row>
    <row r="1748" spans="1:7" ht="21.2" customHeight="1" x14ac:dyDescent="0.25">
      <c r="A1748" s="133">
        <v>9781443164559</v>
      </c>
      <c r="B1748" s="54" t="s">
        <v>2080</v>
      </c>
      <c r="C1748" s="144" t="s">
        <v>116</v>
      </c>
      <c r="D1748" s="105"/>
      <c r="E1748" s="294">
        <v>9.25</v>
      </c>
      <c r="F1748" s="165"/>
      <c r="G1748" s="295">
        <f t="shared" si="24"/>
        <v>0</v>
      </c>
    </row>
    <row r="1749" spans="1:7" ht="21.2" customHeight="1" x14ac:dyDescent="0.25">
      <c r="A1749" s="133">
        <v>9781443174091</v>
      </c>
      <c r="B1749" s="54" t="s">
        <v>2081</v>
      </c>
      <c r="C1749" s="144" t="s">
        <v>116</v>
      </c>
      <c r="D1749" s="105"/>
      <c r="E1749" s="294">
        <v>9.25</v>
      </c>
      <c r="F1749" s="165"/>
      <c r="G1749" s="295">
        <f t="shared" si="24"/>
        <v>0</v>
      </c>
    </row>
    <row r="1750" spans="1:7" ht="21.2" customHeight="1" x14ac:dyDescent="0.25">
      <c r="A1750" s="133">
        <v>9781039701359</v>
      </c>
      <c r="B1750" s="54" t="s">
        <v>2082</v>
      </c>
      <c r="C1750" s="144" t="s">
        <v>116</v>
      </c>
      <c r="D1750" s="105"/>
      <c r="E1750" s="294">
        <v>13.5</v>
      </c>
      <c r="F1750" s="165"/>
      <c r="G1750" s="295">
        <f t="shared" si="24"/>
        <v>0</v>
      </c>
    </row>
    <row r="1751" spans="1:7" ht="21.2" customHeight="1" x14ac:dyDescent="0.25">
      <c r="A1751" s="133">
        <v>9781443173100</v>
      </c>
      <c r="B1751" s="54" t="s">
        <v>2083</v>
      </c>
      <c r="C1751" s="144" t="s">
        <v>214</v>
      </c>
      <c r="D1751" s="105" t="s">
        <v>98</v>
      </c>
      <c r="E1751" s="294">
        <v>17.5</v>
      </c>
      <c r="F1751" s="165"/>
      <c r="G1751" s="295">
        <f t="shared" si="24"/>
        <v>0</v>
      </c>
    </row>
    <row r="1752" spans="1:7" ht="21.2" customHeight="1" x14ac:dyDescent="0.25">
      <c r="A1752" s="133">
        <v>9781039707610</v>
      </c>
      <c r="B1752" s="54" t="s">
        <v>2084</v>
      </c>
      <c r="C1752" s="144" t="s">
        <v>116</v>
      </c>
      <c r="D1752" s="105"/>
      <c r="E1752" s="294">
        <v>13.5</v>
      </c>
      <c r="F1752" s="165"/>
      <c r="G1752" s="295">
        <f t="shared" si="24"/>
        <v>0</v>
      </c>
    </row>
    <row r="1753" spans="1:7" ht="21.2" customHeight="1" x14ac:dyDescent="0.25">
      <c r="A1753" s="133">
        <v>9781039716780</v>
      </c>
      <c r="B1753" s="54" t="s">
        <v>2085</v>
      </c>
      <c r="C1753" s="144" t="s">
        <v>306</v>
      </c>
      <c r="D1753" s="105" t="s">
        <v>98</v>
      </c>
      <c r="E1753" s="294">
        <v>13.5</v>
      </c>
      <c r="F1753" s="165"/>
      <c r="G1753" s="295">
        <f t="shared" si="24"/>
        <v>0</v>
      </c>
    </row>
    <row r="1754" spans="1:7" ht="21.2" customHeight="1" x14ac:dyDescent="0.25">
      <c r="A1754" s="133">
        <v>9781443177412</v>
      </c>
      <c r="B1754" s="54" t="s">
        <v>2086</v>
      </c>
      <c r="C1754" s="144" t="s">
        <v>214</v>
      </c>
      <c r="D1754" s="105" t="s">
        <v>98</v>
      </c>
      <c r="E1754" s="294">
        <v>19.5</v>
      </c>
      <c r="F1754" s="165"/>
      <c r="G1754" s="295">
        <f t="shared" si="24"/>
        <v>0</v>
      </c>
    </row>
    <row r="1755" spans="1:7" ht="21.2" customHeight="1" x14ac:dyDescent="0.25">
      <c r="A1755" s="133">
        <v>9781039714748</v>
      </c>
      <c r="B1755" s="54" t="s">
        <v>2087</v>
      </c>
      <c r="C1755" s="144" t="s">
        <v>214</v>
      </c>
      <c r="D1755" s="105"/>
      <c r="E1755" s="294">
        <v>23</v>
      </c>
      <c r="F1755" s="165"/>
      <c r="G1755" s="295">
        <f t="shared" si="24"/>
        <v>0</v>
      </c>
    </row>
    <row r="1756" spans="1:7" ht="21.2" customHeight="1" x14ac:dyDescent="0.25">
      <c r="A1756" s="133">
        <v>9781443195799</v>
      </c>
      <c r="B1756" s="54" t="s">
        <v>2088</v>
      </c>
      <c r="C1756" s="144" t="s">
        <v>116</v>
      </c>
      <c r="D1756" s="105"/>
      <c r="E1756" s="294">
        <v>12.5</v>
      </c>
      <c r="F1756" s="165"/>
      <c r="G1756" s="295">
        <f t="shared" si="24"/>
        <v>0</v>
      </c>
    </row>
    <row r="1757" spans="1:7" ht="21.2" customHeight="1" x14ac:dyDescent="0.25">
      <c r="A1757" s="133">
        <v>9781443185066</v>
      </c>
      <c r="B1757" s="54" t="s">
        <v>2089</v>
      </c>
      <c r="C1757" s="144" t="s">
        <v>116</v>
      </c>
      <c r="D1757" s="105"/>
      <c r="E1757" s="294">
        <v>12.5</v>
      </c>
      <c r="F1757" s="165"/>
      <c r="G1757" s="295">
        <f t="shared" si="24"/>
        <v>0</v>
      </c>
    </row>
    <row r="1758" spans="1:7" ht="21.2" customHeight="1" x14ac:dyDescent="0.25">
      <c r="A1758" s="133">
        <v>9781897552407</v>
      </c>
      <c r="B1758" s="54" t="s">
        <v>2090</v>
      </c>
      <c r="C1758" s="144" t="s">
        <v>238</v>
      </c>
      <c r="D1758" s="105" t="s">
        <v>98</v>
      </c>
      <c r="E1758" s="294">
        <v>9</v>
      </c>
      <c r="F1758" s="165"/>
      <c r="G1758" s="295">
        <f t="shared" si="24"/>
        <v>0</v>
      </c>
    </row>
    <row r="1759" spans="1:7" ht="21.2" customHeight="1" x14ac:dyDescent="0.25">
      <c r="A1759" s="133">
        <v>9781039703643</v>
      </c>
      <c r="B1759" s="54" t="s">
        <v>2091</v>
      </c>
      <c r="C1759" s="144" t="s">
        <v>1552</v>
      </c>
      <c r="D1759" s="105" t="s">
        <v>98</v>
      </c>
      <c r="E1759" s="294">
        <v>23</v>
      </c>
      <c r="F1759" s="165"/>
      <c r="G1759" s="295">
        <f t="shared" si="24"/>
        <v>0</v>
      </c>
    </row>
    <row r="1760" spans="1:7" ht="21.2" customHeight="1" x14ac:dyDescent="0.25">
      <c r="A1760" s="133">
        <v>9781039704077</v>
      </c>
      <c r="B1760" s="54" t="s">
        <v>2092</v>
      </c>
      <c r="C1760" s="144" t="s">
        <v>216</v>
      </c>
      <c r="D1760" s="105" t="s">
        <v>98</v>
      </c>
      <c r="E1760" s="294">
        <v>23</v>
      </c>
      <c r="F1760" s="165"/>
      <c r="G1760" s="295">
        <f t="shared" si="24"/>
        <v>0</v>
      </c>
    </row>
    <row r="1761" spans="1:7" ht="21.2" customHeight="1" x14ac:dyDescent="0.25">
      <c r="A1761" s="133">
        <v>9781039708136</v>
      </c>
      <c r="B1761" s="54" t="s">
        <v>2093</v>
      </c>
      <c r="C1761" s="144" t="s">
        <v>218</v>
      </c>
      <c r="D1761" s="105"/>
      <c r="E1761" s="294">
        <v>18.75</v>
      </c>
      <c r="F1761" s="165"/>
      <c r="G1761" s="295">
        <f t="shared" si="24"/>
        <v>0</v>
      </c>
    </row>
    <row r="1762" spans="1:7" ht="21.2" customHeight="1" x14ac:dyDescent="0.25">
      <c r="A1762" s="133">
        <v>9781443129916</v>
      </c>
      <c r="B1762" s="54" t="s">
        <v>2094</v>
      </c>
      <c r="C1762" s="144" t="s">
        <v>116</v>
      </c>
      <c r="D1762" s="105"/>
      <c r="E1762" s="294">
        <v>8.25</v>
      </c>
      <c r="F1762" s="165"/>
      <c r="G1762" s="295">
        <f t="shared" si="24"/>
        <v>0</v>
      </c>
    </row>
    <row r="1763" spans="1:7" ht="21.2" customHeight="1" x14ac:dyDescent="0.25">
      <c r="A1763" s="133">
        <v>9781039704046</v>
      </c>
      <c r="B1763" s="54" t="s">
        <v>2095</v>
      </c>
      <c r="C1763" s="144" t="s">
        <v>238</v>
      </c>
      <c r="D1763" s="105"/>
      <c r="E1763" s="294">
        <v>15.75</v>
      </c>
      <c r="F1763" s="165"/>
      <c r="G1763" s="295">
        <f t="shared" si="24"/>
        <v>0</v>
      </c>
    </row>
    <row r="1764" spans="1:7" ht="21.2" customHeight="1" x14ac:dyDescent="0.25">
      <c r="A1764" s="133">
        <v>9782897629502</v>
      </c>
      <c r="B1764" s="54" t="s">
        <v>2096</v>
      </c>
      <c r="C1764" s="144" t="s">
        <v>216</v>
      </c>
      <c r="D1764" s="105" t="s">
        <v>98</v>
      </c>
      <c r="E1764" s="294">
        <v>17.75</v>
      </c>
      <c r="F1764" s="165"/>
      <c r="G1764" s="295">
        <f t="shared" si="24"/>
        <v>0</v>
      </c>
    </row>
    <row r="1765" spans="1:7" ht="21.2" customHeight="1" x14ac:dyDescent="0.25">
      <c r="A1765" s="133">
        <v>9782897627737</v>
      </c>
      <c r="B1765" s="54" t="s">
        <v>2097</v>
      </c>
      <c r="C1765" s="144" t="s">
        <v>222</v>
      </c>
      <c r="D1765" s="105" t="s">
        <v>98</v>
      </c>
      <c r="E1765" s="294">
        <v>10.5</v>
      </c>
      <c r="F1765" s="165"/>
      <c r="G1765" s="295">
        <f t="shared" si="24"/>
        <v>0</v>
      </c>
    </row>
    <row r="1766" spans="1:7" ht="21.2" customHeight="1" x14ac:dyDescent="0.25">
      <c r="A1766" s="133">
        <v>9781039711310</v>
      </c>
      <c r="B1766" s="54" t="s">
        <v>2098</v>
      </c>
      <c r="C1766" s="144" t="s">
        <v>238</v>
      </c>
      <c r="D1766" s="105"/>
      <c r="E1766" s="294">
        <v>17.75</v>
      </c>
      <c r="F1766" s="165"/>
      <c r="G1766" s="295">
        <f t="shared" si="24"/>
        <v>0</v>
      </c>
    </row>
    <row r="1767" spans="1:7" ht="21.2" customHeight="1" x14ac:dyDescent="0.25">
      <c r="A1767" s="133">
        <v>9781039705197</v>
      </c>
      <c r="B1767" s="54" t="s">
        <v>2099</v>
      </c>
      <c r="C1767" s="144" t="s">
        <v>238</v>
      </c>
      <c r="D1767" s="105"/>
      <c r="E1767" s="294">
        <v>17.75</v>
      </c>
      <c r="F1767" s="165"/>
      <c r="G1767" s="295">
        <f t="shared" si="24"/>
        <v>0</v>
      </c>
    </row>
    <row r="1768" spans="1:7" ht="21.2" customHeight="1" x14ac:dyDescent="0.25">
      <c r="A1768" s="133">
        <v>9781773884974</v>
      </c>
      <c r="B1768" s="54" t="s">
        <v>2100</v>
      </c>
      <c r="C1768" s="144" t="s">
        <v>233</v>
      </c>
      <c r="D1768" s="105"/>
      <c r="E1768" s="294">
        <v>15.5</v>
      </c>
      <c r="F1768" s="165"/>
      <c r="G1768" s="295">
        <f t="shared" si="24"/>
        <v>0</v>
      </c>
    </row>
    <row r="1769" spans="1:7" ht="21.2" customHeight="1" x14ac:dyDescent="0.25">
      <c r="A1769" s="133">
        <v>9781039711686</v>
      </c>
      <c r="B1769" s="54" t="s">
        <v>2101</v>
      </c>
      <c r="C1769" s="144" t="s">
        <v>116</v>
      </c>
      <c r="D1769" s="105" t="s">
        <v>98</v>
      </c>
      <c r="E1769" s="294">
        <v>15.75</v>
      </c>
      <c r="F1769" s="165"/>
      <c r="G1769" s="295">
        <f t="shared" si="24"/>
        <v>0</v>
      </c>
    </row>
    <row r="1770" spans="1:7" ht="21.2" customHeight="1" x14ac:dyDescent="0.25">
      <c r="A1770" s="133">
        <v>9781039711921</v>
      </c>
      <c r="B1770" s="54" t="s">
        <v>2102</v>
      </c>
      <c r="C1770" s="144" t="s">
        <v>214</v>
      </c>
      <c r="D1770" s="105"/>
      <c r="E1770" s="294">
        <v>31.5</v>
      </c>
      <c r="F1770" s="165"/>
      <c r="G1770" s="295">
        <f t="shared" si="24"/>
        <v>0</v>
      </c>
    </row>
    <row r="1771" spans="1:7" ht="21.2" customHeight="1" x14ac:dyDescent="0.25">
      <c r="A1771" s="133">
        <v>9781443138239</v>
      </c>
      <c r="B1771" s="54" t="s">
        <v>2103</v>
      </c>
      <c r="C1771" s="144" t="s">
        <v>216</v>
      </c>
      <c r="D1771" s="105"/>
      <c r="E1771" s="294">
        <v>17.75</v>
      </c>
      <c r="F1771" s="165"/>
      <c r="G1771" s="295">
        <f t="shared" si="24"/>
        <v>0</v>
      </c>
    </row>
    <row r="1772" spans="1:7" ht="21.2" customHeight="1" x14ac:dyDescent="0.25">
      <c r="A1772" s="133">
        <v>9781039712423</v>
      </c>
      <c r="B1772" s="54" t="s">
        <v>2104</v>
      </c>
      <c r="C1772" s="144" t="s">
        <v>116</v>
      </c>
      <c r="D1772" s="105" t="s">
        <v>98</v>
      </c>
      <c r="E1772" s="294">
        <v>15.75</v>
      </c>
      <c r="F1772" s="165"/>
      <c r="G1772" s="295">
        <f t="shared" si="24"/>
        <v>0</v>
      </c>
    </row>
    <row r="1773" spans="1:7" ht="21.2" customHeight="1" x14ac:dyDescent="0.25">
      <c r="A1773" s="133">
        <v>9781443195454</v>
      </c>
      <c r="B1773" s="54" t="s">
        <v>2105</v>
      </c>
      <c r="C1773" s="144" t="s">
        <v>306</v>
      </c>
      <c r="D1773" s="105"/>
      <c r="E1773" s="294">
        <v>11.5</v>
      </c>
      <c r="F1773" s="165"/>
      <c r="G1773" s="295">
        <f t="shared" si="24"/>
        <v>0</v>
      </c>
    </row>
    <row r="1774" spans="1:7" ht="21.2" customHeight="1" x14ac:dyDescent="0.25">
      <c r="A1774" s="133">
        <v>9781039703506</v>
      </c>
      <c r="B1774" s="54" t="s">
        <v>2106</v>
      </c>
      <c r="C1774" s="144" t="s">
        <v>117</v>
      </c>
      <c r="D1774" s="105" t="s">
        <v>98</v>
      </c>
      <c r="E1774" s="294">
        <v>10.5</v>
      </c>
      <c r="F1774" s="165"/>
      <c r="G1774" s="295">
        <f t="shared" si="24"/>
        <v>0</v>
      </c>
    </row>
    <row r="1775" spans="1:7" ht="21.2" customHeight="1" x14ac:dyDescent="0.25">
      <c r="A1775" s="133">
        <v>9781443106931</v>
      </c>
      <c r="B1775" s="54" t="s">
        <v>2107</v>
      </c>
      <c r="C1775" s="144" t="s">
        <v>321</v>
      </c>
      <c r="D1775" s="105"/>
      <c r="E1775" s="294">
        <v>18.5</v>
      </c>
      <c r="F1775" s="165"/>
      <c r="G1775" s="295">
        <f t="shared" si="24"/>
        <v>0</v>
      </c>
    </row>
    <row r="1776" spans="1:7" ht="21.2" customHeight="1" x14ac:dyDescent="0.25">
      <c r="A1776" s="133">
        <v>9781443149785</v>
      </c>
      <c r="B1776" s="54" t="s">
        <v>2108</v>
      </c>
      <c r="C1776" s="144" t="s">
        <v>116</v>
      </c>
      <c r="D1776" s="105"/>
      <c r="E1776" s="294">
        <v>13.5</v>
      </c>
      <c r="F1776" s="165"/>
      <c r="G1776" s="295">
        <f t="shared" si="24"/>
        <v>0</v>
      </c>
    </row>
    <row r="1777" spans="1:7" ht="21.2" customHeight="1" x14ac:dyDescent="0.25">
      <c r="A1777" s="133">
        <v>9781039710924</v>
      </c>
      <c r="B1777" s="54" t="s">
        <v>2109</v>
      </c>
      <c r="C1777" s="144" t="s">
        <v>116</v>
      </c>
      <c r="D1777" s="105"/>
      <c r="E1777" s="294">
        <v>15.75</v>
      </c>
      <c r="F1777" s="165"/>
      <c r="G1777" s="295">
        <f t="shared" si="24"/>
        <v>0</v>
      </c>
    </row>
    <row r="1778" spans="1:7" ht="21.2" customHeight="1" x14ac:dyDescent="0.25">
      <c r="A1778" s="133">
        <v>9781443155014</v>
      </c>
      <c r="B1778" s="54" t="s">
        <v>2110</v>
      </c>
      <c r="C1778" s="144" t="s">
        <v>222</v>
      </c>
      <c r="D1778" s="105"/>
      <c r="E1778" s="294">
        <v>15</v>
      </c>
      <c r="F1778" s="165"/>
      <c r="G1778" s="295">
        <f t="shared" si="24"/>
        <v>0</v>
      </c>
    </row>
    <row r="1779" spans="1:7" ht="21.2" customHeight="1" x14ac:dyDescent="0.25">
      <c r="A1779" s="133">
        <v>9781039705791</v>
      </c>
      <c r="B1779" s="54" t="s">
        <v>2111</v>
      </c>
      <c r="C1779" s="144" t="s">
        <v>900</v>
      </c>
      <c r="D1779" s="105"/>
      <c r="E1779" s="294">
        <v>19.75</v>
      </c>
      <c r="F1779" s="165"/>
      <c r="G1779" s="295">
        <f t="shared" si="24"/>
        <v>0</v>
      </c>
    </row>
    <row r="1780" spans="1:7" ht="21.2" customHeight="1" x14ac:dyDescent="0.25">
      <c r="A1780" s="133">
        <v>9781039709805</v>
      </c>
      <c r="B1780" s="54" t="s">
        <v>2112</v>
      </c>
      <c r="C1780" s="144" t="s">
        <v>270</v>
      </c>
      <c r="D1780" s="105"/>
      <c r="E1780" s="294">
        <v>19.75</v>
      </c>
      <c r="F1780" s="165"/>
      <c r="G1780" s="295">
        <f t="shared" si="24"/>
        <v>0</v>
      </c>
    </row>
    <row r="1781" spans="1:7" ht="21.2" customHeight="1" x14ac:dyDescent="0.25">
      <c r="A1781" s="133">
        <v>9781039715790</v>
      </c>
      <c r="B1781" s="54" t="s">
        <v>2113</v>
      </c>
      <c r="C1781" s="144" t="s">
        <v>1569</v>
      </c>
      <c r="D1781" s="105"/>
      <c r="E1781" s="294">
        <v>19.75</v>
      </c>
      <c r="F1781" s="165"/>
      <c r="G1781" s="295">
        <f t="shared" si="24"/>
        <v>0</v>
      </c>
    </row>
    <row r="1782" spans="1:7" ht="21.2" customHeight="1" x14ac:dyDescent="0.25">
      <c r="A1782" s="133">
        <v>9782898420429</v>
      </c>
      <c r="B1782" s="54" t="s">
        <v>2114</v>
      </c>
      <c r="C1782" s="144" t="s">
        <v>321</v>
      </c>
      <c r="D1782" s="105"/>
      <c r="E1782" s="294">
        <v>19.75</v>
      </c>
      <c r="F1782" s="165"/>
      <c r="G1782" s="295">
        <f t="shared" si="24"/>
        <v>0</v>
      </c>
    </row>
    <row r="1783" spans="1:7" ht="21.2" customHeight="1" x14ac:dyDescent="0.25">
      <c r="A1783" s="133">
        <v>9781443191166</v>
      </c>
      <c r="B1783" s="54" t="s">
        <v>2115</v>
      </c>
      <c r="C1783" s="144" t="s">
        <v>321</v>
      </c>
      <c r="D1783" s="105" t="s">
        <v>98</v>
      </c>
      <c r="E1783" s="294">
        <v>13.5</v>
      </c>
      <c r="F1783" s="165"/>
      <c r="G1783" s="295">
        <f t="shared" si="24"/>
        <v>0</v>
      </c>
    </row>
    <row r="1784" spans="1:7" ht="21.2" customHeight="1" x14ac:dyDescent="0.25">
      <c r="A1784" s="133">
        <v>9781039712843</v>
      </c>
      <c r="B1784" s="54" t="s">
        <v>2116</v>
      </c>
      <c r="C1784" s="144" t="s">
        <v>116</v>
      </c>
      <c r="D1784" s="105"/>
      <c r="E1784" s="294">
        <v>15.75</v>
      </c>
      <c r="F1784" s="165"/>
      <c r="G1784" s="295">
        <f t="shared" si="24"/>
        <v>0</v>
      </c>
    </row>
    <row r="1785" spans="1:7" ht="21.2" customHeight="1" x14ac:dyDescent="0.25">
      <c r="A1785" s="133">
        <v>9781039712805</v>
      </c>
      <c r="B1785" s="54" t="s">
        <v>2117</v>
      </c>
      <c r="C1785" s="144" t="s">
        <v>116</v>
      </c>
      <c r="D1785" s="105"/>
      <c r="E1785" s="294">
        <v>15.75</v>
      </c>
      <c r="F1785" s="165"/>
      <c r="G1785" s="295">
        <f t="shared" si="24"/>
        <v>0</v>
      </c>
    </row>
    <row r="1786" spans="1:7" ht="21.2" customHeight="1" x14ac:dyDescent="0.25">
      <c r="A1786" s="133">
        <v>9781443199841</v>
      </c>
      <c r="B1786" s="54" t="s">
        <v>2118</v>
      </c>
      <c r="C1786" s="144" t="s">
        <v>116</v>
      </c>
      <c r="D1786" s="105" t="s">
        <v>98</v>
      </c>
      <c r="E1786" s="294">
        <v>12.5</v>
      </c>
      <c r="F1786" s="165"/>
      <c r="G1786" s="295">
        <f t="shared" si="24"/>
        <v>0</v>
      </c>
    </row>
    <row r="1787" spans="1:7" ht="21.2" customHeight="1" x14ac:dyDescent="0.25">
      <c r="A1787" s="133">
        <v>9781039705265</v>
      </c>
      <c r="B1787" s="54" t="s">
        <v>2119</v>
      </c>
      <c r="C1787" s="144" t="s">
        <v>116</v>
      </c>
      <c r="D1787" s="105" t="s">
        <v>98</v>
      </c>
      <c r="E1787" s="294">
        <v>28.25</v>
      </c>
      <c r="F1787" s="165"/>
      <c r="G1787" s="295">
        <f t="shared" si="24"/>
        <v>0</v>
      </c>
    </row>
    <row r="1788" spans="1:7" ht="21.2" customHeight="1" x14ac:dyDescent="0.25">
      <c r="A1788" s="133">
        <v>9781039716339</v>
      </c>
      <c r="B1788" s="54" t="s">
        <v>2120</v>
      </c>
      <c r="C1788" s="144" t="s">
        <v>116</v>
      </c>
      <c r="D1788" s="105"/>
      <c r="E1788" s="294">
        <v>13.5</v>
      </c>
      <c r="F1788" s="165"/>
      <c r="G1788" s="295">
        <f t="shared" si="24"/>
        <v>0</v>
      </c>
    </row>
    <row r="1789" spans="1:7" ht="21.2" customHeight="1" x14ac:dyDescent="0.25">
      <c r="A1789" s="133">
        <v>9781039711297</v>
      </c>
      <c r="B1789" s="54" t="s">
        <v>2121</v>
      </c>
      <c r="C1789" s="144" t="s">
        <v>117</v>
      </c>
      <c r="D1789" s="105"/>
      <c r="E1789" s="294">
        <v>13.5</v>
      </c>
      <c r="F1789" s="165"/>
      <c r="G1789" s="295">
        <f t="shared" si="24"/>
        <v>0</v>
      </c>
    </row>
    <row r="1790" spans="1:7" ht="21.2" customHeight="1" x14ac:dyDescent="0.25">
      <c r="A1790" s="133">
        <v>9781443181440</v>
      </c>
      <c r="B1790" s="54" t="s">
        <v>2122</v>
      </c>
      <c r="C1790" s="144" t="s">
        <v>238</v>
      </c>
      <c r="D1790" s="105"/>
      <c r="E1790" s="294">
        <v>15.5</v>
      </c>
      <c r="F1790" s="165"/>
      <c r="G1790" s="295">
        <f t="shared" si="24"/>
        <v>0</v>
      </c>
    </row>
    <row r="1791" spans="1:7" ht="21.2" customHeight="1" x14ac:dyDescent="0.25">
      <c r="A1791" s="133">
        <v>9781443195324</v>
      </c>
      <c r="B1791" s="54" t="s">
        <v>2123</v>
      </c>
      <c r="C1791" s="144" t="s">
        <v>238</v>
      </c>
      <c r="D1791" s="105"/>
      <c r="E1791" s="294">
        <v>15.5</v>
      </c>
      <c r="F1791" s="165"/>
      <c r="G1791" s="295">
        <f t="shared" si="24"/>
        <v>0</v>
      </c>
    </row>
    <row r="1792" spans="1:7" ht="21.2" customHeight="1" x14ac:dyDescent="0.25">
      <c r="A1792" s="133">
        <v>9781039700789</v>
      </c>
      <c r="B1792" s="54" t="s">
        <v>2124</v>
      </c>
      <c r="C1792" s="144" t="s">
        <v>900</v>
      </c>
      <c r="D1792" s="105"/>
      <c r="E1792" s="294">
        <v>15.75</v>
      </c>
      <c r="F1792" s="165"/>
      <c r="G1792" s="295">
        <f t="shared" si="24"/>
        <v>0</v>
      </c>
    </row>
    <row r="1793" spans="1:7" ht="21.2" customHeight="1" x14ac:dyDescent="0.25">
      <c r="A1793" s="133">
        <v>9781039700697</v>
      </c>
      <c r="B1793" s="54" t="s">
        <v>2125</v>
      </c>
      <c r="C1793" s="144" t="s">
        <v>222</v>
      </c>
      <c r="D1793" s="105" t="s">
        <v>98</v>
      </c>
      <c r="E1793" s="294">
        <v>19.75</v>
      </c>
      <c r="F1793" s="165"/>
      <c r="G1793" s="295">
        <f t="shared" si="24"/>
        <v>0</v>
      </c>
    </row>
    <row r="1794" spans="1:7" ht="21.2" customHeight="1" x14ac:dyDescent="0.25">
      <c r="A1794" s="133">
        <v>9781039707245</v>
      </c>
      <c r="B1794" s="54" t="s">
        <v>2126</v>
      </c>
      <c r="C1794" s="144" t="s">
        <v>900</v>
      </c>
      <c r="D1794" s="105" t="s">
        <v>98</v>
      </c>
      <c r="E1794" s="294">
        <v>19.75</v>
      </c>
      <c r="F1794" s="165"/>
      <c r="G1794" s="295">
        <f t="shared" si="24"/>
        <v>0</v>
      </c>
    </row>
    <row r="1795" spans="1:7" ht="21.2" customHeight="1" x14ac:dyDescent="0.25">
      <c r="A1795" s="133">
        <v>9781039701281</v>
      </c>
      <c r="B1795" s="54" t="s">
        <v>2127</v>
      </c>
      <c r="C1795" s="144" t="s">
        <v>116</v>
      </c>
      <c r="D1795" s="105"/>
      <c r="E1795" s="294">
        <v>13.5</v>
      </c>
      <c r="F1795" s="165"/>
      <c r="G1795" s="295">
        <f t="shared" si="24"/>
        <v>0</v>
      </c>
    </row>
    <row r="1796" spans="1:7" ht="21.2" customHeight="1" x14ac:dyDescent="0.25">
      <c r="A1796" s="133">
        <v>9781039715301</v>
      </c>
      <c r="B1796" s="54" t="s">
        <v>2128</v>
      </c>
      <c r="C1796" s="144" t="s">
        <v>116</v>
      </c>
      <c r="D1796" s="105"/>
      <c r="E1796" s="294">
        <v>16.75</v>
      </c>
      <c r="F1796" s="165"/>
      <c r="G1796" s="295">
        <f t="shared" si="24"/>
        <v>0</v>
      </c>
    </row>
    <row r="1797" spans="1:7" ht="21.2" customHeight="1" x14ac:dyDescent="0.25">
      <c r="A1797" s="133">
        <v>9782898421235</v>
      </c>
      <c r="B1797" s="54" t="s">
        <v>2129</v>
      </c>
      <c r="C1797" s="144" t="s">
        <v>2130</v>
      </c>
      <c r="D1797" s="105"/>
      <c r="E1797" s="294">
        <v>15.5</v>
      </c>
      <c r="F1797" s="165"/>
      <c r="G1797" s="295">
        <f t="shared" si="24"/>
        <v>0</v>
      </c>
    </row>
    <row r="1798" spans="1:7" ht="21.2" customHeight="1" x14ac:dyDescent="0.25">
      <c r="A1798" s="133">
        <v>9781039712515</v>
      </c>
      <c r="B1798" s="54" t="s">
        <v>2131</v>
      </c>
      <c r="C1798" s="144" t="s">
        <v>116</v>
      </c>
      <c r="D1798" s="105"/>
      <c r="E1798" s="294">
        <v>15.75</v>
      </c>
      <c r="F1798" s="165"/>
      <c r="G1798" s="295">
        <f t="shared" si="24"/>
        <v>0</v>
      </c>
    </row>
    <row r="1799" spans="1:7" ht="21.2" customHeight="1" x14ac:dyDescent="0.25">
      <c r="A1799" s="133">
        <v>9781039700727</v>
      </c>
      <c r="B1799" s="54" t="s">
        <v>2132</v>
      </c>
      <c r="C1799" s="144" t="s">
        <v>116</v>
      </c>
      <c r="D1799" s="105"/>
      <c r="E1799" s="294">
        <v>13.5</v>
      </c>
      <c r="F1799" s="165"/>
      <c r="G1799" s="295">
        <f t="shared" si="24"/>
        <v>0</v>
      </c>
    </row>
    <row r="1800" spans="1:7" ht="21.2" customHeight="1" x14ac:dyDescent="0.25">
      <c r="A1800" s="133">
        <v>9781039712683</v>
      </c>
      <c r="B1800" s="54" t="s">
        <v>2133</v>
      </c>
      <c r="C1800" s="144" t="s">
        <v>216</v>
      </c>
      <c r="D1800" s="105" t="s">
        <v>98</v>
      </c>
      <c r="E1800" s="294">
        <v>13.5</v>
      </c>
      <c r="F1800" s="165"/>
      <c r="G1800" s="295">
        <f t="shared" si="24"/>
        <v>0</v>
      </c>
    </row>
    <row r="1801" spans="1:7" ht="21.2" customHeight="1" x14ac:dyDescent="0.25">
      <c r="A1801" s="133">
        <v>9781039712430</v>
      </c>
      <c r="B1801" s="54" t="s">
        <v>2134</v>
      </c>
      <c r="C1801" s="144" t="s">
        <v>233</v>
      </c>
      <c r="D1801" s="105"/>
      <c r="E1801" s="294">
        <v>10.5</v>
      </c>
      <c r="F1801" s="165"/>
      <c r="G1801" s="295">
        <f t="shared" si="24"/>
        <v>0</v>
      </c>
    </row>
    <row r="1802" spans="1:7" ht="21.2" customHeight="1" x14ac:dyDescent="0.25">
      <c r="A1802" s="133">
        <v>9781443180610</v>
      </c>
      <c r="B1802" s="54" t="s">
        <v>2135</v>
      </c>
      <c r="C1802" s="144" t="s">
        <v>233</v>
      </c>
      <c r="D1802" s="105"/>
      <c r="E1802" s="294">
        <v>15.5</v>
      </c>
      <c r="F1802" s="165"/>
      <c r="G1802" s="295">
        <f t="shared" si="24"/>
        <v>0</v>
      </c>
    </row>
    <row r="1803" spans="1:7" ht="21.2" customHeight="1" x14ac:dyDescent="0.25">
      <c r="A1803" s="133">
        <v>9781443199322</v>
      </c>
      <c r="B1803" s="54" t="s">
        <v>2136</v>
      </c>
      <c r="C1803" s="144" t="s">
        <v>116</v>
      </c>
      <c r="D1803" s="105" t="s">
        <v>98</v>
      </c>
      <c r="E1803" s="294">
        <v>23</v>
      </c>
      <c r="F1803" s="165"/>
      <c r="G1803" s="295">
        <f t="shared" si="24"/>
        <v>0</v>
      </c>
    </row>
    <row r="1804" spans="1:7" ht="21.2" customHeight="1" x14ac:dyDescent="0.25">
      <c r="A1804" s="133">
        <v>9781039701540</v>
      </c>
      <c r="B1804" s="54" t="s">
        <v>2137</v>
      </c>
      <c r="C1804" s="144" t="s">
        <v>116</v>
      </c>
      <c r="D1804" s="105"/>
      <c r="E1804" s="294">
        <v>13.5</v>
      </c>
      <c r="F1804" s="165"/>
      <c r="G1804" s="295">
        <f t="shared" si="24"/>
        <v>0</v>
      </c>
    </row>
    <row r="1805" spans="1:7" ht="21.2" customHeight="1" x14ac:dyDescent="0.25">
      <c r="A1805" s="133">
        <v>9781039705777</v>
      </c>
      <c r="B1805" s="54" t="s">
        <v>2138</v>
      </c>
      <c r="C1805" s="144" t="s">
        <v>116</v>
      </c>
      <c r="D1805" s="105"/>
      <c r="E1805" s="294">
        <v>13.5</v>
      </c>
      <c r="F1805" s="165"/>
      <c r="G1805" s="295">
        <f t="shared" si="24"/>
        <v>0</v>
      </c>
    </row>
    <row r="1806" spans="1:7" ht="21.2" customHeight="1" x14ac:dyDescent="0.25">
      <c r="A1806" s="133">
        <v>9781039708457</v>
      </c>
      <c r="B1806" s="54" t="s">
        <v>2139</v>
      </c>
      <c r="C1806" s="144" t="s">
        <v>270</v>
      </c>
      <c r="D1806" s="105"/>
      <c r="E1806" s="294">
        <v>22.5</v>
      </c>
      <c r="F1806" s="165"/>
      <c r="G1806" s="295">
        <f t="shared" si="24"/>
        <v>0</v>
      </c>
    </row>
    <row r="1807" spans="1:7" ht="21.2" customHeight="1" x14ac:dyDescent="0.25">
      <c r="A1807" s="133">
        <v>9781039709898</v>
      </c>
      <c r="B1807" s="54" t="s">
        <v>2140</v>
      </c>
      <c r="C1807" s="144" t="s">
        <v>116</v>
      </c>
      <c r="D1807" s="105"/>
      <c r="E1807" s="294">
        <v>13.5</v>
      </c>
      <c r="F1807" s="165"/>
      <c r="G1807" s="295">
        <f t="shared" si="24"/>
        <v>0</v>
      </c>
    </row>
    <row r="1808" spans="1:7" ht="21.2" customHeight="1" x14ac:dyDescent="0.25">
      <c r="A1808" s="133">
        <v>9782764449714</v>
      </c>
      <c r="B1808" s="54" t="s">
        <v>2141</v>
      </c>
      <c r="C1808" s="144" t="s">
        <v>214</v>
      </c>
      <c r="D1808" s="105" t="s">
        <v>98</v>
      </c>
      <c r="E1808" s="294">
        <v>18.75</v>
      </c>
      <c r="F1808" s="165"/>
      <c r="G1808" s="295">
        <f t="shared" si="24"/>
        <v>0</v>
      </c>
    </row>
    <row r="1809" spans="1:7" ht="21.2" customHeight="1" x14ac:dyDescent="0.25">
      <c r="A1809" s="133">
        <v>9781459822054</v>
      </c>
      <c r="B1809" s="54" t="s">
        <v>2142</v>
      </c>
      <c r="C1809" s="144" t="s">
        <v>117</v>
      </c>
      <c r="D1809" s="105" t="s">
        <v>98</v>
      </c>
      <c r="E1809" s="294">
        <v>10</v>
      </c>
      <c r="F1809" s="165"/>
      <c r="G1809" s="295">
        <f t="shared" si="24"/>
        <v>0</v>
      </c>
    </row>
    <row r="1810" spans="1:7" ht="21.2" customHeight="1" x14ac:dyDescent="0.25">
      <c r="A1810" s="133">
        <v>9781039710559</v>
      </c>
      <c r="B1810" s="54" t="s">
        <v>2143</v>
      </c>
      <c r="C1810" s="144" t="s">
        <v>1552</v>
      </c>
      <c r="D1810" s="105"/>
      <c r="E1810" s="294">
        <v>19.75</v>
      </c>
      <c r="F1810" s="165"/>
      <c r="G1810" s="295">
        <f t="shared" si="24"/>
        <v>0</v>
      </c>
    </row>
    <row r="1811" spans="1:7" ht="21.2" customHeight="1" x14ac:dyDescent="0.25">
      <c r="A1811" s="133">
        <v>9781039714397</v>
      </c>
      <c r="B1811" s="54" t="s">
        <v>2144</v>
      </c>
      <c r="C1811" s="144" t="s">
        <v>216</v>
      </c>
      <c r="D1811" s="105"/>
      <c r="E1811" s="294">
        <v>19.75</v>
      </c>
      <c r="F1811" s="165"/>
      <c r="G1811" s="295">
        <f t="shared" si="24"/>
        <v>0</v>
      </c>
    </row>
    <row r="1812" spans="1:7" ht="21.2" customHeight="1" x14ac:dyDescent="0.25">
      <c r="A1812" s="133">
        <v>9782898451126</v>
      </c>
      <c r="B1812" s="54" t="s">
        <v>2145</v>
      </c>
      <c r="C1812" s="144" t="s">
        <v>900</v>
      </c>
      <c r="D1812" s="105" t="s">
        <v>98</v>
      </c>
      <c r="E1812" s="294">
        <v>17.75</v>
      </c>
      <c r="F1812" s="165"/>
      <c r="G1812" s="295">
        <f t="shared" si="24"/>
        <v>0</v>
      </c>
    </row>
    <row r="1813" spans="1:7" ht="21.2" customHeight="1" x14ac:dyDescent="0.25">
      <c r="A1813" s="133">
        <v>9781039715639</v>
      </c>
      <c r="B1813" s="54" t="s">
        <v>2146</v>
      </c>
      <c r="C1813" s="144" t="s">
        <v>116</v>
      </c>
      <c r="D1813" s="105" t="s">
        <v>98</v>
      </c>
      <c r="E1813" s="294">
        <v>12.5</v>
      </c>
      <c r="F1813" s="165"/>
      <c r="G1813" s="295">
        <f t="shared" si="24"/>
        <v>0</v>
      </c>
    </row>
    <row r="1814" spans="1:7" ht="21.2" customHeight="1" x14ac:dyDescent="0.25">
      <c r="A1814" s="133">
        <v>9781039710481</v>
      </c>
      <c r="B1814" s="54" t="s">
        <v>2147</v>
      </c>
      <c r="C1814" s="144" t="s">
        <v>116</v>
      </c>
      <c r="D1814" s="105"/>
      <c r="E1814" s="294">
        <v>15.75</v>
      </c>
      <c r="F1814" s="165"/>
      <c r="G1814" s="295">
        <f t="shared" si="24"/>
        <v>0</v>
      </c>
    </row>
    <row r="1815" spans="1:7" ht="21.2" customHeight="1" x14ac:dyDescent="0.25">
      <c r="A1815" s="133">
        <v>9781443180016</v>
      </c>
      <c r="B1815" s="54" t="s">
        <v>2148</v>
      </c>
      <c r="C1815" s="144" t="s">
        <v>224</v>
      </c>
      <c r="D1815" s="105"/>
      <c r="E1815" s="294">
        <v>8.25</v>
      </c>
      <c r="F1815" s="165"/>
      <c r="G1815" s="295">
        <f t="shared" si="24"/>
        <v>0</v>
      </c>
    </row>
    <row r="1817" spans="1:7" ht="36" x14ac:dyDescent="0.55000000000000004">
      <c r="A1817" s="443" t="s">
        <v>121</v>
      </c>
      <c r="B1817" s="443"/>
      <c r="C1817" s="443"/>
      <c r="D1817" s="443"/>
      <c r="E1817" s="443"/>
      <c r="F1817" s="443"/>
      <c r="G1817" s="443"/>
    </row>
  </sheetData>
  <sheetProtection algorithmName="SHA-512" hashValue="2hT8nkZSqdjVXZlHu6z1u3WlLMoRK3ZCAkOymz20YzZLm6AICR2WISqvsKonp76U+5sL6qT8nBeEH9TPpEjNXg==" saltValue="F/YNryS82J4Kzf4QzVk1PA==" spinCount="100000" sheet="1" autoFilter="0"/>
  <protectedRanges>
    <protectedRange sqref="F88 F96 F120" name="OrderQty_1"/>
    <protectedRange sqref="F515:F543 F148:F221 F225:F254 F257:F512 F546:F1216" name="OrderQty_1_2_1"/>
    <protectedRange sqref="F119 F90:F95" name="OrderQty"/>
    <protectedRange sqref="F122:F137 F98:F118" name="OrderQty_3_1_2"/>
    <protectedRange sqref="F138:F139 F97 F121" name="OrderQty_1_2"/>
    <protectedRange sqref="F222 F141:F145" name="OrderQty_3_1_4"/>
  </protectedRanges>
  <sortState xmlns:xlrd2="http://schemas.microsoft.com/office/spreadsheetml/2017/richdata2" ref="A1629:G1672">
    <sortCondition ref="A1629:A1672"/>
  </sortState>
  <mergeCells count="105">
    <mergeCell ref="A1817:G1817"/>
    <mergeCell ref="A138:G138"/>
    <mergeCell ref="A1217:G1217"/>
    <mergeCell ref="A544:G544"/>
    <mergeCell ref="A146:G146"/>
    <mergeCell ref="C132:D132"/>
    <mergeCell ref="C98:D98"/>
    <mergeCell ref="C103:D103"/>
    <mergeCell ref="C122:D122"/>
    <mergeCell ref="C123:G126"/>
    <mergeCell ref="A103:B103"/>
    <mergeCell ref="A255:G255"/>
    <mergeCell ref="C114:D114"/>
    <mergeCell ref="C133:G136"/>
    <mergeCell ref="A98:B98"/>
    <mergeCell ref="A132:B132"/>
    <mergeCell ref="A513:G513"/>
    <mergeCell ref="A122:B122"/>
    <mergeCell ref="A114:B114"/>
    <mergeCell ref="C99:G102"/>
    <mergeCell ref="C104:G108"/>
    <mergeCell ref="A139:G139"/>
    <mergeCell ref="A223:G223"/>
    <mergeCell ref="A127:B127"/>
    <mergeCell ref="A17:G17"/>
    <mergeCell ref="A18:G18"/>
    <mergeCell ref="A19:G19"/>
    <mergeCell ref="A29:G29"/>
    <mergeCell ref="A56:G56"/>
    <mergeCell ref="A51:B51"/>
    <mergeCell ref="A44:G44"/>
    <mergeCell ref="C65:G65"/>
    <mergeCell ref="C57:G57"/>
    <mergeCell ref="D62:F62"/>
    <mergeCell ref="D61:F61"/>
    <mergeCell ref="A20:G20"/>
    <mergeCell ref="A21:G21"/>
    <mergeCell ref="A22:G22"/>
    <mergeCell ref="A25:G26"/>
    <mergeCell ref="A27:G27"/>
    <mergeCell ref="D47:F47"/>
    <mergeCell ref="A48:B48"/>
    <mergeCell ref="A64:G64"/>
    <mergeCell ref="A83:G83"/>
    <mergeCell ref="B79:D79"/>
    <mergeCell ref="C67:G69"/>
    <mergeCell ref="B77:D77"/>
    <mergeCell ref="A96:G96"/>
    <mergeCell ref="A120:G120"/>
    <mergeCell ref="A97:G97"/>
    <mergeCell ref="A121:G121"/>
    <mergeCell ref="A109:B109"/>
    <mergeCell ref="C109:D109"/>
    <mergeCell ref="C110:G113"/>
    <mergeCell ref="C115:G118"/>
    <mergeCell ref="B76:D76"/>
    <mergeCell ref="A88:G88"/>
    <mergeCell ref="A5:G5"/>
    <mergeCell ref="A6:G6"/>
    <mergeCell ref="A8:G8"/>
    <mergeCell ref="A9:G9"/>
    <mergeCell ref="A12:G12"/>
    <mergeCell ref="A15:G16"/>
    <mergeCell ref="B86:D86"/>
    <mergeCell ref="A67:A69"/>
    <mergeCell ref="B67:B69"/>
    <mergeCell ref="C84:D84"/>
    <mergeCell ref="E84:G84"/>
    <mergeCell ref="C71:G71"/>
    <mergeCell ref="B74:D74"/>
    <mergeCell ref="B73:D73"/>
    <mergeCell ref="A80:G81"/>
    <mergeCell ref="A31:G31"/>
    <mergeCell ref="A47:B47"/>
    <mergeCell ref="D48:F48"/>
    <mergeCell ref="A43:G43"/>
    <mergeCell ref="A42:G42"/>
    <mergeCell ref="F39:G41"/>
    <mergeCell ref="A55:G55"/>
    <mergeCell ref="A46:G46"/>
    <mergeCell ref="A52:B52"/>
    <mergeCell ref="C127:D127"/>
    <mergeCell ref="C128:G131"/>
    <mergeCell ref="A95:G95"/>
    <mergeCell ref="A63:G63"/>
    <mergeCell ref="B72:E72"/>
    <mergeCell ref="C70:G70"/>
    <mergeCell ref="A66:G66"/>
    <mergeCell ref="A1:G4"/>
    <mergeCell ref="A33:G38"/>
    <mergeCell ref="B75:D75"/>
    <mergeCell ref="A61:B61"/>
    <mergeCell ref="F86:G86"/>
    <mergeCell ref="A62:B62"/>
    <mergeCell ref="C58:G60"/>
    <mergeCell ref="A60:B60"/>
    <mergeCell ref="C61:C62"/>
    <mergeCell ref="G61:G62"/>
    <mergeCell ref="A59:B59"/>
    <mergeCell ref="A58:B58"/>
    <mergeCell ref="A49:B49"/>
    <mergeCell ref="D51:F51"/>
    <mergeCell ref="D54:F54"/>
    <mergeCell ref="D53:F53"/>
    <mergeCell ref="A53:B53"/>
  </mergeCells>
  <phoneticPr fontId="18" type="noConversion"/>
  <conditionalFormatting sqref="A70">
    <cfRule type="cellIs" dxfId="2" priority="8" operator="equal">
      <formula>"&lt;Enter P.O Number here&gt; / &lt;Inscrivez le numéro de la commande ici&gt;"</formula>
    </cfRule>
  </conditionalFormatting>
  <conditionalFormatting sqref="C57:G57">
    <cfRule type="expression" dxfId="1" priority="1">
      <formula>$C$57&lt;&gt;""</formula>
    </cfRule>
  </conditionalFormatting>
  <conditionalFormatting sqref="C70:G70">
    <cfRule type="cellIs" dxfId="0" priority="7" operator="equal">
      <formula>"&lt;Enter School Board name here&gt; / &lt;Inscrivez le nom de la commission scolaire ici&gt;"</formula>
    </cfRule>
  </conditionalFormatting>
  <dataValidations xWindow="1052" yWindow="573" count="9">
    <dataValidation type="list" showErrorMessage="1" errorTitle="Yes or No?" error="Please select Yes or No" sqref="B65" xr:uid="{00000000-0002-0000-0000-000000000000}">
      <formula1>"&lt;select&gt;, Yes, No"</formula1>
    </dataValidation>
    <dataValidation type="whole" showInputMessage="1" showErrorMessage="1" errorTitle="Account Number Required" error="Please enter your school's account number with Scholastic Book Fair." sqref="G48" xr:uid="{00000000-0002-0000-0000-000001000000}">
      <formula1>100</formula1>
      <formula2>9999999999</formula2>
    </dataValidation>
    <dataValidation type="decimal" allowBlank="1" showInputMessage="1" showErrorMessage="1" sqref="C115 C133 C123 C110 C128" xr:uid="{00000000-0002-0000-0000-000003000000}">
      <formula1>0.01</formula1>
      <formula2>0.06</formula2>
    </dataValidation>
    <dataValidation type="decimal" allowBlank="1" showInputMessage="1" showErrorMessage="1" prompt="Enter order quantity here." sqref="F103 F98 F122 F132 F114 F222 F109 F127 F90:F94 F141:F145" xr:uid="{00000000-0002-0000-0000-000005000000}">
      <formula1>0</formula1>
      <formula2>200</formula2>
    </dataValidation>
    <dataValidation type="decimal" allowBlank="1" showInputMessage="1" showErrorMessage="1" errorTitle="STOP" error="Do not enter any information here. " sqref="B70" xr:uid="{00000000-0002-0000-0000-000006000000}">
      <formula1>0.01</formula1>
      <formula2>0.09</formula2>
    </dataValidation>
    <dataValidation type="whole" allowBlank="1" showInputMessage="1" showErrorMessage="1" errorTitle="Numbers only" error="Please enter only whole numbers" sqref="F119" xr:uid="{00000000-0002-0000-0000-000007000000}">
      <formula1>1</formula1>
      <formula2>200</formula2>
    </dataValidation>
    <dataValidation type="whole" allowBlank="1" showInputMessage="1" showErrorMessage="1" errorTitle="Numbers only" error="Please enter only whole numbers." promptTitle="Order quantity" prompt="Enter order quantity here." sqref="F148:F221 F515:F543 F225:F254 F257:F512 F546:F1216" xr:uid="{00000000-0002-0000-0000-00000A000000}">
      <formula1>0</formula1>
      <formula2>200</formula2>
    </dataValidation>
    <dataValidation allowBlank="1" showInputMessage="1" showErrorMessage="1" promptTitle="Do not modify!" prompt="This field calculates your total per title." sqref="G148:G221 G257:G512 G515:G543 G225:G254 G546:G1216" xr:uid="{00000000-0002-0000-0000-00000B000000}"/>
    <dataValidation allowBlank="1" showInputMessage="1" showErrorMessage="1" error="do not enter_x000a_" sqref="G90:G94" xr:uid="{00000000-0002-0000-0000-000008000000}"/>
  </dataValidations>
  <pageMargins left="0.74803040244969399" right="0.74803040244969399" top="0.74803040244969399" bottom="0.74803040244969399" header="0.31496062992126" footer="0.31496062992126"/>
  <pageSetup scale="58" fitToHeight="0" orientation="portrait" r:id="rId1"/>
  <headerFooter>
    <oddFooter>&amp;CPage &amp;P of &amp;N&amp;R27 November 2015</oddFooter>
  </headerFooter>
  <rowBreaks count="2" manualBreakCount="2">
    <brk id="32" max="16383" man="1"/>
    <brk id="8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052" yWindow="573" count="2">
        <x14:dataValidation type="list" showInputMessage="1" showErrorMessage="1" error="Please select one" xr:uid="{00000000-0002-0000-0000-00000C000000}">
          <x14:formula1>
            <xm:f>'drop-down lists'!$A$12:$A$15</xm:f>
          </x14:formula1>
          <xm:sqref>B57</xm:sqref>
        </x14:dataValidation>
        <x14:dataValidation type="list" showErrorMessage="1" errorTitle="Payment method required" error="Please select a payment method." prompt="Select a payment method" xr:uid="{00000000-0002-0000-0000-00000D000000}">
          <x14:formula1>
            <xm:f>'drop-down lists'!$A$1:$A$6</xm:f>
          </x14:formula1>
          <xm:sqref>B67:B69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6"/>
  <sheetViews>
    <sheetView showGridLines="0" zoomScale="81" zoomScaleNormal="81" workbookViewId="0">
      <selection activeCell="F3" sqref="F3:G4"/>
    </sheetView>
  </sheetViews>
  <sheetFormatPr defaultRowHeight="15" x14ac:dyDescent="0.25"/>
  <cols>
    <col min="1" max="5" width="32.140625" customWidth="1"/>
  </cols>
  <sheetData>
    <row r="1" spans="1:9" ht="21" x14ac:dyDescent="0.35">
      <c r="A1" s="463" t="s">
        <v>38</v>
      </c>
      <c r="B1" s="463"/>
      <c r="C1" s="463"/>
      <c r="D1" s="463"/>
      <c r="E1" s="463"/>
      <c r="F1" s="46"/>
      <c r="G1" s="46"/>
    </row>
    <row r="2" spans="1:9" ht="15.75" thickBot="1" x14ac:dyDescent="0.3">
      <c r="A2" s="46"/>
      <c r="B2" s="46"/>
      <c r="C2" s="46"/>
      <c r="D2" s="46"/>
      <c r="E2" s="46"/>
      <c r="F2" s="46"/>
      <c r="G2" s="46"/>
    </row>
    <row r="3" spans="1:9" ht="31.5" customHeight="1" thickBot="1" x14ac:dyDescent="0.35">
      <c r="A3" s="47" t="s">
        <v>85</v>
      </c>
      <c r="B3" s="47" t="s">
        <v>84</v>
      </c>
      <c r="C3" s="47" t="s">
        <v>142</v>
      </c>
      <c r="D3" s="50" t="s">
        <v>143</v>
      </c>
      <c r="E3" s="47" t="s">
        <v>2149</v>
      </c>
      <c r="F3" s="461" t="s">
        <v>39</v>
      </c>
      <c r="G3" s="464"/>
      <c r="H3" s="52"/>
    </row>
    <row r="4" spans="1:9" ht="134.65" customHeight="1" thickBot="1" x14ac:dyDescent="0.3">
      <c r="A4" s="248"/>
      <c r="B4" s="248"/>
      <c r="C4" s="48"/>
      <c r="D4" s="48"/>
      <c r="E4" s="48"/>
      <c r="F4" s="461"/>
      <c r="G4" s="464"/>
      <c r="H4" s="49"/>
      <c r="I4" s="49"/>
    </row>
    <row r="5" spans="1:9" ht="16.5" hidden="1" thickTop="1" thickBot="1" x14ac:dyDescent="0.3">
      <c r="A5" s="189"/>
      <c r="B5" s="190"/>
      <c r="C5" s="51"/>
      <c r="D5" s="190"/>
      <c r="E5" s="190"/>
      <c r="F5" s="459" t="s">
        <v>39</v>
      </c>
      <c r="G5" s="460"/>
    </row>
    <row r="6" spans="1:9" ht="134.1" hidden="1" customHeight="1" thickBot="1" x14ac:dyDescent="0.3">
      <c r="A6" s="48"/>
      <c r="B6" s="48"/>
      <c r="C6" s="48"/>
      <c r="D6" s="48"/>
      <c r="E6" s="48"/>
      <c r="F6" s="461"/>
      <c r="G6" s="462"/>
    </row>
  </sheetData>
  <mergeCells count="3">
    <mergeCell ref="F5:G6"/>
    <mergeCell ref="A1:E1"/>
    <mergeCell ref="F3:G4"/>
  </mergeCells>
  <hyperlinks>
    <hyperlink ref="A1:E1" location="bundles_ensembles" tooltip="Click here to return to Order form" display="Return to Order form" xr:uid="{00000000-0004-0000-0100-000000000000}"/>
    <hyperlink ref="F3:G4" location="bundles_ensembles" tooltip="Click to return to Order form" display="Return to Order form" xr:uid="{00000000-0004-0000-0100-000001000000}"/>
    <hyperlink ref="F5:G6" location="bundles_ensembles" tooltip="Click here to return to Order form" display="Return to Order form" xr:uid="{00000000-0004-0000-0100-000003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F1701"/>
  <sheetViews>
    <sheetView view="pageLayout" zoomScale="115" zoomScaleNormal="100" zoomScalePageLayoutView="115" workbookViewId="0">
      <selection activeCell="A1002" sqref="A1002:XFD1002"/>
    </sheetView>
  </sheetViews>
  <sheetFormatPr defaultColWidth="9" defaultRowHeight="15" x14ac:dyDescent="0.25"/>
  <cols>
    <col min="1" max="1" width="10" style="142" bestFit="1" customWidth="1"/>
    <col min="2" max="2" width="16.42578125" style="176" bestFit="1" customWidth="1"/>
    <col min="3" max="3" width="55" bestFit="1" customWidth="1"/>
    <col min="4" max="4" width="10.28515625" style="124" bestFit="1" customWidth="1"/>
    <col min="5" max="6" width="9.7109375" style="124" bestFit="1" customWidth="1"/>
  </cols>
  <sheetData>
    <row r="1" spans="1:6" ht="16.5" thickBot="1" x14ac:dyDescent="0.3">
      <c r="A1" s="465" t="s">
        <v>7</v>
      </c>
      <c r="B1" s="466"/>
      <c r="C1" s="135" t="str">
        <f>IF(cust_name="","",cust_name)</f>
        <v/>
      </c>
      <c r="D1" s="470" t="str">
        <f>IF(delivery="Curbside Pickup at Warehouse / Cueillette à l'auto à l'entrepôt","Curbside Pickup",IF(delivery="Ship to School / Livraison à l’école","Ship to School",IF(delivery="Ship to school (Scholastic Dollars) / Livraison à domicile (les dollars Scholastic)","Ship to School","")))</f>
        <v/>
      </c>
      <c r="E1" s="471"/>
      <c r="F1" s="472"/>
    </row>
    <row r="2" spans="1:6" ht="16.5" thickBot="1" x14ac:dyDescent="0.3">
      <c r="A2" s="465" t="s">
        <v>8</v>
      </c>
      <c r="B2" s="466"/>
      <c r="C2" s="134" t="str">
        <f>IF(school_name="","",school_name)</f>
        <v/>
      </c>
      <c r="D2" s="170" t="s">
        <v>14</v>
      </c>
      <c r="E2" s="467" t="str">
        <f>IF(acct_num="","",acct_num)</f>
        <v/>
      </c>
      <c r="F2" s="467"/>
    </row>
    <row r="3" spans="1:6" ht="16.5" thickBot="1" x14ac:dyDescent="0.3">
      <c r="A3" s="468" t="s">
        <v>9</v>
      </c>
      <c r="B3" s="469"/>
      <c r="C3" s="135" t="str">
        <f>IF(chairperson="","",chairperson)</f>
        <v/>
      </c>
      <c r="D3" s="171" t="s">
        <v>58</v>
      </c>
      <c r="E3" s="121">
        <f>SUM(E7:E1697)</f>
        <v>0</v>
      </c>
      <c r="F3" s="136" t="str">
        <f>final_due</f>
        <v/>
      </c>
    </row>
    <row r="4" spans="1:6" ht="17.649999999999999" customHeight="1" x14ac:dyDescent="0.35">
      <c r="A4" s="137"/>
      <c r="B4" s="175"/>
      <c r="C4" s="138"/>
      <c r="D4" s="122"/>
      <c r="E4" s="122"/>
      <c r="F4" s="122"/>
    </row>
    <row r="5" spans="1:6" ht="21" x14ac:dyDescent="0.35">
      <c r="A5" s="137"/>
      <c r="B5" s="175"/>
      <c r="C5" s="138" t="s">
        <v>78</v>
      </c>
      <c r="D5" s="122"/>
      <c r="E5" s="122"/>
      <c r="F5" s="122"/>
    </row>
    <row r="6" spans="1:6" x14ac:dyDescent="0.25">
      <c r="A6" s="199" t="s">
        <v>13</v>
      </c>
      <c r="B6" s="139" t="s">
        <v>12</v>
      </c>
      <c r="C6" s="222" t="s">
        <v>11</v>
      </c>
      <c r="D6" s="223" t="s">
        <v>0</v>
      </c>
      <c r="E6" s="224" t="s">
        <v>10</v>
      </c>
      <c r="F6" s="139" t="s">
        <v>41</v>
      </c>
    </row>
    <row r="7" spans="1:6" x14ac:dyDescent="0.25">
      <c r="A7" s="162">
        <v>3585273</v>
      </c>
      <c r="B7" s="163" t="s">
        <v>69</v>
      </c>
      <c r="C7" s="191" t="s">
        <v>90</v>
      </c>
      <c r="D7" s="157" t="s">
        <v>99</v>
      </c>
      <c r="E7" s="123" t="str">
        <f>IF(VLOOKUP($B:$B,'Spring ''26 CAWSE Product List'!$A:$F,6,FALSE)="","",VLOOKUP($B:$B,'Spring ''26 CAWSE Product List'!$A:$F,6,FALSE))</f>
        <v/>
      </c>
      <c r="F7" s="156"/>
    </row>
    <row r="8" spans="1:6" x14ac:dyDescent="0.25">
      <c r="A8" s="162">
        <v>29471478</v>
      </c>
      <c r="B8" s="163" t="s">
        <v>89</v>
      </c>
      <c r="C8" s="191" t="s">
        <v>91</v>
      </c>
      <c r="D8" s="157" t="s">
        <v>99</v>
      </c>
      <c r="E8" s="123" t="str">
        <f>IF(VLOOKUP($B:$B,'Spring ''26 CAWSE Product List'!$A:$F,6,FALSE)="","",VLOOKUP($B:$B,'Spring ''26 CAWSE Product List'!$A:$F,6,FALSE))</f>
        <v/>
      </c>
      <c r="F8" s="156"/>
    </row>
    <row r="9" spans="1:6" x14ac:dyDescent="0.25">
      <c r="A9" s="155">
        <v>47345751</v>
      </c>
      <c r="B9" s="163" t="s">
        <v>110</v>
      </c>
      <c r="C9" s="191" t="s">
        <v>111</v>
      </c>
      <c r="D9" s="157" t="s">
        <v>99</v>
      </c>
      <c r="E9" s="123" t="str">
        <f>IF(VLOOKUP($B:$B,'Spring ''26 CAWSE Product List'!$A:$F,6,FALSE)="","",VLOOKUP($B:$B,'Spring ''26 CAWSE Product List'!$A:$F,6,FALSE))</f>
        <v/>
      </c>
      <c r="F9" s="156"/>
    </row>
    <row r="10" spans="1:6" x14ac:dyDescent="0.25">
      <c r="A10" s="140">
        <v>43296660</v>
      </c>
      <c r="B10" s="173" t="s">
        <v>112</v>
      </c>
      <c r="C10" s="193" t="s">
        <v>113</v>
      </c>
      <c r="D10" s="157" t="s">
        <v>99</v>
      </c>
      <c r="E10" s="123" t="str">
        <f>IF(VLOOKUP($B:$B,'Spring ''26 CAWSE Product List'!$A:$F,6,FALSE)="","",VLOOKUP($B:$B,'Spring ''26 CAWSE Product List'!$A:$F,6,FALSE))</f>
        <v/>
      </c>
      <c r="F10" s="156"/>
    </row>
    <row r="11" spans="1:6" x14ac:dyDescent="0.25">
      <c r="A11" s="140">
        <v>39667849</v>
      </c>
      <c r="B11" s="173" t="s">
        <v>2151</v>
      </c>
      <c r="C11" s="193" t="s">
        <v>2150</v>
      </c>
      <c r="D11" s="157" t="s">
        <v>99</v>
      </c>
      <c r="E11" s="123" t="str">
        <f>IF(VLOOKUP($B:$B,'Spring ''26 CAWSE Product List'!$A:$F,6,FALSE)="","",VLOOKUP($B:$B,'Spring ''26 CAWSE Product List'!$A:$F,6,FALSE))</f>
        <v/>
      </c>
      <c r="F11" s="156"/>
    </row>
    <row r="12" spans="1:6" x14ac:dyDescent="0.25">
      <c r="A12" s="162">
        <v>80717403</v>
      </c>
      <c r="B12" s="163">
        <v>9781039701816</v>
      </c>
      <c r="C12" s="191" t="s">
        <v>207</v>
      </c>
      <c r="D12" s="157" t="s">
        <v>211</v>
      </c>
      <c r="E12" s="123" t="str">
        <f>IF(VLOOKUP($B:$B,'Spring ''26 CAWSE Product List'!$A:$F,6,FALSE)="","",VLOOKUP($B:$B,'Spring ''26 CAWSE Product List'!$A:$F,6,FALSE))</f>
        <v/>
      </c>
      <c r="F12" s="174"/>
    </row>
    <row r="13" spans="1:6" x14ac:dyDescent="0.25">
      <c r="A13" s="162">
        <v>65489347</v>
      </c>
      <c r="B13" s="163">
        <v>9781771476096</v>
      </c>
      <c r="C13" s="191" t="s">
        <v>208</v>
      </c>
      <c r="D13" s="157" t="s">
        <v>211</v>
      </c>
      <c r="E13" s="123" t="str">
        <f>IF(VLOOKUP($B:$B,'Spring ''26 CAWSE Product List'!$A:$F,6,FALSE)="","",VLOOKUP($B:$B,'Spring ''26 CAWSE Product List'!$A:$F,6,FALSE))</f>
        <v/>
      </c>
      <c r="F13" s="174"/>
    </row>
    <row r="14" spans="1:6" x14ac:dyDescent="0.25">
      <c r="A14" s="162">
        <v>93481785</v>
      </c>
      <c r="B14" s="163">
        <v>9780735266155</v>
      </c>
      <c r="C14" s="191" t="s">
        <v>209</v>
      </c>
      <c r="D14" s="157" t="s">
        <v>211</v>
      </c>
      <c r="E14" s="123" t="str">
        <f>IF(VLOOKUP($B:$B,'Spring ''26 CAWSE Product List'!$A:$F,6,FALSE)="","",VLOOKUP($B:$B,'Spring ''26 CAWSE Product List'!$A:$F,6,FALSE))</f>
        <v/>
      </c>
      <c r="F14" s="156"/>
    </row>
    <row r="15" spans="1:6" x14ac:dyDescent="0.25">
      <c r="A15" s="162">
        <v>34943654</v>
      </c>
      <c r="B15" s="163">
        <v>9781443193887</v>
      </c>
      <c r="C15" s="191" t="s">
        <v>210</v>
      </c>
      <c r="D15" s="157" t="s">
        <v>211</v>
      </c>
      <c r="E15" s="123" t="str">
        <f>IF(VLOOKUP($B:$B,'Spring ''26 CAWSE Product List'!$A:$F,6,FALSE)="","",VLOOKUP($B:$B,'Spring ''26 CAWSE Product List'!$A:$F,6,FALSE))</f>
        <v/>
      </c>
      <c r="F15" s="156"/>
    </row>
    <row r="16" spans="1:6" x14ac:dyDescent="0.25">
      <c r="A16" s="162">
        <v>43534960</v>
      </c>
      <c r="B16" s="163">
        <v>9781546122692</v>
      </c>
      <c r="C16" s="192" t="s">
        <v>173</v>
      </c>
      <c r="D16" s="157" t="s">
        <v>99</v>
      </c>
      <c r="E16" s="123" t="str">
        <f>IF(PIG="","",PIG)</f>
        <v/>
      </c>
      <c r="F16" s="156"/>
    </row>
    <row r="17" spans="1:6" x14ac:dyDescent="0.25">
      <c r="A17" s="162">
        <v>3250040</v>
      </c>
      <c r="B17" s="163">
        <v>9781443163385</v>
      </c>
      <c r="C17" s="192" t="s">
        <v>174</v>
      </c>
      <c r="D17" s="157" t="s">
        <v>99</v>
      </c>
      <c r="E17" s="123" t="str">
        <f>IF(PIG="","",PIG)</f>
        <v/>
      </c>
      <c r="F17" s="156"/>
    </row>
    <row r="18" spans="1:6" x14ac:dyDescent="0.25">
      <c r="A18" s="162">
        <v>2917443</v>
      </c>
      <c r="B18" s="163">
        <v>9781443148177</v>
      </c>
      <c r="C18" s="192" t="s">
        <v>175</v>
      </c>
      <c r="D18" s="157" t="s">
        <v>99</v>
      </c>
      <c r="E18" s="123" t="str">
        <f>IF(PIG="","",PIG)</f>
        <v/>
      </c>
      <c r="F18" s="156"/>
    </row>
    <row r="19" spans="1:6" x14ac:dyDescent="0.25">
      <c r="A19" s="162">
        <v>70527984</v>
      </c>
      <c r="B19" s="163">
        <v>9781443196628</v>
      </c>
      <c r="C19" s="192" t="s">
        <v>176</v>
      </c>
      <c r="D19" s="157" t="s">
        <v>99</v>
      </c>
      <c r="E19" s="123" t="str">
        <f>IF(PIG="","",PIG)</f>
        <v/>
      </c>
      <c r="F19" s="156"/>
    </row>
    <row r="20" spans="1:6" x14ac:dyDescent="0.25">
      <c r="A20" s="162">
        <v>47837267</v>
      </c>
      <c r="B20" s="163">
        <v>9781546167587</v>
      </c>
      <c r="C20" s="192" t="s">
        <v>177</v>
      </c>
      <c r="D20" s="157" t="s">
        <v>99</v>
      </c>
      <c r="E20" s="123" t="str">
        <f>IF(BAD_GUYS="","",BAD_GUYS)</f>
        <v/>
      </c>
      <c r="F20" s="156"/>
    </row>
    <row r="21" spans="1:6" x14ac:dyDescent="0.25">
      <c r="A21" s="162">
        <v>3093680</v>
      </c>
      <c r="B21" s="163">
        <v>9780545912419</v>
      </c>
      <c r="C21" s="192" t="s">
        <v>178</v>
      </c>
      <c r="D21" s="157" t="s">
        <v>99</v>
      </c>
      <c r="E21" s="123" t="str">
        <f>IF(BAD_GUYS="","",BAD_GUYS)</f>
        <v/>
      </c>
      <c r="F21" s="156"/>
    </row>
    <row r="22" spans="1:6" x14ac:dyDescent="0.25">
      <c r="A22" s="162">
        <v>3099381</v>
      </c>
      <c r="B22" s="163">
        <v>9781338087499</v>
      </c>
      <c r="C22" s="192" t="s">
        <v>179</v>
      </c>
      <c r="D22" s="157" t="s">
        <v>99</v>
      </c>
      <c r="E22" s="123" t="str">
        <f>IF(BAD_GUYS="","",BAD_GUYS)</f>
        <v/>
      </c>
      <c r="F22" s="156"/>
    </row>
    <row r="23" spans="1:6" x14ac:dyDescent="0.25">
      <c r="A23" s="162">
        <v>23104992</v>
      </c>
      <c r="B23" s="163">
        <v>9781338820539</v>
      </c>
      <c r="C23" s="192" t="s">
        <v>180</v>
      </c>
      <c r="D23" s="157" t="s">
        <v>99</v>
      </c>
      <c r="E23" s="123" t="str">
        <f>IF(BAD_GUYS="","",BAD_GUYS)</f>
        <v/>
      </c>
      <c r="F23" s="156"/>
    </row>
    <row r="24" spans="1:6" x14ac:dyDescent="0.25">
      <c r="A24" s="162">
        <v>81402794</v>
      </c>
      <c r="B24" s="163">
        <v>9781338892710</v>
      </c>
      <c r="C24" s="192" t="s">
        <v>181</v>
      </c>
      <c r="D24" s="157" t="s">
        <v>99</v>
      </c>
      <c r="E24" s="123" t="str">
        <f>IF(BAD_GUYS="","",BAD_GUYS)</f>
        <v/>
      </c>
      <c r="F24" s="156"/>
    </row>
    <row r="25" spans="1:6" x14ac:dyDescent="0.25">
      <c r="A25" s="162">
        <v>46022646</v>
      </c>
      <c r="B25" s="163">
        <v>9781443198455</v>
      </c>
      <c r="C25" s="192" t="s">
        <v>182</v>
      </c>
      <c r="D25" s="157" t="s">
        <v>99</v>
      </c>
      <c r="E25" s="123" t="str">
        <f>IF(MIDDLE="","",MIDDLE)</f>
        <v/>
      </c>
      <c r="F25" s="156"/>
    </row>
    <row r="26" spans="1:6" x14ac:dyDescent="0.25">
      <c r="A26" s="162">
        <v>79153906</v>
      </c>
      <c r="B26" s="163">
        <v>9781339027357</v>
      </c>
      <c r="C26" s="192" t="s">
        <v>183</v>
      </c>
      <c r="D26" s="157" t="s">
        <v>99</v>
      </c>
      <c r="E26" s="123" t="str">
        <f>IF(MIDDLE="","",MIDDLE)</f>
        <v/>
      </c>
      <c r="F26" s="156"/>
    </row>
    <row r="27" spans="1:6" x14ac:dyDescent="0.25">
      <c r="A27" s="162">
        <v>52744114</v>
      </c>
      <c r="B27" s="163">
        <v>9781338867459</v>
      </c>
      <c r="C27" s="192" t="s">
        <v>184</v>
      </c>
      <c r="D27" s="157" t="s">
        <v>99</v>
      </c>
      <c r="E27" s="123" t="str">
        <f>IF(MIDDLE="","",MIDDLE)</f>
        <v/>
      </c>
      <c r="F27" s="156"/>
    </row>
    <row r="28" spans="1:6" x14ac:dyDescent="0.25">
      <c r="A28" s="162">
        <v>83883171</v>
      </c>
      <c r="B28" s="163">
        <v>9781039705647</v>
      </c>
      <c r="C28" s="192" t="s">
        <v>185</v>
      </c>
      <c r="D28" s="157" t="s">
        <v>99</v>
      </c>
      <c r="E28" s="123" t="str">
        <f>IF(MIDDLE="","",MIDDLE)</f>
        <v/>
      </c>
      <c r="F28" s="156"/>
    </row>
    <row r="29" spans="1:6" x14ac:dyDescent="0.25">
      <c r="A29" s="162">
        <v>52488861</v>
      </c>
      <c r="B29" s="163">
        <v>9781339046952</v>
      </c>
      <c r="C29" s="192" t="s">
        <v>186</v>
      </c>
      <c r="D29" s="157" t="s">
        <v>99</v>
      </c>
      <c r="E29" s="123" t="str">
        <f>IF(THRILLER="","",THRILLER)</f>
        <v/>
      </c>
      <c r="F29" s="156"/>
    </row>
    <row r="30" spans="1:6" x14ac:dyDescent="0.25">
      <c r="A30" s="162">
        <v>78401726</v>
      </c>
      <c r="B30" s="163">
        <v>9781338889055</v>
      </c>
      <c r="C30" s="192" t="s">
        <v>187</v>
      </c>
      <c r="D30" s="157" t="s">
        <v>99</v>
      </c>
      <c r="E30" s="123" t="str">
        <f>IF(THRILLER="","",THRILLER)</f>
        <v/>
      </c>
      <c r="F30" s="156"/>
    </row>
    <row r="31" spans="1:6" x14ac:dyDescent="0.25">
      <c r="A31" s="162">
        <v>16793942</v>
      </c>
      <c r="B31" s="163">
        <v>9781039701748</v>
      </c>
      <c r="C31" s="192" t="s">
        <v>188</v>
      </c>
      <c r="D31" s="157" t="s">
        <v>99</v>
      </c>
      <c r="E31" s="123" t="str">
        <f>IF(THRILLER="","",THRILLER)</f>
        <v/>
      </c>
      <c r="F31" s="156"/>
    </row>
    <row r="32" spans="1:6" x14ac:dyDescent="0.25">
      <c r="A32" s="162">
        <v>70954709</v>
      </c>
      <c r="B32" s="163">
        <v>9781339002880</v>
      </c>
      <c r="C32" s="192" t="s">
        <v>189</v>
      </c>
      <c r="D32" s="157" t="s">
        <v>99</v>
      </c>
      <c r="E32" s="123" t="str">
        <f>IF(THRILLER="","",THRILLER)</f>
        <v/>
      </c>
      <c r="F32" s="156"/>
    </row>
    <row r="33" spans="1:6" x14ac:dyDescent="0.25">
      <c r="A33" s="162">
        <v>10085197</v>
      </c>
      <c r="B33" s="163">
        <v>9781039710481</v>
      </c>
      <c r="C33" s="192" t="s">
        <v>190</v>
      </c>
      <c r="D33" s="157" t="s">
        <v>99</v>
      </c>
      <c r="E33" s="123" t="str">
        <f>IF(ALBUM="","",ALBUM)</f>
        <v/>
      </c>
      <c r="F33" s="221"/>
    </row>
    <row r="34" spans="1:6" x14ac:dyDescent="0.25">
      <c r="A34" s="162">
        <v>82613210</v>
      </c>
      <c r="B34" s="163">
        <v>9781443194686</v>
      </c>
      <c r="C34" s="192" t="s">
        <v>191</v>
      </c>
      <c r="D34" s="157" t="s">
        <v>99</v>
      </c>
      <c r="E34" s="123" t="str">
        <f>IF(ALBUM="","",ALBUM)</f>
        <v/>
      </c>
      <c r="F34" s="174"/>
    </row>
    <row r="35" spans="1:6" x14ac:dyDescent="0.25">
      <c r="A35" s="162">
        <v>3513505</v>
      </c>
      <c r="B35" s="163">
        <v>9781443180313</v>
      </c>
      <c r="C35" s="192" t="s">
        <v>192</v>
      </c>
      <c r="D35" s="157" t="s">
        <v>99</v>
      </c>
      <c r="E35" s="123" t="str">
        <f>IF(ALBUM="","",ALBUM)</f>
        <v/>
      </c>
      <c r="F35" s="174"/>
    </row>
    <row r="36" spans="1:6" x14ac:dyDescent="0.25">
      <c r="A36" s="162">
        <v>83993044</v>
      </c>
      <c r="B36" s="163">
        <v>9781443191524</v>
      </c>
      <c r="C36" s="192" t="s">
        <v>193</v>
      </c>
      <c r="D36" s="157" t="s">
        <v>99</v>
      </c>
      <c r="E36" s="123" t="str">
        <f>IF(ALBUM="","",ALBUM)</f>
        <v/>
      </c>
      <c r="F36" s="174"/>
    </row>
    <row r="37" spans="1:6" x14ac:dyDescent="0.25">
      <c r="A37" s="162">
        <v>3479137</v>
      </c>
      <c r="B37" s="163">
        <v>9781443177672</v>
      </c>
      <c r="C37" s="192" t="s">
        <v>194</v>
      </c>
      <c r="D37" s="157" t="s">
        <v>99</v>
      </c>
      <c r="E37" s="123" t="str">
        <f>IF(DEBUT="","",DEBUT)</f>
        <v/>
      </c>
      <c r="F37" s="174"/>
    </row>
    <row r="38" spans="1:6" x14ac:dyDescent="0.25">
      <c r="A38" s="162">
        <v>49323901</v>
      </c>
      <c r="B38" s="163">
        <v>9782897519599</v>
      </c>
      <c r="C38" s="192" t="s">
        <v>195</v>
      </c>
      <c r="D38" s="157" t="s">
        <v>99</v>
      </c>
      <c r="E38" s="123" t="str">
        <f>IF(DEBUT="","",DEBUT)</f>
        <v/>
      </c>
      <c r="F38" s="174"/>
    </row>
    <row r="39" spans="1:6" x14ac:dyDescent="0.25">
      <c r="A39" s="162">
        <v>64224715</v>
      </c>
      <c r="B39" s="163">
        <v>9781039704404</v>
      </c>
      <c r="C39" s="192" t="s">
        <v>196</v>
      </c>
      <c r="D39" s="157" t="s">
        <v>99</v>
      </c>
      <c r="E39" s="123" t="str">
        <f>IF(DEBUT="","",DEBUT)</f>
        <v/>
      </c>
      <c r="F39" s="174"/>
    </row>
    <row r="40" spans="1:6" x14ac:dyDescent="0.25">
      <c r="A40" s="162">
        <v>3281748</v>
      </c>
      <c r="B40" s="163">
        <v>9781443168205</v>
      </c>
      <c r="C40" s="192" t="s">
        <v>197</v>
      </c>
      <c r="D40" s="157" t="s">
        <v>99</v>
      </c>
      <c r="E40" s="123" t="str">
        <f>IF(DEBUT="","",DEBUT)</f>
        <v/>
      </c>
      <c r="F40" s="174"/>
    </row>
    <row r="41" spans="1:6" x14ac:dyDescent="0.25">
      <c r="A41" s="162">
        <v>29913054</v>
      </c>
      <c r="B41" s="163">
        <v>9781039702998</v>
      </c>
      <c r="C41" s="192" t="s">
        <v>198</v>
      </c>
      <c r="D41" s="157" t="s">
        <v>99</v>
      </c>
      <c r="E41" s="123" t="str">
        <f>IF(ROMAN="","",ROMAN)</f>
        <v/>
      </c>
      <c r="F41" s="174"/>
    </row>
    <row r="42" spans="1:6" x14ac:dyDescent="0.25">
      <c r="A42" s="162">
        <v>50100205</v>
      </c>
      <c r="B42" s="163">
        <v>9781039702912</v>
      </c>
      <c r="C42" s="192" t="s">
        <v>199</v>
      </c>
      <c r="D42" s="157" t="s">
        <v>99</v>
      </c>
      <c r="E42" s="123" t="str">
        <f>IF(ROMAN="","",ROMAN)</f>
        <v/>
      </c>
      <c r="F42" s="174"/>
    </row>
    <row r="43" spans="1:6" x14ac:dyDescent="0.25">
      <c r="A43" s="162">
        <v>55947750</v>
      </c>
      <c r="B43" s="163">
        <v>9781443194884</v>
      </c>
      <c r="C43" s="192" t="s">
        <v>200</v>
      </c>
      <c r="D43" s="157" t="s">
        <v>99</v>
      </c>
      <c r="E43" s="123" t="str">
        <f>IF(ROMAN="","",ROMAN)</f>
        <v/>
      </c>
      <c r="F43" s="174"/>
    </row>
    <row r="44" spans="1:6" x14ac:dyDescent="0.25">
      <c r="A44" s="140">
        <v>77980208</v>
      </c>
      <c r="B44" s="173">
        <v>9781039701717</v>
      </c>
      <c r="C44" s="201" t="s">
        <v>201</v>
      </c>
      <c r="D44" s="157" t="s">
        <v>99</v>
      </c>
      <c r="E44" s="123" t="str">
        <f>IF(ROMAN="","",ROMAN)</f>
        <v/>
      </c>
      <c r="F44" s="174"/>
    </row>
    <row r="45" spans="1:6" x14ac:dyDescent="0.25">
      <c r="A45" s="155">
        <v>97503367</v>
      </c>
      <c r="B45" s="163" t="s">
        <v>783</v>
      </c>
      <c r="C45" s="156" t="s">
        <v>784</v>
      </c>
      <c r="D45" s="157">
        <v>40101</v>
      </c>
      <c r="E45" s="123" t="str">
        <f>IF(VLOOKUP($B:$B,'Spring ''26 CAWSE Product List'!$A:$F,6,FALSE)="","",VLOOKUP($B:$B,'Spring ''26 CAWSE Product List'!$A:$F,6,FALSE))</f>
        <v/>
      </c>
      <c r="F45" s="141"/>
    </row>
    <row r="46" spans="1:6" x14ac:dyDescent="0.25">
      <c r="A46" s="140">
        <v>97503367</v>
      </c>
      <c r="B46" s="173" t="s">
        <v>785</v>
      </c>
      <c r="C46" s="141" t="s">
        <v>786</v>
      </c>
      <c r="D46" s="172">
        <v>40101</v>
      </c>
      <c r="E46" s="123" t="str">
        <f>IF(VLOOKUP($B:$B,'Spring ''26 CAWSE Product List'!$A:$F,6,FALSE)="","",VLOOKUP($B:$B,'Spring ''26 CAWSE Product List'!$A:$F,6,FALSE))</f>
        <v/>
      </c>
      <c r="F46" s="141"/>
    </row>
    <row r="47" spans="1:6" x14ac:dyDescent="0.25">
      <c r="A47" s="140">
        <v>97503367</v>
      </c>
      <c r="B47" s="173" t="s">
        <v>787</v>
      </c>
      <c r="C47" s="141" t="s">
        <v>788</v>
      </c>
      <c r="D47" s="172">
        <v>40101</v>
      </c>
      <c r="E47" s="123" t="str">
        <f>IF(VLOOKUP($B:$B,'Spring ''26 CAWSE Product List'!$A:$F,6,FALSE)="","",VLOOKUP($B:$B,'Spring ''26 CAWSE Product List'!$A:$F,6,FALSE))</f>
        <v/>
      </c>
      <c r="F47" s="141"/>
    </row>
    <row r="48" spans="1:6" x14ac:dyDescent="0.25">
      <c r="A48" s="140">
        <v>97503367</v>
      </c>
      <c r="B48" s="173" t="s">
        <v>789</v>
      </c>
      <c r="C48" s="141" t="s">
        <v>790</v>
      </c>
      <c r="D48" s="172">
        <v>40101</v>
      </c>
      <c r="E48" s="123" t="str">
        <f>IF(VLOOKUP($B:$B,'Spring ''26 CAWSE Product List'!$A:$F,6,FALSE)="","",VLOOKUP($B:$B,'Spring ''26 CAWSE Product List'!$A:$F,6,FALSE))</f>
        <v/>
      </c>
      <c r="F48" s="141"/>
    </row>
    <row r="49" spans="1:6" x14ac:dyDescent="0.25">
      <c r="A49" s="140">
        <v>97503367</v>
      </c>
      <c r="B49" s="173" t="s">
        <v>791</v>
      </c>
      <c r="C49" s="141" t="s">
        <v>792</v>
      </c>
      <c r="D49" s="172">
        <v>40101</v>
      </c>
      <c r="E49" s="123" t="str">
        <f>IF(VLOOKUP($B:$B,'Spring ''26 CAWSE Product List'!$A:$F,6,FALSE)="","",VLOOKUP($B:$B,'Spring ''26 CAWSE Product List'!$A:$F,6,FALSE))</f>
        <v/>
      </c>
      <c r="F49" s="141"/>
    </row>
    <row r="50" spans="1:6" x14ac:dyDescent="0.25">
      <c r="A50" s="140">
        <v>97503367</v>
      </c>
      <c r="B50" s="173" t="s">
        <v>793</v>
      </c>
      <c r="C50" s="141" t="s">
        <v>794</v>
      </c>
      <c r="D50" s="172">
        <v>40101</v>
      </c>
      <c r="E50" s="123" t="str">
        <f>IF(VLOOKUP($B:$B,'Spring ''26 CAWSE Product List'!$A:$F,6,FALSE)="","",VLOOKUP($B:$B,'Spring ''26 CAWSE Product List'!$A:$F,6,FALSE))</f>
        <v/>
      </c>
      <c r="F50" s="141"/>
    </row>
    <row r="51" spans="1:6" x14ac:dyDescent="0.25">
      <c r="A51" s="140">
        <v>97503367</v>
      </c>
      <c r="B51" s="173" t="s">
        <v>795</v>
      </c>
      <c r="C51" s="141" t="s">
        <v>796</v>
      </c>
      <c r="D51" s="172">
        <v>40101</v>
      </c>
      <c r="E51" s="123" t="str">
        <f>IF(VLOOKUP($B:$B,'Spring ''26 CAWSE Product List'!$A:$F,6,FALSE)="","",VLOOKUP($B:$B,'Spring ''26 CAWSE Product List'!$A:$F,6,FALSE))</f>
        <v/>
      </c>
      <c r="F51" s="141"/>
    </row>
    <row r="52" spans="1:6" x14ac:dyDescent="0.25">
      <c r="A52" s="140">
        <v>97503367</v>
      </c>
      <c r="B52" s="173" t="s">
        <v>797</v>
      </c>
      <c r="C52" s="141" t="s">
        <v>798</v>
      </c>
      <c r="D52" s="172">
        <v>40101</v>
      </c>
      <c r="E52" s="123" t="str">
        <f>IF(VLOOKUP($B:$B,'Spring ''26 CAWSE Product List'!$A:$F,6,FALSE)="","",VLOOKUP($B:$B,'Spring ''26 CAWSE Product List'!$A:$F,6,FALSE))</f>
        <v/>
      </c>
      <c r="F52" s="156"/>
    </row>
    <row r="53" spans="1:6" x14ac:dyDescent="0.25">
      <c r="A53" s="155">
        <v>97503367</v>
      </c>
      <c r="B53" s="163" t="s">
        <v>799</v>
      </c>
      <c r="C53" s="156" t="s">
        <v>800</v>
      </c>
      <c r="D53" s="157">
        <v>40101</v>
      </c>
      <c r="E53" s="123" t="str">
        <f>IF(VLOOKUP($B:$B,'Spring ''26 CAWSE Product List'!$A:$F,6,FALSE)="","",VLOOKUP($B:$B,'Spring ''26 CAWSE Product List'!$A:$F,6,FALSE))</f>
        <v/>
      </c>
      <c r="F53" s="156"/>
    </row>
    <row r="54" spans="1:6" x14ac:dyDescent="0.25">
      <c r="A54" s="140">
        <v>97503367</v>
      </c>
      <c r="B54" s="173" t="s">
        <v>801</v>
      </c>
      <c r="C54" s="141" t="s">
        <v>802</v>
      </c>
      <c r="D54" s="172">
        <v>40101</v>
      </c>
      <c r="E54" s="123" t="str">
        <f>IF(VLOOKUP($B:$B,'Spring ''26 CAWSE Product List'!$A:$F,6,FALSE)="","",VLOOKUP($B:$B,'Spring ''26 CAWSE Product List'!$A:$F,6,FALSE))</f>
        <v/>
      </c>
      <c r="F54" s="156"/>
    </row>
    <row r="55" spans="1:6" x14ac:dyDescent="0.25">
      <c r="A55" s="140">
        <v>97503367</v>
      </c>
      <c r="B55" s="173" t="s">
        <v>803</v>
      </c>
      <c r="C55" s="141" t="s">
        <v>804</v>
      </c>
      <c r="D55" s="172">
        <v>40101</v>
      </c>
      <c r="E55" s="123" t="str">
        <f>IF(VLOOKUP($B:$B,'Spring ''26 CAWSE Product List'!$A:$F,6,FALSE)="","",VLOOKUP($B:$B,'Spring ''26 CAWSE Product List'!$A:$F,6,FALSE))</f>
        <v/>
      </c>
      <c r="F55" s="156"/>
    </row>
    <row r="56" spans="1:6" x14ac:dyDescent="0.25">
      <c r="A56" s="162">
        <v>24672987</v>
      </c>
      <c r="B56" s="163">
        <v>9781773885032</v>
      </c>
      <c r="C56" s="156" t="s">
        <v>1648</v>
      </c>
      <c r="D56" s="157">
        <v>40201</v>
      </c>
      <c r="E56" s="123" t="str">
        <f>IF(VLOOKUP($B:$B,'Spring ''26 CAWSE Product List'!$A:$F,6,FALSE)="","",VLOOKUP($B:$B,'Spring ''26 CAWSE Product List'!$A:$F,6,FALSE))</f>
        <v/>
      </c>
      <c r="F56" s="156"/>
    </row>
    <row r="57" spans="1:6" x14ac:dyDescent="0.25">
      <c r="A57" s="162">
        <v>44684263</v>
      </c>
      <c r="B57" s="163">
        <v>9781773883175</v>
      </c>
      <c r="C57" s="156" t="s">
        <v>1673</v>
      </c>
      <c r="D57" s="157">
        <v>40201</v>
      </c>
      <c r="E57" s="123" t="str">
        <f>IF(VLOOKUP($B:$B,'Spring ''26 CAWSE Product List'!$A:$F,6,FALSE)="","",VLOOKUP($B:$B,'Spring ''26 CAWSE Product List'!$A:$F,6,FALSE))</f>
        <v/>
      </c>
      <c r="F57" s="156"/>
    </row>
    <row r="58" spans="1:6" x14ac:dyDescent="0.25">
      <c r="A58" s="140">
        <v>23802636</v>
      </c>
      <c r="B58" s="173">
        <v>9781039702585</v>
      </c>
      <c r="C58" s="141" t="s">
        <v>1851</v>
      </c>
      <c r="D58" s="172">
        <v>40201</v>
      </c>
      <c r="E58" s="123" t="str">
        <f>IF(VLOOKUP($B:$B,'Spring ''26 CAWSE Product List'!$A:$F,6,FALSE)="","",VLOOKUP($B:$B,'Spring ''26 CAWSE Product List'!$A:$F,6,FALSE))</f>
        <v/>
      </c>
      <c r="F58" s="174"/>
    </row>
    <row r="59" spans="1:6" x14ac:dyDescent="0.25">
      <c r="A59" s="140">
        <v>3147495</v>
      </c>
      <c r="B59" s="173">
        <v>9781443159708</v>
      </c>
      <c r="C59" s="141" t="s">
        <v>1853</v>
      </c>
      <c r="D59" s="172">
        <v>40201</v>
      </c>
      <c r="E59" s="123" t="str">
        <f>IF(VLOOKUP($B:$B,'Spring ''26 CAWSE Product List'!$A:$F,6,FALSE)="","",VLOOKUP($B:$B,'Spring ''26 CAWSE Product List'!$A:$F,6,FALSE))</f>
        <v/>
      </c>
      <c r="F59" s="174"/>
    </row>
    <row r="60" spans="1:6" x14ac:dyDescent="0.25">
      <c r="A60" s="140">
        <v>97332707</v>
      </c>
      <c r="B60" s="173">
        <v>9781836062431</v>
      </c>
      <c r="C60" s="141" t="s">
        <v>1920</v>
      </c>
      <c r="D60" s="172">
        <v>40201</v>
      </c>
      <c r="E60" s="123" t="str">
        <f>IF(VLOOKUP($B:$B,'Spring ''26 CAWSE Product List'!$A:$F,6,FALSE)="","",VLOOKUP($B:$B,'Spring ''26 CAWSE Product List'!$A:$F,6,FALSE))</f>
        <v/>
      </c>
      <c r="F60" s="174"/>
    </row>
    <row r="61" spans="1:6" x14ac:dyDescent="0.25">
      <c r="A61" s="140">
        <v>79965311</v>
      </c>
      <c r="B61" s="173">
        <v>9781039708457</v>
      </c>
      <c r="C61" s="141" t="s">
        <v>2139</v>
      </c>
      <c r="D61" s="172">
        <v>40201</v>
      </c>
      <c r="E61" s="123" t="str">
        <f>IF(VLOOKUP($B:$B,'Spring ''26 CAWSE Product List'!$A:$F,6,FALSE)="","",VLOOKUP($B:$B,'Spring ''26 CAWSE Product List'!$A:$F,6,FALSE))</f>
        <v/>
      </c>
      <c r="F61" s="174"/>
    </row>
    <row r="62" spans="1:6" x14ac:dyDescent="0.25">
      <c r="A62" s="162">
        <v>95908816</v>
      </c>
      <c r="B62" s="163">
        <v>9782898530531</v>
      </c>
      <c r="C62" s="156" t="s">
        <v>1554</v>
      </c>
      <c r="D62" s="157">
        <v>40202</v>
      </c>
      <c r="E62" s="123" t="str">
        <f>IF(VLOOKUP($B:$B,'Spring ''26 CAWSE Product List'!$A:$F,6,FALSE)="","",VLOOKUP($B:$B,'Spring ''26 CAWSE Product List'!$A:$F,6,FALSE))</f>
        <v/>
      </c>
      <c r="F62" s="156"/>
    </row>
    <row r="63" spans="1:6" x14ac:dyDescent="0.25">
      <c r="A63" s="162">
        <v>19477876</v>
      </c>
      <c r="B63" s="163">
        <v>9781039716612</v>
      </c>
      <c r="C63" s="156" t="s">
        <v>1619</v>
      </c>
      <c r="D63" s="157">
        <v>40202</v>
      </c>
      <c r="E63" s="123" t="str">
        <f>IF(VLOOKUP($B:$B,'Spring ''26 CAWSE Product List'!$A:$F,6,FALSE)="","",VLOOKUP($B:$B,'Spring ''26 CAWSE Product List'!$A:$F,6,FALSE))</f>
        <v/>
      </c>
      <c r="F63" s="156"/>
    </row>
    <row r="64" spans="1:6" x14ac:dyDescent="0.25">
      <c r="A64" s="140">
        <v>56777239</v>
      </c>
      <c r="B64" s="173">
        <v>9781039708259</v>
      </c>
      <c r="C64" s="141" t="s">
        <v>1987</v>
      </c>
      <c r="D64" s="172">
        <v>40202</v>
      </c>
      <c r="E64" s="123" t="str">
        <f>IF(VLOOKUP($B:$B,'Spring ''26 CAWSE Product List'!$A:$F,6,FALSE)="","",VLOOKUP($B:$B,'Spring ''26 CAWSE Product List'!$A:$F,6,FALSE))</f>
        <v/>
      </c>
      <c r="F64" s="174"/>
    </row>
    <row r="65" spans="1:6" x14ac:dyDescent="0.25">
      <c r="A65" s="140">
        <v>97032237</v>
      </c>
      <c r="B65" s="173">
        <v>9781835403266</v>
      </c>
      <c r="C65" s="141" t="s">
        <v>2067</v>
      </c>
      <c r="D65" s="172">
        <v>40202</v>
      </c>
      <c r="E65" s="123" t="str">
        <f>IF(VLOOKUP($B:$B,'Spring ''26 CAWSE Product List'!$A:$F,6,FALSE)="","",VLOOKUP($B:$B,'Spring ''26 CAWSE Product List'!$A:$F,6,FALSE))</f>
        <v/>
      </c>
      <c r="F65" s="174"/>
    </row>
    <row r="66" spans="1:6" x14ac:dyDescent="0.25">
      <c r="A66" s="140">
        <v>19524683</v>
      </c>
      <c r="B66" s="173">
        <v>9781039712805</v>
      </c>
      <c r="C66" s="141" t="s">
        <v>2117</v>
      </c>
      <c r="D66" s="172">
        <v>40202</v>
      </c>
      <c r="E66" s="123" t="str">
        <f>IF(VLOOKUP($B:$B,'Spring ''26 CAWSE Product List'!$A:$F,6,FALSE)="","",VLOOKUP($B:$B,'Spring ''26 CAWSE Product List'!$A:$F,6,FALSE))</f>
        <v/>
      </c>
      <c r="F66" s="174"/>
    </row>
    <row r="67" spans="1:6" x14ac:dyDescent="0.25">
      <c r="A67" s="140">
        <v>57239382</v>
      </c>
      <c r="B67" s="173">
        <v>9781805319566</v>
      </c>
      <c r="C67" s="141" t="s">
        <v>319</v>
      </c>
      <c r="D67" s="172">
        <v>40203</v>
      </c>
      <c r="E67" s="123" t="str">
        <f>IF(VLOOKUP($B:$B,'Spring ''26 CAWSE Product List'!$A:$F,6,FALSE)="","",VLOOKUP($B:$B,'Spring ''26 CAWSE Product List'!$A:$F,6,FALSE))</f>
        <v/>
      </c>
      <c r="F67" s="156"/>
    </row>
    <row r="68" spans="1:6" x14ac:dyDescent="0.25">
      <c r="A68" s="162">
        <v>76593497</v>
      </c>
      <c r="B68" s="163">
        <v>9781443199872</v>
      </c>
      <c r="C68" s="156" t="s">
        <v>1549</v>
      </c>
      <c r="D68" s="157">
        <v>40203</v>
      </c>
      <c r="E68" s="123" t="str">
        <f>IF(VLOOKUP($B:$B,'Spring ''26 CAWSE Product List'!$A:$F,6,FALSE)="","",VLOOKUP($B:$B,'Spring ''26 CAWSE Product List'!$A:$F,6,FALSE))</f>
        <v/>
      </c>
      <c r="F68" s="156"/>
    </row>
    <row r="69" spans="1:6" x14ac:dyDescent="0.25">
      <c r="A69" s="162">
        <v>54303639</v>
      </c>
      <c r="B69" s="163">
        <v>9781805316299</v>
      </c>
      <c r="C69" s="156" t="s">
        <v>1580</v>
      </c>
      <c r="D69" s="157">
        <v>40203</v>
      </c>
      <c r="E69" s="123" t="str">
        <f>IF(VLOOKUP($B:$B,'Spring ''26 CAWSE Product List'!$A:$F,6,FALSE)="","",VLOOKUP($B:$B,'Spring ''26 CAWSE Product List'!$A:$F,6,FALSE))</f>
        <v/>
      </c>
      <c r="F69" s="156"/>
    </row>
    <row r="70" spans="1:6" x14ac:dyDescent="0.25">
      <c r="A70" s="140">
        <v>30788649</v>
      </c>
      <c r="B70" s="173">
        <v>9781039703933</v>
      </c>
      <c r="C70" s="141" t="s">
        <v>1785</v>
      </c>
      <c r="D70" s="172">
        <v>40203</v>
      </c>
      <c r="E70" s="123" t="str">
        <f>IF(VLOOKUP($B:$B,'Spring ''26 CAWSE Product List'!$A:$F,6,FALSE)="","",VLOOKUP($B:$B,'Spring ''26 CAWSE Product List'!$A:$F,6,FALSE))</f>
        <v/>
      </c>
      <c r="F70" s="174"/>
    </row>
    <row r="71" spans="1:6" x14ac:dyDescent="0.25">
      <c r="A71" s="140">
        <v>36864064</v>
      </c>
      <c r="B71" s="173">
        <v>9781039709706</v>
      </c>
      <c r="C71" s="141" t="s">
        <v>1854</v>
      </c>
      <c r="D71" s="172">
        <v>40203</v>
      </c>
      <c r="E71" s="123" t="str">
        <f>IF(VLOOKUP($B:$B,'Spring ''26 CAWSE Product List'!$A:$F,6,FALSE)="","",VLOOKUP($B:$B,'Spring ''26 CAWSE Product List'!$A:$F,6,FALSE))</f>
        <v/>
      </c>
      <c r="F71" s="174"/>
    </row>
    <row r="72" spans="1:6" x14ac:dyDescent="0.25">
      <c r="A72" s="140">
        <v>88509328</v>
      </c>
      <c r="B72" s="173">
        <v>9781835408063</v>
      </c>
      <c r="C72" s="141" t="s">
        <v>1918</v>
      </c>
      <c r="D72" s="172">
        <v>40203</v>
      </c>
      <c r="E72" s="123" t="str">
        <f>IF(VLOOKUP($B:$B,'Spring ''26 CAWSE Product List'!$A:$F,6,FALSE)="","",VLOOKUP($B:$B,'Spring ''26 CAWSE Product List'!$A:$F,6,FALSE))</f>
        <v/>
      </c>
      <c r="F72" s="174"/>
    </row>
    <row r="73" spans="1:6" x14ac:dyDescent="0.25">
      <c r="A73" s="140">
        <v>74627126</v>
      </c>
      <c r="B73" s="173">
        <v>9781805315278</v>
      </c>
      <c r="C73" s="141" t="s">
        <v>2068</v>
      </c>
      <c r="D73" s="172">
        <v>40203</v>
      </c>
      <c r="E73" s="123" t="str">
        <f>IF(VLOOKUP($B:$B,'Spring ''26 CAWSE Product List'!$A:$F,6,FALSE)="","",VLOOKUP($B:$B,'Spring ''26 CAWSE Product List'!$A:$F,6,FALSE))</f>
        <v/>
      </c>
      <c r="F73" s="174"/>
    </row>
    <row r="74" spans="1:6" x14ac:dyDescent="0.25">
      <c r="A74" s="162">
        <v>62379926</v>
      </c>
      <c r="B74" s="163">
        <v>9781039706125</v>
      </c>
      <c r="C74" s="156" t="s">
        <v>1555</v>
      </c>
      <c r="D74" s="157">
        <v>40301</v>
      </c>
      <c r="E74" s="123" t="str">
        <f>IF(VLOOKUP($B:$B,'Spring ''26 CAWSE Product List'!$A:$F,6,FALSE)="","",VLOOKUP($B:$B,'Spring ''26 CAWSE Product List'!$A:$F,6,FALSE))</f>
        <v/>
      </c>
      <c r="F74" s="156"/>
    </row>
    <row r="75" spans="1:6" x14ac:dyDescent="0.25">
      <c r="A75" s="140">
        <v>91191333</v>
      </c>
      <c r="B75" s="174">
        <v>9781773883007</v>
      </c>
      <c r="C75" s="141" t="s">
        <v>1654</v>
      </c>
      <c r="D75" s="172">
        <v>40301</v>
      </c>
      <c r="E75" s="123" t="str">
        <f>IF(VLOOKUP($B:$B,'Spring ''26 CAWSE Product List'!$A:$F,6,FALSE)="","",VLOOKUP($B:$B,'Spring ''26 CAWSE Product List'!$A:$F,6,FALSE))</f>
        <v/>
      </c>
      <c r="F75" s="174"/>
    </row>
    <row r="76" spans="1:6" x14ac:dyDescent="0.25">
      <c r="A76" s="140">
        <v>48177571</v>
      </c>
      <c r="B76" s="173">
        <v>9781039703568</v>
      </c>
      <c r="C76" s="141" t="s">
        <v>1805</v>
      </c>
      <c r="D76" s="172">
        <v>40301</v>
      </c>
      <c r="E76" s="123" t="str">
        <f>IF(VLOOKUP($B:$B,'Spring ''26 CAWSE Product List'!$A:$F,6,FALSE)="","",VLOOKUP($B:$B,'Spring ''26 CAWSE Product List'!$A:$F,6,FALSE))</f>
        <v/>
      </c>
      <c r="F76" s="174"/>
    </row>
    <row r="77" spans="1:6" x14ac:dyDescent="0.25">
      <c r="A77" s="140">
        <v>70633440</v>
      </c>
      <c r="B77" s="173">
        <v>9782898070778</v>
      </c>
      <c r="C77" s="141" t="s">
        <v>1870</v>
      </c>
      <c r="D77" s="172">
        <v>40301</v>
      </c>
      <c r="E77" s="123" t="str">
        <f>IF(VLOOKUP($B:$B,'Spring ''26 CAWSE Product List'!$A:$F,6,FALSE)="","",VLOOKUP($B:$B,'Spring ''26 CAWSE Product List'!$A:$F,6,FALSE))</f>
        <v/>
      </c>
      <c r="F77" s="174"/>
    </row>
    <row r="78" spans="1:6" x14ac:dyDescent="0.25">
      <c r="A78" s="140">
        <v>13860196</v>
      </c>
      <c r="B78" s="173">
        <v>9782898070792</v>
      </c>
      <c r="C78" s="141" t="s">
        <v>1871</v>
      </c>
      <c r="D78" s="172">
        <v>40301</v>
      </c>
      <c r="E78" s="123" t="str">
        <f>IF(VLOOKUP($B:$B,'Spring ''26 CAWSE Product List'!$A:$F,6,FALSE)="","",VLOOKUP($B:$B,'Spring ''26 CAWSE Product List'!$A:$F,6,FALSE))</f>
        <v/>
      </c>
      <c r="F78" s="174"/>
    </row>
    <row r="79" spans="1:6" x14ac:dyDescent="0.25">
      <c r="A79" s="140">
        <v>78830600</v>
      </c>
      <c r="B79" s="173">
        <v>9782898070785</v>
      </c>
      <c r="C79" s="141" t="s">
        <v>1872</v>
      </c>
      <c r="D79" s="172">
        <v>40301</v>
      </c>
      <c r="E79" s="123" t="str">
        <f>IF(VLOOKUP($B:$B,'Spring ''26 CAWSE Product List'!$A:$F,6,FALSE)="","",VLOOKUP($B:$B,'Spring ''26 CAWSE Product List'!$A:$F,6,FALSE))</f>
        <v/>
      </c>
      <c r="F79" s="174"/>
    </row>
    <row r="80" spans="1:6" x14ac:dyDescent="0.25">
      <c r="A80" s="140">
        <v>3275402</v>
      </c>
      <c r="B80" s="173">
        <v>9781443168175</v>
      </c>
      <c r="C80" s="141" t="s">
        <v>2029</v>
      </c>
      <c r="D80" s="172">
        <v>40301</v>
      </c>
      <c r="E80" s="123" t="str">
        <f>IF(VLOOKUP($B:$B,'Spring ''26 CAWSE Product List'!$A:$F,6,FALSE)="","",VLOOKUP($B:$B,'Spring ''26 CAWSE Product List'!$A:$F,6,FALSE))</f>
        <v/>
      </c>
      <c r="F80" s="174"/>
    </row>
    <row r="81" spans="1:6" x14ac:dyDescent="0.25">
      <c r="A81" s="140">
        <v>3275395</v>
      </c>
      <c r="B81" s="173">
        <v>9781443168182</v>
      </c>
      <c r="C81" s="141" t="s">
        <v>2030</v>
      </c>
      <c r="D81" s="172">
        <v>40301</v>
      </c>
      <c r="E81" s="123" t="str">
        <f>IF(VLOOKUP($B:$B,'Spring ''26 CAWSE Product List'!$A:$F,6,FALSE)="","",VLOOKUP($B:$B,'Spring ''26 CAWSE Product List'!$A:$F,6,FALSE))</f>
        <v/>
      </c>
      <c r="F81" s="174"/>
    </row>
    <row r="82" spans="1:6" x14ac:dyDescent="0.25">
      <c r="A82" s="156">
        <v>36420644</v>
      </c>
      <c r="B82" s="163">
        <v>9781836066408</v>
      </c>
      <c r="C82" s="156" t="s">
        <v>1695</v>
      </c>
      <c r="D82" s="157">
        <v>40302</v>
      </c>
      <c r="E82" s="123" t="str">
        <f>IF(VLOOKUP($B:$B,'Spring ''26 CAWSE Product List'!$A:$F,6,FALSE)="","",VLOOKUP($B:$B,'Spring ''26 CAWSE Product List'!$A:$F,6,FALSE))</f>
        <v/>
      </c>
      <c r="F82" s="174"/>
    </row>
    <row r="83" spans="1:6" x14ac:dyDescent="0.25">
      <c r="A83" s="140">
        <v>50296617</v>
      </c>
      <c r="B83" s="173">
        <v>9782898531842</v>
      </c>
      <c r="C83" s="141" t="s">
        <v>1700</v>
      </c>
      <c r="D83" s="172">
        <v>40302</v>
      </c>
      <c r="E83" s="123" t="str">
        <f>IF(VLOOKUP($B:$B,'Spring ''26 CAWSE Product List'!$A:$F,6,FALSE)="","",VLOOKUP($B:$B,'Spring ''26 CAWSE Product List'!$A:$F,6,FALSE))</f>
        <v/>
      </c>
      <c r="F83" s="174"/>
    </row>
    <row r="84" spans="1:6" x14ac:dyDescent="0.25">
      <c r="A84" s="140">
        <v>48004284</v>
      </c>
      <c r="B84" s="173">
        <v>9782898071737</v>
      </c>
      <c r="C84" s="141" t="s">
        <v>1866</v>
      </c>
      <c r="D84" s="172">
        <v>40302</v>
      </c>
      <c r="E84" s="123" t="str">
        <f>IF(VLOOKUP($B:$B,'Spring ''26 CAWSE Product List'!$A:$F,6,FALSE)="","",VLOOKUP($B:$B,'Spring ''26 CAWSE Product List'!$A:$F,6,FALSE))</f>
        <v/>
      </c>
      <c r="F84" s="174"/>
    </row>
    <row r="85" spans="1:6" x14ac:dyDescent="0.25">
      <c r="A85" s="140">
        <v>53935631</v>
      </c>
      <c r="B85" s="173">
        <v>9782898070815</v>
      </c>
      <c r="C85" s="141" t="s">
        <v>1867</v>
      </c>
      <c r="D85" s="172">
        <v>40302</v>
      </c>
      <c r="E85" s="123" t="str">
        <f>IF(VLOOKUP($B:$B,'Spring ''26 CAWSE Product List'!$A:$F,6,FALSE)="","",VLOOKUP($B:$B,'Spring ''26 CAWSE Product List'!$A:$F,6,FALSE))</f>
        <v/>
      </c>
      <c r="F85" s="174"/>
    </row>
    <row r="86" spans="1:6" x14ac:dyDescent="0.25">
      <c r="A86" s="140">
        <v>62469198</v>
      </c>
      <c r="B86" s="173">
        <v>9782898070822</v>
      </c>
      <c r="C86" s="141" t="s">
        <v>1868</v>
      </c>
      <c r="D86" s="172">
        <v>40302</v>
      </c>
      <c r="E86" s="123" t="str">
        <f>IF(VLOOKUP($B:$B,'Spring ''26 CAWSE Product List'!$A:$F,6,FALSE)="","",VLOOKUP($B:$B,'Spring ''26 CAWSE Product List'!$A:$F,6,FALSE))</f>
        <v/>
      </c>
      <c r="F86" s="174"/>
    </row>
    <row r="87" spans="1:6" x14ac:dyDescent="0.25">
      <c r="A87" s="140">
        <v>67365176</v>
      </c>
      <c r="B87" s="173">
        <v>9782898071034</v>
      </c>
      <c r="C87" s="141" t="s">
        <v>1869</v>
      </c>
      <c r="D87" s="172">
        <v>40302</v>
      </c>
      <c r="E87" s="123" t="str">
        <f>IF(VLOOKUP($B:$B,'Spring ''26 CAWSE Product List'!$A:$F,6,FALSE)="","",VLOOKUP($B:$B,'Spring ''26 CAWSE Product List'!$A:$F,6,FALSE))</f>
        <v/>
      </c>
      <c r="F87" s="174"/>
    </row>
    <row r="88" spans="1:6" x14ac:dyDescent="0.25">
      <c r="A88" s="140">
        <v>36878767</v>
      </c>
      <c r="B88" s="173">
        <v>9781805072621</v>
      </c>
      <c r="C88" s="141" t="s">
        <v>1931</v>
      </c>
      <c r="D88" s="172">
        <v>40302</v>
      </c>
      <c r="E88" s="123" t="str">
        <f>IF(VLOOKUP($B:$B,'Spring ''26 CAWSE Product List'!$A:$F,6,FALSE)="","",VLOOKUP($B:$B,'Spring ''26 CAWSE Product List'!$A:$F,6,FALSE))</f>
        <v/>
      </c>
      <c r="F88" s="174"/>
    </row>
    <row r="89" spans="1:6" x14ac:dyDescent="0.25">
      <c r="A89" s="140">
        <v>3523497</v>
      </c>
      <c r="B89" s="173">
        <v>9781443180610</v>
      </c>
      <c r="C89" s="141" t="s">
        <v>2135</v>
      </c>
      <c r="D89" s="172">
        <v>40302</v>
      </c>
      <c r="E89" s="123" t="str">
        <f>IF(VLOOKUP($B:$B,'Spring ''26 CAWSE Product List'!$A:$F,6,FALSE)="","",VLOOKUP($B:$B,'Spring ''26 CAWSE Product List'!$A:$F,6,FALSE))</f>
        <v/>
      </c>
      <c r="F89" s="174"/>
    </row>
    <row r="90" spans="1:6" x14ac:dyDescent="0.25">
      <c r="A90" s="140">
        <v>3047398</v>
      </c>
      <c r="B90" s="173">
        <v>9781443154000</v>
      </c>
      <c r="C90" s="141" t="s">
        <v>299</v>
      </c>
      <c r="D90" s="172">
        <v>40303</v>
      </c>
      <c r="E90" s="123" t="str">
        <f>IF(VLOOKUP($B:$B,'Spring ''26 CAWSE Product List'!$A:$F,6,FALSE)="","",VLOOKUP($B:$B,'Spring ''26 CAWSE Product List'!$A:$F,6,FALSE))</f>
        <v/>
      </c>
      <c r="F90" s="156"/>
    </row>
    <row r="91" spans="1:6" x14ac:dyDescent="0.25">
      <c r="A91" s="140">
        <v>3217777</v>
      </c>
      <c r="B91" s="173">
        <v>9781443128575</v>
      </c>
      <c r="C91" s="141" t="s">
        <v>318</v>
      </c>
      <c r="D91" s="172">
        <v>40303</v>
      </c>
      <c r="E91" s="123" t="str">
        <f>IF(VLOOKUP($B:$B,'Spring ''26 CAWSE Product List'!$A:$F,6,FALSE)="","",VLOOKUP($B:$B,'Spring ''26 CAWSE Product List'!$A:$F,6,FALSE))</f>
        <v/>
      </c>
      <c r="F91" s="156"/>
    </row>
    <row r="92" spans="1:6" x14ac:dyDescent="0.25">
      <c r="A92" s="140">
        <v>93499971</v>
      </c>
      <c r="B92" s="173">
        <v>9781039700048</v>
      </c>
      <c r="C92" s="141" t="s">
        <v>1800</v>
      </c>
      <c r="D92" s="172">
        <v>40303</v>
      </c>
      <c r="E92" s="123" t="str">
        <f>IF(VLOOKUP($B:$B,'Spring ''26 CAWSE Product List'!$A:$F,6,FALSE)="","",VLOOKUP($B:$B,'Spring ''26 CAWSE Product List'!$A:$F,6,FALSE))</f>
        <v/>
      </c>
      <c r="F92" s="174"/>
    </row>
    <row r="93" spans="1:6" x14ac:dyDescent="0.25">
      <c r="A93" s="140">
        <v>2078675</v>
      </c>
      <c r="B93" s="173">
        <v>9780545982030</v>
      </c>
      <c r="C93" s="141" t="s">
        <v>1826</v>
      </c>
      <c r="D93" s="172">
        <v>40303</v>
      </c>
      <c r="E93" s="123" t="str">
        <f>IF(VLOOKUP($B:$B,'Spring ''26 CAWSE Product List'!$A:$F,6,FALSE)="","",VLOOKUP($B:$B,'Spring ''26 CAWSE Product List'!$A:$F,6,FALSE))</f>
        <v/>
      </c>
      <c r="F93" s="174"/>
    </row>
    <row r="94" spans="1:6" x14ac:dyDescent="0.25">
      <c r="A94" s="140">
        <v>3547471</v>
      </c>
      <c r="B94" s="173">
        <v>9781443182492</v>
      </c>
      <c r="C94" s="141" t="s">
        <v>1946</v>
      </c>
      <c r="D94" s="172">
        <v>40303</v>
      </c>
      <c r="E94" s="123" t="str">
        <f>IF(VLOOKUP($B:$B,'Spring ''26 CAWSE Product List'!$A:$F,6,FALSE)="","",VLOOKUP($B:$B,'Spring ''26 CAWSE Product List'!$A:$F,6,FALSE))</f>
        <v/>
      </c>
      <c r="F94" s="174"/>
    </row>
    <row r="95" spans="1:6" x14ac:dyDescent="0.25">
      <c r="A95" s="140">
        <v>99441333</v>
      </c>
      <c r="B95" s="173">
        <v>9781443195454</v>
      </c>
      <c r="C95" s="141" t="s">
        <v>2105</v>
      </c>
      <c r="D95" s="172">
        <v>40303</v>
      </c>
      <c r="E95" s="123" t="str">
        <f>IF(VLOOKUP($B:$B,'Spring ''26 CAWSE Product List'!$A:$F,6,FALSE)="","",VLOOKUP($B:$B,'Spring ''26 CAWSE Product List'!$A:$F,6,FALSE))</f>
        <v/>
      </c>
      <c r="F95" s="174"/>
    </row>
    <row r="96" spans="1:6" x14ac:dyDescent="0.25">
      <c r="A96" s="140">
        <v>2465393</v>
      </c>
      <c r="B96" s="173">
        <v>9782896475872</v>
      </c>
      <c r="C96" s="141" t="s">
        <v>1603</v>
      </c>
      <c r="D96" s="172">
        <v>40401</v>
      </c>
      <c r="E96" s="123" t="str">
        <f>IF(VLOOKUP($B:$B,'Spring ''26 CAWSE Product List'!$A:$F,6,FALSE)="","",VLOOKUP($B:$B,'Spring ''26 CAWSE Product List'!$A:$F,6,FALSE))</f>
        <v/>
      </c>
      <c r="F96" s="174"/>
    </row>
    <row r="97" spans="1:6" x14ac:dyDescent="0.25">
      <c r="A97" s="140">
        <v>96083177</v>
      </c>
      <c r="B97" s="173">
        <v>9782898532191</v>
      </c>
      <c r="C97" s="141" t="s">
        <v>1806</v>
      </c>
      <c r="D97" s="172">
        <v>40401</v>
      </c>
      <c r="E97" s="123" t="str">
        <f>IF(VLOOKUP($B:$B,'Spring ''26 CAWSE Product List'!$A:$F,6,FALSE)="","",VLOOKUP($B:$B,'Spring ''26 CAWSE Product List'!$A:$F,6,FALSE))</f>
        <v/>
      </c>
      <c r="F97" s="174"/>
    </row>
    <row r="98" spans="1:6" x14ac:dyDescent="0.25">
      <c r="A98" s="140">
        <v>12674961</v>
      </c>
      <c r="B98" s="173">
        <v>9781773883625</v>
      </c>
      <c r="C98" s="141" t="s">
        <v>1914</v>
      </c>
      <c r="D98" s="172">
        <v>40401</v>
      </c>
      <c r="E98" s="123" t="str">
        <f>IF(VLOOKUP($B:$B,'Spring ''26 CAWSE Product List'!$A:$F,6,FALSE)="","",VLOOKUP($B:$B,'Spring ''26 CAWSE Product List'!$A:$F,6,FALSE))</f>
        <v/>
      </c>
      <c r="F98" s="174"/>
    </row>
    <row r="99" spans="1:6" x14ac:dyDescent="0.25">
      <c r="A99" s="140">
        <v>80450719</v>
      </c>
      <c r="B99" s="173">
        <v>9782898532245</v>
      </c>
      <c r="C99" s="141" t="s">
        <v>1937</v>
      </c>
      <c r="D99" s="172">
        <v>40401</v>
      </c>
      <c r="E99" s="123" t="str">
        <f>IF(VLOOKUP($B:$B,'Spring ''26 CAWSE Product List'!$A:$F,6,FALSE)="","",VLOOKUP($B:$B,'Spring ''26 CAWSE Product List'!$A:$F,6,FALSE))</f>
        <v/>
      </c>
      <c r="F99" s="174"/>
    </row>
    <row r="100" spans="1:6" x14ac:dyDescent="0.25">
      <c r="A100" s="140">
        <v>20293929</v>
      </c>
      <c r="B100" s="173">
        <v>9781913484958</v>
      </c>
      <c r="C100" s="141" t="s">
        <v>1952</v>
      </c>
      <c r="D100" s="172">
        <v>40401</v>
      </c>
      <c r="E100" s="123" t="str">
        <f>IF(VLOOKUP($B:$B,'Spring ''26 CAWSE Product List'!$A:$F,6,FALSE)="","",VLOOKUP($B:$B,'Spring ''26 CAWSE Product List'!$A:$F,6,FALSE))</f>
        <v/>
      </c>
      <c r="F100" s="174"/>
    </row>
    <row r="101" spans="1:6" x14ac:dyDescent="0.25">
      <c r="A101" s="140">
        <v>81446821</v>
      </c>
      <c r="B101" s="173">
        <v>9782897629502</v>
      </c>
      <c r="C101" s="141" t="s">
        <v>2096</v>
      </c>
      <c r="D101" s="172">
        <v>40401</v>
      </c>
      <c r="E101" s="123" t="str">
        <f>IF(VLOOKUP($B:$B,'Spring ''26 CAWSE Product List'!$A:$F,6,FALSE)="","",VLOOKUP($B:$B,'Spring ''26 CAWSE Product List'!$A:$F,6,FALSE))</f>
        <v/>
      </c>
      <c r="F101" s="174"/>
    </row>
    <row r="102" spans="1:6" x14ac:dyDescent="0.25">
      <c r="A102" s="140">
        <v>29707041</v>
      </c>
      <c r="B102" s="173">
        <v>9781039712683</v>
      </c>
      <c r="C102" s="141" t="s">
        <v>2133</v>
      </c>
      <c r="D102" s="172">
        <v>40401</v>
      </c>
      <c r="E102" s="123" t="str">
        <f>IF(VLOOKUP($B:$B,'Spring ''26 CAWSE Product List'!$A:$F,6,FALSE)="","",VLOOKUP($B:$B,'Spring ''26 CAWSE Product List'!$A:$F,6,FALSE))</f>
        <v/>
      </c>
      <c r="F102" s="174"/>
    </row>
    <row r="103" spans="1:6" x14ac:dyDescent="0.25">
      <c r="A103" s="162">
        <v>54531878</v>
      </c>
      <c r="B103" s="163">
        <v>9782898531064</v>
      </c>
      <c r="C103" s="156" t="s">
        <v>1551</v>
      </c>
      <c r="D103" s="157">
        <v>40402</v>
      </c>
      <c r="E103" s="123" t="str">
        <f>IF(VLOOKUP($B:$B,'Spring ''26 CAWSE Product List'!$A:$F,6,FALSE)="","",VLOOKUP($B:$B,'Spring ''26 CAWSE Product List'!$A:$F,6,FALSE))</f>
        <v/>
      </c>
      <c r="F103" s="156"/>
    </row>
    <row r="104" spans="1:6" x14ac:dyDescent="0.25">
      <c r="A104" s="140">
        <v>82626130</v>
      </c>
      <c r="B104" s="173">
        <v>9781039715417</v>
      </c>
      <c r="C104" s="141" t="s">
        <v>1597</v>
      </c>
      <c r="D104" s="172">
        <v>40402</v>
      </c>
      <c r="E104" s="123" t="str">
        <f>IF(VLOOKUP($B:$B,'Spring ''26 CAWSE Product List'!$A:$F,6,FALSE)="","",VLOOKUP($B:$B,'Spring ''26 CAWSE Product List'!$A:$F,6,FALSE))</f>
        <v/>
      </c>
      <c r="F104" s="174"/>
    </row>
    <row r="105" spans="1:6" x14ac:dyDescent="0.25">
      <c r="A105" s="140">
        <v>76249166</v>
      </c>
      <c r="B105" s="173">
        <v>9782898530500</v>
      </c>
      <c r="C105" s="141" t="s">
        <v>1938</v>
      </c>
      <c r="D105" s="172">
        <v>40402</v>
      </c>
      <c r="E105" s="123" t="str">
        <f>IF(VLOOKUP($B:$B,'Spring ''26 CAWSE Product List'!$A:$F,6,FALSE)="","",VLOOKUP($B:$B,'Spring ''26 CAWSE Product List'!$A:$F,6,FALSE))</f>
        <v/>
      </c>
      <c r="F105" s="174"/>
    </row>
    <row r="106" spans="1:6" x14ac:dyDescent="0.25">
      <c r="A106" s="140">
        <v>3491925</v>
      </c>
      <c r="B106" s="173">
        <v>9781443177412</v>
      </c>
      <c r="C106" s="141" t="s">
        <v>2086</v>
      </c>
      <c r="D106" s="172">
        <v>40402</v>
      </c>
      <c r="E106" s="123" t="str">
        <f>IF(VLOOKUP($B:$B,'Spring ''26 CAWSE Product List'!$A:$F,6,FALSE)="","",VLOOKUP($B:$B,'Spring ''26 CAWSE Product List'!$A:$F,6,FALSE))</f>
        <v/>
      </c>
      <c r="F106" s="174"/>
    </row>
    <row r="107" spans="1:6" x14ac:dyDescent="0.25">
      <c r="A107" s="140">
        <v>54739467</v>
      </c>
      <c r="B107" s="173">
        <v>9781039703643</v>
      </c>
      <c r="C107" s="141" t="s">
        <v>2091</v>
      </c>
      <c r="D107" s="172">
        <v>40402</v>
      </c>
      <c r="E107" s="123" t="str">
        <f>IF(VLOOKUP($B:$B,'Spring ''26 CAWSE Product List'!$A:$F,6,FALSE)="","",VLOOKUP($B:$B,'Spring ''26 CAWSE Product List'!$A:$F,6,FALSE))</f>
        <v/>
      </c>
      <c r="F107" s="174"/>
    </row>
    <row r="108" spans="1:6" x14ac:dyDescent="0.25">
      <c r="A108" s="140">
        <v>11859647</v>
      </c>
      <c r="B108" s="173">
        <v>9782898421235</v>
      </c>
      <c r="C108" s="141" t="s">
        <v>2129</v>
      </c>
      <c r="D108" s="172">
        <v>40402</v>
      </c>
      <c r="E108" s="123" t="str">
        <f>IF(VLOOKUP($B:$B,'Spring ''26 CAWSE Product List'!$A:$F,6,FALSE)="","",VLOOKUP($B:$B,'Spring ''26 CAWSE Product List'!$A:$F,6,FALSE))</f>
        <v/>
      </c>
      <c r="F108" s="174"/>
    </row>
    <row r="109" spans="1:6" x14ac:dyDescent="0.25">
      <c r="A109" s="140">
        <v>54223659</v>
      </c>
      <c r="B109" s="173">
        <v>9782764449714</v>
      </c>
      <c r="C109" s="141" t="s">
        <v>2141</v>
      </c>
      <c r="D109" s="172">
        <v>40402</v>
      </c>
      <c r="E109" s="123" t="str">
        <f>IF(VLOOKUP($B:$B,'Spring ''26 CAWSE Product List'!$A:$F,6,FALSE)="","",VLOOKUP($B:$B,'Spring ''26 CAWSE Product List'!$A:$F,6,FALSE))</f>
        <v/>
      </c>
      <c r="F109" s="174"/>
    </row>
    <row r="110" spans="1:6" x14ac:dyDescent="0.25">
      <c r="A110" s="140">
        <v>65412728</v>
      </c>
      <c r="B110" s="173">
        <v>9782898420252</v>
      </c>
      <c r="C110" s="141" t="s">
        <v>1568</v>
      </c>
      <c r="D110" s="172">
        <v>40403</v>
      </c>
      <c r="E110" s="123" t="str">
        <f>IF(VLOOKUP($B:$B,'Spring ''26 CAWSE Product List'!$A:$F,6,FALSE)="","",VLOOKUP($B:$B,'Spring ''26 CAWSE Product List'!$A:$F,6,FALSE))</f>
        <v/>
      </c>
      <c r="F110" s="174"/>
    </row>
    <row r="111" spans="1:6" x14ac:dyDescent="0.25">
      <c r="A111" s="140">
        <v>38509558</v>
      </c>
      <c r="B111" s="173">
        <v>9782898420276</v>
      </c>
      <c r="C111" s="141" t="s">
        <v>1775</v>
      </c>
      <c r="D111" s="172">
        <v>40403</v>
      </c>
      <c r="E111" s="123" t="str">
        <f>IF(VLOOKUP($B:$B,'Spring ''26 CAWSE Product List'!$A:$F,6,FALSE)="","",VLOOKUP($B:$B,'Spring ''26 CAWSE Product List'!$A:$F,6,FALSE))</f>
        <v/>
      </c>
      <c r="F111" s="174"/>
    </row>
    <row r="112" spans="1:6" x14ac:dyDescent="0.25">
      <c r="A112" s="140">
        <v>96868121</v>
      </c>
      <c r="B112" s="173">
        <v>9781039709584</v>
      </c>
      <c r="C112" s="141" t="s">
        <v>1856</v>
      </c>
      <c r="D112" s="172">
        <v>40403</v>
      </c>
      <c r="E112" s="123" t="str">
        <f>IF(VLOOKUP($B:$B,'Spring ''26 CAWSE Product List'!$A:$F,6,FALSE)="","",VLOOKUP($B:$B,'Spring ''26 CAWSE Product List'!$A:$F,6,FALSE))</f>
        <v/>
      </c>
      <c r="F112" s="174"/>
    </row>
    <row r="113" spans="1:6" x14ac:dyDescent="0.25">
      <c r="A113" s="140">
        <v>55161931</v>
      </c>
      <c r="B113" s="173">
        <v>9782898531101</v>
      </c>
      <c r="C113" s="141" t="s">
        <v>1932</v>
      </c>
      <c r="D113" s="172">
        <v>40403</v>
      </c>
      <c r="E113" s="123" t="str">
        <f>IF(VLOOKUP($B:$B,'Spring ''26 CAWSE Product List'!$A:$F,6,FALSE)="","",VLOOKUP($B:$B,'Spring ''26 CAWSE Product List'!$A:$F,6,FALSE))</f>
        <v/>
      </c>
      <c r="F113" s="174"/>
    </row>
    <row r="114" spans="1:6" x14ac:dyDescent="0.25">
      <c r="A114" s="140">
        <v>11771582</v>
      </c>
      <c r="B114" s="173">
        <v>9781039709539</v>
      </c>
      <c r="C114" s="141" t="s">
        <v>1970</v>
      </c>
      <c r="D114" s="172">
        <v>40403</v>
      </c>
      <c r="E114" s="123" t="str">
        <f>IF(VLOOKUP($B:$B,'Spring ''26 CAWSE Product List'!$A:$F,6,FALSE)="","",VLOOKUP($B:$B,'Spring ''26 CAWSE Product List'!$A:$F,6,FALSE))</f>
        <v/>
      </c>
      <c r="F114" s="174"/>
    </row>
    <row r="115" spans="1:6" x14ac:dyDescent="0.25">
      <c r="A115" s="140">
        <v>3360352</v>
      </c>
      <c r="B115" s="173">
        <v>9781443173100</v>
      </c>
      <c r="C115" s="141" t="s">
        <v>2083</v>
      </c>
      <c r="D115" s="172">
        <v>40403</v>
      </c>
      <c r="E115" s="123" t="str">
        <f>IF(VLOOKUP($B:$B,'Spring ''26 CAWSE Product List'!$A:$F,6,FALSE)="","",VLOOKUP($B:$B,'Spring ''26 CAWSE Product List'!$A:$F,6,FALSE))</f>
        <v/>
      </c>
      <c r="F115" s="174"/>
    </row>
    <row r="116" spans="1:6" x14ac:dyDescent="0.25">
      <c r="A116" s="140">
        <v>29453846</v>
      </c>
      <c r="B116" s="173">
        <v>9782898420429</v>
      </c>
      <c r="C116" s="141" t="s">
        <v>2114</v>
      </c>
      <c r="D116" s="172">
        <v>40403</v>
      </c>
      <c r="E116" s="123" t="str">
        <f>IF(VLOOKUP($B:$B,'Spring ''26 CAWSE Product List'!$A:$F,6,FALSE)="","",VLOOKUP($B:$B,'Spring ''26 CAWSE Product List'!$A:$F,6,FALSE))</f>
        <v/>
      </c>
      <c r="F116" s="174"/>
    </row>
    <row r="117" spans="1:6" x14ac:dyDescent="0.25">
      <c r="A117" s="162">
        <v>2925248</v>
      </c>
      <c r="B117" s="163">
        <v>9781443147309</v>
      </c>
      <c r="C117" s="156" t="s">
        <v>1667</v>
      </c>
      <c r="D117" s="157">
        <v>40601</v>
      </c>
      <c r="E117" s="123" t="str">
        <f>IF(VLOOKUP($B:$B,'Spring ''26 CAWSE Product List'!$A:$F,6,FALSE)="","",VLOOKUP($B:$B,'Spring ''26 CAWSE Product List'!$A:$F,6,FALSE))</f>
        <v/>
      </c>
      <c r="F117" s="156"/>
    </row>
    <row r="118" spans="1:6" x14ac:dyDescent="0.25">
      <c r="A118" s="162">
        <v>67084330</v>
      </c>
      <c r="B118" s="163">
        <v>9781039704091</v>
      </c>
      <c r="C118" s="156" t="s">
        <v>1670</v>
      </c>
      <c r="D118" s="157">
        <v>40601</v>
      </c>
      <c r="E118" s="123" t="str">
        <f>IF(VLOOKUP($B:$B,'Spring ''26 CAWSE Product List'!$A:$F,6,FALSE)="","",VLOOKUP($B:$B,'Spring ''26 CAWSE Product List'!$A:$F,6,FALSE))</f>
        <v/>
      </c>
      <c r="F118" s="156"/>
    </row>
    <row r="119" spans="1:6" x14ac:dyDescent="0.25">
      <c r="A119" s="140">
        <v>65442591</v>
      </c>
      <c r="B119" s="173">
        <v>9781039712539</v>
      </c>
      <c r="C119" s="141" t="s">
        <v>1671</v>
      </c>
      <c r="D119" s="172">
        <v>40601</v>
      </c>
      <c r="E119" s="123" t="str">
        <f>IF(VLOOKUP($B:$B,'Spring ''26 CAWSE Product List'!$A:$F,6,FALSE)="","",VLOOKUP($B:$B,'Spring ''26 CAWSE Product List'!$A:$F,6,FALSE))</f>
        <v/>
      </c>
      <c r="F119" s="156"/>
    </row>
    <row r="120" spans="1:6" x14ac:dyDescent="0.25">
      <c r="A120" s="162">
        <v>23587487</v>
      </c>
      <c r="B120" s="163">
        <v>9781039715806</v>
      </c>
      <c r="C120" s="156" t="s">
        <v>1672</v>
      </c>
      <c r="D120" s="157">
        <v>40601</v>
      </c>
      <c r="E120" s="123" t="str">
        <f>IF(VLOOKUP($B:$B,'Spring ''26 CAWSE Product List'!$A:$F,6,FALSE)="","",VLOOKUP($B:$B,'Spring ''26 CAWSE Product List'!$A:$F,6,FALSE))</f>
        <v/>
      </c>
      <c r="F120" s="156"/>
    </row>
    <row r="121" spans="1:6" x14ac:dyDescent="0.25">
      <c r="A121" s="140">
        <v>82821501</v>
      </c>
      <c r="B121" s="173">
        <v>9781039713055</v>
      </c>
      <c r="C121" s="141" t="s">
        <v>1766</v>
      </c>
      <c r="D121" s="172">
        <v>40601</v>
      </c>
      <c r="E121" s="123" t="str">
        <f>IF(VLOOKUP($B:$B,'Spring ''26 CAWSE Product List'!$A:$F,6,FALSE)="","",VLOOKUP($B:$B,'Spring ''26 CAWSE Product List'!$A:$F,6,FALSE))</f>
        <v/>
      </c>
      <c r="F121" s="174"/>
    </row>
    <row r="122" spans="1:6" x14ac:dyDescent="0.25">
      <c r="A122" s="140">
        <v>19902940</v>
      </c>
      <c r="B122" s="173">
        <v>9781443199148</v>
      </c>
      <c r="C122" s="141" t="s">
        <v>1848</v>
      </c>
      <c r="D122" s="172">
        <v>40601</v>
      </c>
      <c r="E122" s="123" t="str">
        <f>IF(VLOOKUP($B:$B,'Spring ''26 CAWSE Product List'!$A:$F,6,FALSE)="","",VLOOKUP($B:$B,'Spring ''26 CAWSE Product List'!$A:$F,6,FALSE))</f>
        <v/>
      </c>
      <c r="F122" s="174"/>
    </row>
    <row r="123" spans="1:6" x14ac:dyDescent="0.25">
      <c r="A123" s="140">
        <v>2215061</v>
      </c>
      <c r="B123" s="173">
        <v>9781443106931</v>
      </c>
      <c r="C123" s="141" t="s">
        <v>2107</v>
      </c>
      <c r="D123" s="172">
        <v>40601</v>
      </c>
      <c r="E123" s="123" t="str">
        <f>IF(VLOOKUP($B:$B,'Spring ''26 CAWSE Product List'!$A:$F,6,FALSE)="","",VLOOKUP($B:$B,'Spring ''26 CAWSE Product List'!$A:$F,6,FALSE))</f>
        <v/>
      </c>
      <c r="F123" s="174"/>
    </row>
    <row r="124" spans="1:6" x14ac:dyDescent="0.25">
      <c r="A124" s="140">
        <v>10020513</v>
      </c>
      <c r="B124" s="173">
        <v>9781039705487</v>
      </c>
      <c r="C124" s="141" t="s">
        <v>1565</v>
      </c>
      <c r="D124" s="172">
        <v>40602</v>
      </c>
      <c r="E124" s="123" t="str">
        <f>IF(VLOOKUP($B:$B,'Spring ''26 CAWSE Product List'!$A:$F,6,FALSE)="","",VLOOKUP($B:$B,'Spring ''26 CAWSE Product List'!$A:$F,6,FALSE))</f>
        <v/>
      </c>
      <c r="F124" s="174"/>
    </row>
    <row r="125" spans="1:6" x14ac:dyDescent="0.25">
      <c r="A125" s="162">
        <v>72714790</v>
      </c>
      <c r="B125" s="163">
        <v>9781039715271</v>
      </c>
      <c r="C125" s="156" t="s">
        <v>1663</v>
      </c>
      <c r="D125" s="157">
        <v>40602</v>
      </c>
      <c r="E125" s="123" t="str">
        <f>IF(VLOOKUP($B:$B,'Spring ''26 CAWSE Product List'!$A:$F,6,FALSE)="","",VLOOKUP($B:$B,'Spring ''26 CAWSE Product List'!$A:$F,6,FALSE))</f>
        <v/>
      </c>
      <c r="F125" s="156"/>
    </row>
    <row r="126" spans="1:6" x14ac:dyDescent="0.25">
      <c r="A126" s="162">
        <v>48253254</v>
      </c>
      <c r="B126" s="163">
        <v>9782897628789</v>
      </c>
      <c r="C126" s="156" t="s">
        <v>1664</v>
      </c>
      <c r="D126" s="157">
        <v>40602</v>
      </c>
      <c r="E126" s="123" t="str">
        <f>IF(VLOOKUP($B:$B,'Spring ''26 CAWSE Product List'!$A:$F,6,FALSE)="","",VLOOKUP($B:$B,'Spring ''26 CAWSE Product List'!$A:$F,6,FALSE))</f>
        <v/>
      </c>
      <c r="F126" s="156"/>
    </row>
    <row r="127" spans="1:6" x14ac:dyDescent="0.25">
      <c r="A127" s="140">
        <v>54494280</v>
      </c>
      <c r="B127" s="173">
        <v>9781039703964</v>
      </c>
      <c r="C127" s="141" t="s">
        <v>1729</v>
      </c>
      <c r="D127" s="172">
        <v>40602</v>
      </c>
      <c r="E127" s="123" t="str">
        <f>IF(VLOOKUP($B:$B,'Spring ''26 CAWSE Product List'!$A:$F,6,FALSE)="","",VLOOKUP($B:$B,'Spring ''26 CAWSE Product List'!$A:$F,6,FALSE))</f>
        <v/>
      </c>
      <c r="F127" s="174"/>
    </row>
    <row r="128" spans="1:6" x14ac:dyDescent="0.25">
      <c r="A128" s="140">
        <v>72049215</v>
      </c>
      <c r="B128" s="173">
        <v>9781039710795</v>
      </c>
      <c r="C128" s="141" t="s">
        <v>1802</v>
      </c>
      <c r="D128" s="172">
        <v>40602</v>
      </c>
      <c r="E128" s="123" t="str">
        <f>IF(VLOOKUP($B:$B,'Spring ''26 CAWSE Product List'!$A:$F,6,FALSE)="","",VLOOKUP($B:$B,'Spring ''26 CAWSE Product List'!$A:$F,6,FALSE))</f>
        <v/>
      </c>
      <c r="F128" s="174"/>
    </row>
    <row r="129" spans="1:6" x14ac:dyDescent="0.25">
      <c r="A129" s="140">
        <v>62753741</v>
      </c>
      <c r="B129" s="173">
        <v>9782898511561</v>
      </c>
      <c r="C129" s="141" t="s">
        <v>1847</v>
      </c>
      <c r="D129" s="172">
        <v>40602</v>
      </c>
      <c r="E129" s="123" t="str">
        <f>IF(VLOOKUP($B:$B,'Spring ''26 CAWSE Product List'!$A:$F,6,FALSE)="","",VLOOKUP($B:$B,'Spring ''26 CAWSE Product List'!$A:$F,6,FALSE))</f>
        <v/>
      </c>
      <c r="F129" s="174"/>
    </row>
    <row r="130" spans="1:6" x14ac:dyDescent="0.25">
      <c r="A130" s="140">
        <v>22271966</v>
      </c>
      <c r="B130" s="173">
        <v>9781039709515</v>
      </c>
      <c r="C130" s="141" t="s">
        <v>1966</v>
      </c>
      <c r="D130" s="172">
        <v>40602</v>
      </c>
      <c r="E130" s="123" t="str">
        <f>IF(VLOOKUP($B:$B,'Spring ''26 CAWSE Product List'!$A:$F,6,FALSE)="","",VLOOKUP($B:$B,'Spring ''26 CAWSE Product List'!$A:$F,6,FALSE))</f>
        <v/>
      </c>
      <c r="F130" s="174"/>
    </row>
    <row r="131" spans="1:6" x14ac:dyDescent="0.25">
      <c r="A131" s="162">
        <v>28966917</v>
      </c>
      <c r="B131" s="163">
        <v>9781039705418</v>
      </c>
      <c r="C131" s="156" t="s">
        <v>1570</v>
      </c>
      <c r="D131" s="157">
        <v>40603</v>
      </c>
      <c r="E131" s="123" t="str">
        <f>IF(VLOOKUP($B:$B,'Spring ''26 CAWSE Product List'!$A:$F,6,FALSE)="","",VLOOKUP($B:$B,'Spring ''26 CAWSE Product List'!$A:$F,6,FALSE))</f>
        <v/>
      </c>
      <c r="F131" s="156"/>
    </row>
    <row r="132" spans="1:6" x14ac:dyDescent="0.25">
      <c r="A132" s="140">
        <v>34916682</v>
      </c>
      <c r="B132" s="173">
        <v>9782897627584</v>
      </c>
      <c r="C132" s="141" t="s">
        <v>1720</v>
      </c>
      <c r="D132" s="172">
        <v>40603</v>
      </c>
      <c r="E132" s="123" t="str">
        <f>IF(VLOOKUP($B:$B,'Spring ''26 CAWSE Product List'!$A:$F,6,FALSE)="","",VLOOKUP($B:$B,'Spring ''26 CAWSE Product List'!$A:$F,6,FALSE))</f>
        <v/>
      </c>
      <c r="F132" s="174"/>
    </row>
    <row r="133" spans="1:6" x14ac:dyDescent="0.25">
      <c r="A133" s="140">
        <v>3515957</v>
      </c>
      <c r="B133" s="173">
        <v>9781443180351</v>
      </c>
      <c r="C133" s="141" t="s">
        <v>1734</v>
      </c>
      <c r="D133" s="172">
        <v>40603</v>
      </c>
      <c r="E133" s="123" t="str">
        <f>IF(VLOOKUP($B:$B,'Spring ''26 CAWSE Product List'!$A:$F,6,FALSE)="","",VLOOKUP($B:$B,'Spring ''26 CAWSE Product List'!$A:$F,6,FALSE))</f>
        <v/>
      </c>
      <c r="F133" s="174"/>
    </row>
    <row r="134" spans="1:6" x14ac:dyDescent="0.25">
      <c r="A134" s="140">
        <v>34034104</v>
      </c>
      <c r="B134" s="173">
        <v>9781039703957</v>
      </c>
      <c r="C134" s="141" t="s">
        <v>1735</v>
      </c>
      <c r="D134" s="172">
        <v>40603</v>
      </c>
      <c r="E134" s="123" t="str">
        <f>IF(VLOOKUP($B:$B,'Spring ''26 CAWSE Product List'!$A:$F,6,FALSE)="","",VLOOKUP($B:$B,'Spring ''26 CAWSE Product List'!$A:$F,6,FALSE))</f>
        <v/>
      </c>
      <c r="F134" s="174"/>
    </row>
    <row r="135" spans="1:6" x14ac:dyDescent="0.25">
      <c r="A135" s="140">
        <v>86973944</v>
      </c>
      <c r="B135" s="173">
        <v>9781039706217</v>
      </c>
      <c r="C135" s="141" t="s">
        <v>1781</v>
      </c>
      <c r="D135" s="172">
        <v>40603</v>
      </c>
      <c r="E135" s="123" t="str">
        <f>IF(VLOOKUP($B:$B,'Spring ''26 CAWSE Product List'!$A:$F,6,FALSE)="","",VLOOKUP($B:$B,'Spring ''26 CAWSE Product List'!$A:$F,6,FALSE))</f>
        <v/>
      </c>
      <c r="F135" s="174"/>
    </row>
    <row r="136" spans="1:6" x14ac:dyDescent="0.25">
      <c r="A136" s="140">
        <v>18540094</v>
      </c>
      <c r="B136" s="173">
        <v>9781443193368</v>
      </c>
      <c r="C136" s="141" t="s">
        <v>1961</v>
      </c>
      <c r="D136" s="172">
        <v>40603</v>
      </c>
      <c r="E136" s="123" t="str">
        <f>IF(VLOOKUP($B:$B,'Spring ''26 CAWSE Product List'!$A:$F,6,FALSE)="","",VLOOKUP($B:$B,'Spring ''26 CAWSE Product List'!$A:$F,6,FALSE))</f>
        <v/>
      </c>
      <c r="F136" s="174"/>
    </row>
    <row r="137" spans="1:6" x14ac:dyDescent="0.25">
      <c r="A137" s="140">
        <v>32245020</v>
      </c>
      <c r="B137" s="173">
        <v>9782898530494</v>
      </c>
      <c r="C137" s="141" t="s">
        <v>1557</v>
      </c>
      <c r="D137" s="172">
        <v>40701</v>
      </c>
      <c r="E137" s="123" t="str">
        <f>IF(VLOOKUP($B:$B,'Spring ''26 CAWSE Product List'!$A:$F,6,FALSE)="","",VLOOKUP($B:$B,'Spring ''26 CAWSE Product List'!$A:$F,6,FALSE))</f>
        <v/>
      </c>
      <c r="F137" s="174"/>
    </row>
    <row r="138" spans="1:6" x14ac:dyDescent="0.25">
      <c r="A138" s="140">
        <v>45928180</v>
      </c>
      <c r="B138" s="173">
        <v>9782898420887</v>
      </c>
      <c r="C138" s="141" t="s">
        <v>1567</v>
      </c>
      <c r="D138" s="172">
        <v>40701</v>
      </c>
      <c r="E138" s="123" t="str">
        <f>IF(VLOOKUP($B:$B,'Spring ''26 CAWSE Product List'!$A:$F,6,FALSE)="","",VLOOKUP($B:$B,'Spring ''26 CAWSE Product List'!$A:$F,6,FALSE))</f>
        <v/>
      </c>
      <c r="F138" s="174"/>
    </row>
    <row r="139" spans="1:6" x14ac:dyDescent="0.25">
      <c r="A139" s="140">
        <v>58689493</v>
      </c>
      <c r="B139" s="173">
        <v>9781773883618</v>
      </c>
      <c r="C139" s="141" t="s">
        <v>1933</v>
      </c>
      <c r="D139" s="172">
        <v>40701</v>
      </c>
      <c r="E139" s="123" t="str">
        <f>IF(VLOOKUP($B:$B,'Spring ''26 CAWSE Product List'!$A:$F,6,FALSE)="","",VLOOKUP($B:$B,'Spring ''26 CAWSE Product List'!$A:$F,6,FALSE))</f>
        <v/>
      </c>
      <c r="F139" s="174"/>
    </row>
    <row r="140" spans="1:6" x14ac:dyDescent="0.25">
      <c r="A140" s="140">
        <v>46705022</v>
      </c>
      <c r="B140" s="173">
        <v>9781836066514</v>
      </c>
      <c r="C140" s="141" t="s">
        <v>1939</v>
      </c>
      <c r="D140" s="172">
        <v>40701</v>
      </c>
      <c r="E140" s="123" t="str">
        <f>IF(VLOOKUP($B:$B,'Spring ''26 CAWSE Product List'!$A:$F,6,FALSE)="","",VLOOKUP($B:$B,'Spring ''26 CAWSE Product List'!$A:$F,6,FALSE))</f>
        <v/>
      </c>
      <c r="F140" s="174"/>
    </row>
    <row r="141" spans="1:6" x14ac:dyDescent="0.25">
      <c r="A141" s="140">
        <v>94591515</v>
      </c>
      <c r="B141" s="173">
        <v>9781039709409</v>
      </c>
      <c r="C141" s="141" t="s">
        <v>1963</v>
      </c>
      <c r="D141" s="172">
        <v>40701</v>
      </c>
      <c r="E141" s="123" t="str">
        <f>IF(VLOOKUP($B:$B,'Spring ''26 CAWSE Product List'!$A:$F,6,FALSE)="","",VLOOKUP($B:$B,'Spring ''26 CAWSE Product List'!$A:$F,6,FALSE))</f>
        <v/>
      </c>
      <c r="F141" s="174"/>
    </row>
    <row r="142" spans="1:6" x14ac:dyDescent="0.25">
      <c r="A142" s="140">
        <v>20871498</v>
      </c>
      <c r="B142" s="173">
        <v>9781039708242</v>
      </c>
      <c r="C142" s="141" t="s">
        <v>1971</v>
      </c>
      <c r="D142" s="172">
        <v>40701</v>
      </c>
      <c r="E142" s="123" t="str">
        <f>IF(VLOOKUP($B:$B,'Spring ''26 CAWSE Product List'!$A:$F,6,FALSE)="","",VLOOKUP($B:$B,'Spring ''26 CAWSE Product List'!$A:$F,6,FALSE))</f>
        <v/>
      </c>
      <c r="F142" s="174"/>
    </row>
    <row r="143" spans="1:6" x14ac:dyDescent="0.25">
      <c r="A143" s="140">
        <v>18314452</v>
      </c>
      <c r="B143" s="173">
        <v>9781039704046</v>
      </c>
      <c r="C143" s="141" t="s">
        <v>2095</v>
      </c>
      <c r="D143" s="172">
        <v>40701</v>
      </c>
      <c r="E143" s="123" t="str">
        <f>IF(VLOOKUP($B:$B,'Spring ''26 CAWSE Product List'!$A:$F,6,FALSE)="","",VLOOKUP($B:$B,'Spring ''26 CAWSE Product List'!$A:$F,6,FALSE))</f>
        <v/>
      </c>
      <c r="F143" s="174"/>
    </row>
    <row r="144" spans="1:6" x14ac:dyDescent="0.25">
      <c r="A144" s="162">
        <v>37274862</v>
      </c>
      <c r="B144" s="163">
        <v>9781039712294</v>
      </c>
      <c r="C144" s="156" t="s">
        <v>1590</v>
      </c>
      <c r="D144" s="157">
        <v>40702</v>
      </c>
      <c r="E144" s="123" t="str">
        <f>IF(VLOOKUP($B:$B,'Spring ''26 CAWSE Product List'!$A:$F,6,FALSE)="","",VLOOKUP($B:$B,'Spring ''26 CAWSE Product List'!$A:$F,6,FALSE))</f>
        <v/>
      </c>
      <c r="F144" s="156"/>
    </row>
    <row r="145" spans="1:6" x14ac:dyDescent="0.25">
      <c r="A145" s="140">
        <v>47748362</v>
      </c>
      <c r="B145" s="173">
        <v>9781039705531</v>
      </c>
      <c r="C145" s="141" t="s">
        <v>1722</v>
      </c>
      <c r="D145" s="172">
        <v>40702</v>
      </c>
      <c r="E145" s="123" t="str">
        <f>IF(VLOOKUP($B:$B,'Spring ''26 CAWSE Product List'!$A:$F,6,FALSE)="","",VLOOKUP($B:$B,'Spring ''26 CAWSE Product List'!$A:$F,6,FALSE))</f>
        <v/>
      </c>
      <c r="F145" s="174"/>
    </row>
    <row r="146" spans="1:6" x14ac:dyDescent="0.25">
      <c r="A146" s="140">
        <v>18804913</v>
      </c>
      <c r="B146" s="173">
        <v>9781039710511</v>
      </c>
      <c r="C146" s="141" t="s">
        <v>1893</v>
      </c>
      <c r="D146" s="172">
        <v>40702</v>
      </c>
      <c r="E146" s="123" t="str">
        <f>IF(VLOOKUP($B:$B,'Spring ''26 CAWSE Product List'!$A:$F,6,FALSE)="","",VLOOKUP($B:$B,'Spring ''26 CAWSE Product List'!$A:$F,6,FALSE))</f>
        <v/>
      </c>
      <c r="F146" s="174"/>
    </row>
    <row r="147" spans="1:6" x14ac:dyDescent="0.25">
      <c r="A147" s="140">
        <v>41052591</v>
      </c>
      <c r="B147" s="173">
        <v>9781039709508</v>
      </c>
      <c r="C147" s="141" t="s">
        <v>1894</v>
      </c>
      <c r="D147" s="172">
        <v>40702</v>
      </c>
      <c r="E147" s="123" t="str">
        <f>IF(VLOOKUP($B:$B,'Spring ''26 CAWSE Product List'!$A:$F,6,FALSE)="","",VLOOKUP($B:$B,'Spring ''26 CAWSE Product List'!$A:$F,6,FALSE))</f>
        <v/>
      </c>
      <c r="F147" s="174"/>
    </row>
    <row r="148" spans="1:6" x14ac:dyDescent="0.25">
      <c r="A148" s="140">
        <v>92105462</v>
      </c>
      <c r="B148" s="173">
        <v>9782898451584</v>
      </c>
      <c r="C148" s="141" t="s">
        <v>1951</v>
      </c>
      <c r="D148" s="172">
        <v>40702</v>
      </c>
      <c r="E148" s="123" t="str">
        <f>IF(VLOOKUP($B:$B,'Spring ''26 CAWSE Product List'!$A:$F,6,FALSE)="","",VLOOKUP($B:$B,'Spring ''26 CAWSE Product List'!$A:$F,6,FALSE))</f>
        <v/>
      </c>
      <c r="F148" s="174"/>
    </row>
    <row r="149" spans="1:6" x14ac:dyDescent="0.25">
      <c r="A149" s="140">
        <v>59442823</v>
      </c>
      <c r="B149" s="173">
        <v>9781039709331</v>
      </c>
      <c r="C149" s="141" t="s">
        <v>2042</v>
      </c>
      <c r="D149" s="172">
        <v>40702</v>
      </c>
      <c r="E149" s="123" t="str">
        <f>IF(VLOOKUP($B:$B,'Spring ''26 CAWSE Product List'!$A:$F,6,FALSE)="","",VLOOKUP($B:$B,'Spring ''26 CAWSE Product List'!$A:$F,6,FALSE))</f>
        <v/>
      </c>
      <c r="F149" s="174"/>
    </row>
    <row r="150" spans="1:6" x14ac:dyDescent="0.25">
      <c r="A150" s="140">
        <v>98984745</v>
      </c>
      <c r="B150" s="173">
        <v>9781039711419</v>
      </c>
      <c r="C150" s="141" t="s">
        <v>2043</v>
      </c>
      <c r="D150" s="172">
        <v>40702</v>
      </c>
      <c r="E150" s="123" t="str">
        <f>IF(VLOOKUP($B:$B,'Spring ''26 CAWSE Product List'!$A:$F,6,FALSE)="","",VLOOKUP($B:$B,'Spring ''26 CAWSE Product List'!$A:$F,6,FALSE))</f>
        <v/>
      </c>
      <c r="F150" s="174"/>
    </row>
    <row r="151" spans="1:6" x14ac:dyDescent="0.25">
      <c r="A151" s="162">
        <v>42473640</v>
      </c>
      <c r="B151" s="163">
        <v>9781039708075</v>
      </c>
      <c r="C151" s="156" t="s">
        <v>1591</v>
      </c>
      <c r="D151" s="157">
        <v>40703</v>
      </c>
      <c r="E151" s="123" t="str">
        <f>IF(VLOOKUP($B:$B,'Spring ''26 CAWSE Product List'!$A:$F,6,FALSE)="","",VLOOKUP($B:$B,'Spring ''26 CAWSE Product List'!$A:$F,6,FALSE))</f>
        <v/>
      </c>
      <c r="F151" s="156"/>
    </row>
    <row r="152" spans="1:6" x14ac:dyDescent="0.25">
      <c r="A152" s="140">
        <v>3447481</v>
      </c>
      <c r="B152" s="173">
        <v>9781443176576</v>
      </c>
      <c r="C152" s="141" t="s">
        <v>1726</v>
      </c>
      <c r="D152" s="172">
        <v>40703</v>
      </c>
      <c r="E152" s="123" t="str">
        <f>IF(VLOOKUP($B:$B,'Spring ''26 CAWSE Product List'!$A:$F,6,FALSE)="","",VLOOKUP($B:$B,'Spring ''26 CAWSE Product List'!$A:$F,6,FALSE))</f>
        <v/>
      </c>
      <c r="F152" s="174"/>
    </row>
    <row r="153" spans="1:6" x14ac:dyDescent="0.25">
      <c r="A153" s="140">
        <v>38493730</v>
      </c>
      <c r="B153" s="173">
        <v>9781039705210</v>
      </c>
      <c r="C153" s="141" t="s">
        <v>1900</v>
      </c>
      <c r="D153" s="172">
        <v>40703</v>
      </c>
      <c r="E153" s="123" t="str">
        <f>IF(VLOOKUP($B:$B,'Spring ''26 CAWSE Product List'!$A:$F,6,FALSE)="","",VLOOKUP($B:$B,'Spring ''26 CAWSE Product List'!$A:$F,6,FALSE))</f>
        <v/>
      </c>
      <c r="F153" s="174"/>
    </row>
    <row r="154" spans="1:6" x14ac:dyDescent="0.25">
      <c r="A154" s="140">
        <v>24960270</v>
      </c>
      <c r="B154" s="173">
        <v>9781039708228</v>
      </c>
      <c r="C154" s="141" t="s">
        <v>1976</v>
      </c>
      <c r="D154" s="172">
        <v>40703</v>
      </c>
      <c r="E154" s="123" t="str">
        <f>IF(VLOOKUP($B:$B,'Spring ''26 CAWSE Product List'!$A:$F,6,FALSE)="","",VLOOKUP($B:$B,'Spring ''26 CAWSE Product List'!$A:$F,6,FALSE))</f>
        <v/>
      </c>
      <c r="F154" s="174"/>
    </row>
    <row r="155" spans="1:6" x14ac:dyDescent="0.25">
      <c r="A155" s="140">
        <v>36224285</v>
      </c>
      <c r="B155" s="173">
        <v>9781039707771</v>
      </c>
      <c r="C155" s="141" t="s">
        <v>2041</v>
      </c>
      <c r="D155" s="172">
        <v>40703</v>
      </c>
      <c r="E155" s="123" t="str">
        <f>IF(VLOOKUP($B:$B,'Spring ''26 CAWSE Product List'!$A:$F,6,FALSE)="","",VLOOKUP($B:$B,'Spring ''26 CAWSE Product List'!$A:$F,6,FALSE))</f>
        <v/>
      </c>
      <c r="F155" s="174"/>
    </row>
    <row r="156" spans="1:6" x14ac:dyDescent="0.25">
      <c r="A156" s="140">
        <v>3491933</v>
      </c>
      <c r="B156" s="173">
        <v>9781443177993</v>
      </c>
      <c r="C156" s="141" t="s">
        <v>2046</v>
      </c>
      <c r="D156" s="172">
        <v>40703</v>
      </c>
      <c r="E156" s="123" t="str">
        <f>IF(VLOOKUP($B:$B,'Spring ''26 CAWSE Product List'!$A:$F,6,FALSE)="","",VLOOKUP($B:$B,'Spring ''26 CAWSE Product List'!$A:$F,6,FALSE))</f>
        <v/>
      </c>
      <c r="F156" s="174"/>
    </row>
    <row r="157" spans="1:6" x14ac:dyDescent="0.25">
      <c r="A157" s="140">
        <v>47865801</v>
      </c>
      <c r="B157" s="173">
        <v>9781039705197</v>
      </c>
      <c r="C157" s="141" t="s">
        <v>2099</v>
      </c>
      <c r="D157" s="172">
        <v>40703</v>
      </c>
      <c r="E157" s="123" t="str">
        <f>IF(VLOOKUP($B:$B,'Spring ''26 CAWSE Product List'!$A:$F,6,FALSE)="","",VLOOKUP($B:$B,'Spring ''26 CAWSE Product List'!$A:$F,6,FALSE))</f>
        <v/>
      </c>
      <c r="F157" s="174"/>
    </row>
    <row r="158" spans="1:6" x14ac:dyDescent="0.25">
      <c r="A158" s="140">
        <v>96519771</v>
      </c>
      <c r="B158" s="173">
        <v>9781039700789</v>
      </c>
      <c r="C158" s="141" t="s">
        <v>2124</v>
      </c>
      <c r="D158" s="172">
        <v>40703</v>
      </c>
      <c r="E158" s="123" t="str">
        <f>IF(VLOOKUP($B:$B,'Spring ''26 CAWSE Product List'!$A:$F,6,FALSE)="","",VLOOKUP($B:$B,'Spring ''26 CAWSE Product List'!$A:$F,6,FALSE))</f>
        <v/>
      </c>
      <c r="F158" s="174"/>
    </row>
    <row r="159" spans="1:6" x14ac:dyDescent="0.25">
      <c r="A159" s="162">
        <v>10146869</v>
      </c>
      <c r="B159" s="163">
        <v>9781443198967</v>
      </c>
      <c r="C159" s="156" t="s">
        <v>1575</v>
      </c>
      <c r="D159" s="157">
        <v>40801</v>
      </c>
      <c r="E159" s="123" t="str">
        <f>IF(VLOOKUP($B:$B,'Spring ''26 CAWSE Product List'!$A:$F,6,FALSE)="","",VLOOKUP($B:$B,'Spring ''26 CAWSE Product List'!$A:$F,6,FALSE))</f>
        <v/>
      </c>
      <c r="F159" s="156"/>
    </row>
    <row r="160" spans="1:6" x14ac:dyDescent="0.25">
      <c r="A160" s="140">
        <v>47607836</v>
      </c>
      <c r="B160" s="173">
        <v>9781039717916</v>
      </c>
      <c r="C160" s="141" t="s">
        <v>1586</v>
      </c>
      <c r="D160" s="172">
        <v>40801</v>
      </c>
      <c r="E160" s="123" t="str">
        <f>IF(VLOOKUP($B:$B,'Spring ''26 CAWSE Product List'!$A:$F,6,FALSE)="","",VLOOKUP($B:$B,'Spring ''26 CAWSE Product List'!$A:$F,6,FALSE))</f>
        <v/>
      </c>
      <c r="F160" s="174"/>
    </row>
    <row r="161" spans="1:6" x14ac:dyDescent="0.25">
      <c r="A161" s="162">
        <v>88535893</v>
      </c>
      <c r="B161" s="163">
        <v>9781039703841</v>
      </c>
      <c r="C161" s="156" t="s">
        <v>1588</v>
      </c>
      <c r="D161" s="157">
        <v>40801</v>
      </c>
      <c r="E161" s="123" t="str">
        <f>IF(VLOOKUP($B:$B,'Spring ''26 CAWSE Product List'!$A:$F,6,FALSE)="","",VLOOKUP($B:$B,'Spring ''26 CAWSE Product List'!$A:$F,6,FALSE))</f>
        <v/>
      </c>
      <c r="F161" s="156"/>
    </row>
    <row r="162" spans="1:6" x14ac:dyDescent="0.25">
      <c r="A162" s="162">
        <v>28663990</v>
      </c>
      <c r="B162" s="163">
        <v>9781039715813</v>
      </c>
      <c r="C162" s="156" t="s">
        <v>1594</v>
      </c>
      <c r="D162" s="157">
        <v>40801</v>
      </c>
      <c r="E162" s="123" t="str">
        <f>IF(VLOOKUP($B:$B,'Spring ''26 CAWSE Product List'!$A:$F,6,FALSE)="","",VLOOKUP($B:$B,'Spring ''26 CAWSE Product List'!$A:$F,6,FALSE))</f>
        <v/>
      </c>
      <c r="F162" s="156"/>
    </row>
    <row r="163" spans="1:6" x14ac:dyDescent="0.25">
      <c r="A163" s="140">
        <v>34727347</v>
      </c>
      <c r="B163" s="173">
        <v>9781039705555</v>
      </c>
      <c r="C163" s="141" t="s">
        <v>1807</v>
      </c>
      <c r="D163" s="172">
        <v>40801</v>
      </c>
      <c r="E163" s="123" t="str">
        <f>IF(VLOOKUP($B:$B,'Spring ''26 CAWSE Product List'!$A:$F,6,FALSE)="","",VLOOKUP($B:$B,'Spring ''26 CAWSE Product List'!$A:$F,6,FALSE))</f>
        <v/>
      </c>
      <c r="F163" s="174"/>
    </row>
    <row r="164" spans="1:6" x14ac:dyDescent="0.25">
      <c r="A164" s="140">
        <v>31857099</v>
      </c>
      <c r="B164" s="173">
        <v>9781039712782</v>
      </c>
      <c r="C164" s="141" t="s">
        <v>2044</v>
      </c>
      <c r="D164" s="172">
        <v>40801</v>
      </c>
      <c r="E164" s="123" t="str">
        <f>IF(VLOOKUP($B:$B,'Spring ''26 CAWSE Product List'!$A:$F,6,FALSE)="","",VLOOKUP($B:$B,'Spring ''26 CAWSE Product List'!$A:$F,6,FALSE))</f>
        <v/>
      </c>
      <c r="F164" s="174"/>
    </row>
    <row r="165" spans="1:6" x14ac:dyDescent="0.25">
      <c r="A165" s="140">
        <v>38683405</v>
      </c>
      <c r="B165" s="173">
        <v>9781039712164</v>
      </c>
      <c r="C165" s="141" t="s">
        <v>2057</v>
      </c>
      <c r="D165" s="172">
        <v>40801</v>
      </c>
      <c r="E165" s="123" t="str">
        <f>IF(VLOOKUP($B:$B,'Spring ''26 CAWSE Product List'!$A:$F,6,FALSE)="","",VLOOKUP($B:$B,'Spring ''26 CAWSE Product List'!$A:$F,6,FALSE))</f>
        <v/>
      </c>
      <c r="F165" s="174"/>
    </row>
    <row r="166" spans="1:6" x14ac:dyDescent="0.25">
      <c r="A166" s="140">
        <v>74996896</v>
      </c>
      <c r="B166" s="173">
        <v>9781039715196</v>
      </c>
      <c r="C166" s="141" t="s">
        <v>1583</v>
      </c>
      <c r="D166" s="172">
        <v>40802</v>
      </c>
      <c r="E166" s="123" t="str">
        <f>IF(VLOOKUP($B:$B,'Spring ''26 CAWSE Product List'!$A:$F,6,FALSE)="","",VLOOKUP($B:$B,'Spring ''26 CAWSE Product List'!$A:$F,6,FALSE))</f>
        <v/>
      </c>
      <c r="F166" s="174"/>
    </row>
    <row r="167" spans="1:6" x14ac:dyDescent="0.25">
      <c r="A167" s="162">
        <v>21879075</v>
      </c>
      <c r="B167" s="163">
        <v>9781039705982</v>
      </c>
      <c r="C167" s="156" t="s">
        <v>1627</v>
      </c>
      <c r="D167" s="157">
        <v>40802</v>
      </c>
      <c r="E167" s="123" t="str">
        <f>IF(VLOOKUP($B:$B,'Spring ''26 CAWSE Product List'!$A:$F,6,FALSE)="","",VLOOKUP($B:$B,'Spring ''26 CAWSE Product List'!$A:$F,6,FALSE))</f>
        <v/>
      </c>
      <c r="F167" s="156"/>
    </row>
    <row r="168" spans="1:6" x14ac:dyDescent="0.25">
      <c r="A168" s="162">
        <v>30449489</v>
      </c>
      <c r="B168" s="163">
        <v>9781039712409</v>
      </c>
      <c r="C168" s="156" t="s">
        <v>1630</v>
      </c>
      <c r="D168" s="157">
        <v>40802</v>
      </c>
      <c r="E168" s="123" t="str">
        <f>IF(VLOOKUP($B:$B,'Spring ''26 CAWSE Product List'!$A:$F,6,FALSE)="","",VLOOKUP($B:$B,'Spring ''26 CAWSE Product List'!$A:$F,6,FALSE))</f>
        <v/>
      </c>
      <c r="F168" s="156"/>
    </row>
    <row r="169" spans="1:6" x14ac:dyDescent="0.25">
      <c r="A169" s="140">
        <v>23587891</v>
      </c>
      <c r="B169" s="173">
        <v>9782898451461</v>
      </c>
      <c r="C169" s="141" t="s">
        <v>1767</v>
      </c>
      <c r="D169" s="172">
        <v>40802</v>
      </c>
      <c r="E169" s="123" t="str">
        <f>IF(VLOOKUP($B:$B,'Spring ''26 CAWSE Product List'!$A:$F,6,FALSE)="","",VLOOKUP($B:$B,'Spring ''26 CAWSE Product List'!$A:$F,6,FALSE))</f>
        <v/>
      </c>
      <c r="F169" s="174"/>
    </row>
    <row r="170" spans="1:6" x14ac:dyDescent="0.25">
      <c r="A170" s="140">
        <v>12308975</v>
      </c>
      <c r="B170" s="173">
        <v>9782898450709</v>
      </c>
      <c r="C170" s="141" t="s">
        <v>1768</v>
      </c>
      <c r="D170" s="172">
        <v>40802</v>
      </c>
      <c r="E170" s="123" t="str">
        <f>IF(VLOOKUP($B:$B,'Spring ''26 CAWSE Product List'!$A:$F,6,FALSE)="","",VLOOKUP($B:$B,'Spring ''26 CAWSE Product List'!$A:$F,6,FALSE))</f>
        <v/>
      </c>
      <c r="F170" s="174"/>
    </row>
    <row r="171" spans="1:6" x14ac:dyDescent="0.25">
      <c r="A171" s="140">
        <v>67561815</v>
      </c>
      <c r="B171" s="173">
        <v>9781039704596</v>
      </c>
      <c r="C171" s="141" t="s">
        <v>1925</v>
      </c>
      <c r="D171" s="172">
        <v>40802</v>
      </c>
      <c r="E171" s="123" t="str">
        <f>IF(VLOOKUP($B:$B,'Spring ''26 CAWSE Product List'!$A:$F,6,FALSE)="","",VLOOKUP($B:$B,'Spring ''26 CAWSE Product List'!$A:$F,6,FALSE))</f>
        <v/>
      </c>
      <c r="F171" s="174"/>
    </row>
    <row r="172" spans="1:6" x14ac:dyDescent="0.25">
      <c r="A172" s="140">
        <v>3075969</v>
      </c>
      <c r="B172" s="173">
        <v>9781443155014</v>
      </c>
      <c r="C172" s="141" t="s">
        <v>2110</v>
      </c>
      <c r="D172" s="172">
        <v>40802</v>
      </c>
      <c r="E172" s="123" t="str">
        <f>IF(VLOOKUP($B:$B,'Spring ''26 CAWSE Product List'!$A:$F,6,FALSE)="","",VLOOKUP($B:$B,'Spring ''26 CAWSE Product List'!$A:$F,6,FALSE))</f>
        <v/>
      </c>
      <c r="F172" s="174"/>
    </row>
    <row r="173" spans="1:6" x14ac:dyDescent="0.25">
      <c r="A173" s="140">
        <v>63407992</v>
      </c>
      <c r="B173" s="173">
        <v>9781039705791</v>
      </c>
      <c r="C173" s="141" t="s">
        <v>2111</v>
      </c>
      <c r="D173" s="172">
        <v>40802</v>
      </c>
      <c r="E173" s="123" t="str">
        <f>IF(VLOOKUP($B:$B,'Spring ''26 CAWSE Product List'!$A:$F,6,FALSE)="","",VLOOKUP($B:$B,'Spring ''26 CAWSE Product List'!$A:$F,6,FALSE))</f>
        <v/>
      </c>
      <c r="F173" s="174"/>
    </row>
    <row r="174" spans="1:6" x14ac:dyDescent="0.25">
      <c r="A174" s="140">
        <v>91537776</v>
      </c>
      <c r="B174" s="173">
        <v>9781039709805</v>
      </c>
      <c r="C174" s="141" t="s">
        <v>2112</v>
      </c>
      <c r="D174" s="172">
        <v>40802</v>
      </c>
      <c r="E174" s="123" t="str">
        <f>IF(VLOOKUP($B:$B,'Spring ''26 CAWSE Product List'!$A:$F,6,FALSE)="","",VLOOKUP($B:$B,'Spring ''26 CAWSE Product List'!$A:$F,6,FALSE))</f>
        <v/>
      </c>
      <c r="F174" s="174"/>
    </row>
    <row r="175" spans="1:6" x14ac:dyDescent="0.25">
      <c r="A175" s="140">
        <v>50671094</v>
      </c>
      <c r="B175" s="173">
        <v>9781039715790</v>
      </c>
      <c r="C175" s="141" t="s">
        <v>2113</v>
      </c>
      <c r="D175" s="172">
        <v>40802</v>
      </c>
      <c r="E175" s="123" t="str">
        <f>IF(VLOOKUP($B:$B,'Spring ''26 CAWSE Product List'!$A:$F,6,FALSE)="","",VLOOKUP($B:$B,'Spring ''26 CAWSE Product List'!$A:$F,6,FALSE))</f>
        <v/>
      </c>
      <c r="F175" s="174"/>
    </row>
    <row r="176" spans="1:6" x14ac:dyDescent="0.25">
      <c r="A176" s="162">
        <v>87838743</v>
      </c>
      <c r="B176" s="163">
        <v>9781039700833</v>
      </c>
      <c r="C176" s="156" t="s">
        <v>1629</v>
      </c>
      <c r="D176" s="157">
        <v>40803</v>
      </c>
      <c r="E176" s="123" t="str">
        <f>IF(VLOOKUP($B:$B,'Spring ''26 CAWSE Product List'!$A:$F,6,FALSE)="","",VLOOKUP($B:$B,'Spring ''26 CAWSE Product List'!$A:$F,6,FALSE))</f>
        <v/>
      </c>
      <c r="F176" s="156"/>
    </row>
    <row r="177" spans="1:6" x14ac:dyDescent="0.25">
      <c r="A177" s="162">
        <v>77530190</v>
      </c>
      <c r="B177" s="163">
        <v>9781039701649</v>
      </c>
      <c r="C177" s="156" t="s">
        <v>1665</v>
      </c>
      <c r="D177" s="157">
        <v>40803</v>
      </c>
      <c r="E177" s="123" t="str">
        <f>IF(VLOOKUP($B:$B,'Spring ''26 CAWSE Product List'!$A:$F,6,FALSE)="","",VLOOKUP($B:$B,'Spring ''26 CAWSE Product List'!$A:$F,6,FALSE))</f>
        <v/>
      </c>
      <c r="F177" s="156"/>
    </row>
    <row r="178" spans="1:6" x14ac:dyDescent="0.25">
      <c r="A178" s="140">
        <v>39854162</v>
      </c>
      <c r="B178" s="173">
        <v>9782897515423</v>
      </c>
      <c r="C178" s="141" t="s">
        <v>1732</v>
      </c>
      <c r="D178" s="172">
        <v>40803</v>
      </c>
      <c r="E178" s="123" t="str">
        <f>IF(VLOOKUP($B:$B,'Spring ''26 CAWSE Product List'!$A:$F,6,FALSE)="","",VLOOKUP($B:$B,'Spring ''26 CAWSE Product List'!$A:$F,6,FALSE))</f>
        <v/>
      </c>
      <c r="F178" s="174"/>
    </row>
    <row r="179" spans="1:6" x14ac:dyDescent="0.25">
      <c r="A179" s="140">
        <v>3423671</v>
      </c>
      <c r="B179" s="173">
        <v>9781443174961</v>
      </c>
      <c r="C179" s="141" t="s">
        <v>1883</v>
      </c>
      <c r="D179" s="172">
        <v>40803</v>
      </c>
      <c r="E179" s="123" t="str">
        <f>IF(VLOOKUP($B:$B,'Spring ''26 CAWSE Product List'!$A:$F,6,FALSE)="","",VLOOKUP($B:$B,'Spring ''26 CAWSE Product List'!$A:$F,6,FALSE))</f>
        <v/>
      </c>
      <c r="F179" s="174"/>
    </row>
    <row r="180" spans="1:6" x14ac:dyDescent="0.25">
      <c r="A180" s="140">
        <v>62290951</v>
      </c>
      <c r="B180" s="173">
        <v>9781039701052</v>
      </c>
      <c r="C180" s="141" t="s">
        <v>1924</v>
      </c>
      <c r="D180" s="172">
        <v>40803</v>
      </c>
      <c r="E180" s="123" t="str">
        <f>IF(VLOOKUP($B:$B,'Spring ''26 CAWSE Product List'!$A:$F,6,FALSE)="","",VLOOKUP($B:$B,'Spring ''26 CAWSE Product List'!$A:$F,6,FALSE))</f>
        <v/>
      </c>
      <c r="F180" s="174"/>
    </row>
    <row r="181" spans="1:6" x14ac:dyDescent="0.25">
      <c r="A181" s="140">
        <v>22262515</v>
      </c>
      <c r="B181" s="173">
        <v>9781039707542</v>
      </c>
      <c r="C181" s="141" t="s">
        <v>1960</v>
      </c>
      <c r="D181" s="172">
        <v>40803</v>
      </c>
      <c r="E181" s="123" t="str">
        <f>IF(VLOOKUP($B:$B,'Spring ''26 CAWSE Product List'!$A:$F,6,FALSE)="","",VLOOKUP($B:$B,'Spring ''26 CAWSE Product List'!$A:$F,6,FALSE))</f>
        <v/>
      </c>
      <c r="F181" s="174"/>
    </row>
    <row r="182" spans="1:6" x14ac:dyDescent="0.25">
      <c r="A182" s="140">
        <v>45707924</v>
      </c>
      <c r="B182" s="173">
        <v>9781039707245</v>
      </c>
      <c r="C182" s="141" t="s">
        <v>2126</v>
      </c>
      <c r="D182" s="172">
        <v>40803</v>
      </c>
      <c r="E182" s="123" t="str">
        <f>IF(VLOOKUP($B:$B,'Spring ''26 CAWSE Product List'!$A:$F,6,FALSE)="","",VLOOKUP($B:$B,'Spring ''26 CAWSE Product List'!$A:$F,6,FALSE))</f>
        <v/>
      </c>
      <c r="F182" s="174"/>
    </row>
    <row r="183" spans="1:6" x14ac:dyDescent="0.25">
      <c r="A183" s="140">
        <v>46337688</v>
      </c>
      <c r="B183" s="173">
        <v>9782898451362</v>
      </c>
      <c r="C183" s="141" t="s">
        <v>1796</v>
      </c>
      <c r="D183" s="172">
        <v>40901</v>
      </c>
      <c r="E183" s="123" t="str">
        <f>IF(VLOOKUP($B:$B,'Spring ''26 CAWSE Product List'!$A:$F,6,FALSE)="","",VLOOKUP($B:$B,'Spring ''26 CAWSE Product List'!$A:$F,6,FALSE))</f>
        <v/>
      </c>
      <c r="F183" s="174"/>
    </row>
    <row r="184" spans="1:6" x14ac:dyDescent="0.25">
      <c r="A184" s="140">
        <v>69906395</v>
      </c>
      <c r="B184" s="173">
        <v>9782898451720</v>
      </c>
      <c r="C184" s="141" t="s">
        <v>1798</v>
      </c>
      <c r="D184" s="172">
        <v>40901</v>
      </c>
      <c r="E184" s="123" t="str">
        <f>IF(VLOOKUP($B:$B,'Spring ''26 CAWSE Product List'!$A:$F,6,FALSE)="","",VLOOKUP($B:$B,'Spring ''26 CAWSE Product List'!$A:$F,6,FALSE))</f>
        <v/>
      </c>
      <c r="F184" s="174"/>
    </row>
    <row r="185" spans="1:6" x14ac:dyDescent="0.25">
      <c r="A185" s="140">
        <v>25761493</v>
      </c>
      <c r="B185" s="173">
        <v>9782898531019</v>
      </c>
      <c r="C185" s="141" t="s">
        <v>1997</v>
      </c>
      <c r="D185" s="172">
        <v>40901</v>
      </c>
      <c r="E185" s="123" t="str">
        <f>IF(VLOOKUP($B:$B,'Spring ''26 CAWSE Product List'!$A:$F,6,FALSE)="","",VLOOKUP($B:$B,'Spring ''26 CAWSE Product List'!$A:$F,6,FALSE))</f>
        <v/>
      </c>
      <c r="F185" s="174"/>
    </row>
    <row r="186" spans="1:6" x14ac:dyDescent="0.25">
      <c r="A186" s="140">
        <v>55265616</v>
      </c>
      <c r="B186" s="173">
        <v>9781039716483</v>
      </c>
      <c r="C186" s="141" t="s">
        <v>2077</v>
      </c>
      <c r="D186" s="172">
        <v>40901</v>
      </c>
      <c r="E186" s="123" t="str">
        <f>IF(VLOOKUP($B:$B,'Spring ''26 CAWSE Product List'!$A:$F,6,FALSE)="","",VLOOKUP($B:$B,'Spring ''26 CAWSE Product List'!$A:$F,6,FALSE))</f>
        <v/>
      </c>
      <c r="F186" s="174"/>
    </row>
    <row r="187" spans="1:6" x14ac:dyDescent="0.25">
      <c r="A187" s="140">
        <v>3225572</v>
      </c>
      <c r="B187" s="173">
        <v>9781443164559</v>
      </c>
      <c r="C187" s="141" t="s">
        <v>2080</v>
      </c>
      <c r="D187" s="172">
        <v>40901</v>
      </c>
      <c r="E187" s="123" t="str">
        <f>IF(VLOOKUP($B:$B,'Spring ''26 CAWSE Product List'!$A:$F,6,FALSE)="","",VLOOKUP($B:$B,'Spring ''26 CAWSE Product List'!$A:$F,6,FALSE))</f>
        <v/>
      </c>
      <c r="F187" s="174"/>
    </row>
    <row r="188" spans="1:6" x14ac:dyDescent="0.25">
      <c r="A188" s="140">
        <v>2587262</v>
      </c>
      <c r="B188" s="173">
        <v>9781443129916</v>
      </c>
      <c r="C188" s="141" t="s">
        <v>2094</v>
      </c>
      <c r="D188" s="172">
        <v>40901</v>
      </c>
      <c r="E188" s="123" t="str">
        <f>IF(VLOOKUP($B:$B,'Spring ''26 CAWSE Product List'!$A:$F,6,FALSE)="","",VLOOKUP($B:$B,'Spring ''26 CAWSE Product List'!$A:$F,6,FALSE))</f>
        <v/>
      </c>
      <c r="F188" s="174"/>
    </row>
    <row r="189" spans="1:6" x14ac:dyDescent="0.25">
      <c r="A189" s="140">
        <v>79891309</v>
      </c>
      <c r="B189" s="173">
        <v>9781039713628</v>
      </c>
      <c r="C189" s="141" t="s">
        <v>1927</v>
      </c>
      <c r="D189" s="172">
        <v>40902</v>
      </c>
      <c r="E189" s="123" t="str">
        <f>IF(VLOOKUP($B:$B,'Spring ''26 CAWSE Product List'!$A:$F,6,FALSE)="","",VLOOKUP($B:$B,'Spring ''26 CAWSE Product List'!$A:$F,6,FALSE))</f>
        <v/>
      </c>
      <c r="F189" s="174"/>
    </row>
    <row r="190" spans="1:6" x14ac:dyDescent="0.25">
      <c r="A190" s="140">
        <v>69898838</v>
      </c>
      <c r="B190" s="173">
        <v>9781039714274</v>
      </c>
      <c r="C190" s="141" t="s">
        <v>1995</v>
      </c>
      <c r="D190" s="172">
        <v>40902</v>
      </c>
      <c r="E190" s="123" t="str">
        <f>IF(VLOOKUP($B:$B,'Spring ''26 CAWSE Product List'!$A:$F,6,FALSE)="","",VLOOKUP($B:$B,'Spring ''26 CAWSE Product List'!$A:$F,6,FALSE))</f>
        <v/>
      </c>
      <c r="F190" s="174"/>
    </row>
    <row r="191" spans="1:6" x14ac:dyDescent="0.25">
      <c r="A191" s="140">
        <v>69487042</v>
      </c>
      <c r="B191" s="173">
        <v>9781039716308</v>
      </c>
      <c r="C191" s="141" t="s">
        <v>2045</v>
      </c>
      <c r="D191" s="172">
        <v>40902</v>
      </c>
      <c r="E191" s="123" t="str">
        <f>IF(VLOOKUP($B:$B,'Spring ''26 CAWSE Product List'!$A:$F,6,FALSE)="","",VLOOKUP($B:$B,'Spring ''26 CAWSE Product List'!$A:$F,6,FALSE))</f>
        <v/>
      </c>
      <c r="F191" s="174"/>
    </row>
    <row r="192" spans="1:6" x14ac:dyDescent="0.25">
      <c r="A192" s="140">
        <v>3491735</v>
      </c>
      <c r="B192" s="173">
        <v>9781443180016</v>
      </c>
      <c r="C192" s="141" t="s">
        <v>2148</v>
      </c>
      <c r="D192" s="172">
        <v>40902</v>
      </c>
      <c r="E192" s="123" t="str">
        <f>IF(VLOOKUP($B:$B,'Spring ''26 CAWSE Product List'!$A:$F,6,FALSE)="","",VLOOKUP($B:$B,'Spring ''26 CAWSE Product List'!$A:$F,6,FALSE))</f>
        <v/>
      </c>
      <c r="F192" s="174"/>
    </row>
    <row r="193" spans="1:6" x14ac:dyDescent="0.25">
      <c r="A193" s="140">
        <v>92109109</v>
      </c>
      <c r="B193" s="173">
        <v>9781039713581</v>
      </c>
      <c r="C193" s="141" t="s">
        <v>1762</v>
      </c>
      <c r="D193" s="172">
        <v>40903</v>
      </c>
      <c r="E193" s="123" t="str">
        <f>IF(VLOOKUP($B:$B,'Spring ''26 CAWSE Product List'!$A:$F,6,FALSE)="","",VLOOKUP($B:$B,'Spring ''26 CAWSE Product List'!$A:$F,6,FALSE))</f>
        <v/>
      </c>
      <c r="F193" s="174"/>
    </row>
    <row r="194" spans="1:6" x14ac:dyDescent="0.25">
      <c r="A194" s="140">
        <v>23898437</v>
      </c>
      <c r="B194" s="173">
        <v>9781039711426</v>
      </c>
      <c r="C194" s="141" t="s">
        <v>1816</v>
      </c>
      <c r="D194" s="172">
        <v>40903</v>
      </c>
      <c r="E194" s="123" t="str">
        <f>IF(VLOOKUP($B:$B,'Spring ''26 CAWSE Product List'!$A:$F,6,FALSE)="","",VLOOKUP($B:$B,'Spring ''26 CAWSE Product List'!$A:$F,6,FALSE))</f>
        <v/>
      </c>
      <c r="F194" s="174"/>
    </row>
    <row r="195" spans="1:6" x14ac:dyDescent="0.25">
      <c r="A195" s="140">
        <v>3042744</v>
      </c>
      <c r="B195" s="173">
        <v>9781443153539</v>
      </c>
      <c r="C195" s="141" t="s">
        <v>1817</v>
      </c>
      <c r="D195" s="172">
        <v>40903</v>
      </c>
      <c r="E195" s="123" t="str">
        <f>IF(VLOOKUP($B:$B,'Spring ''26 CAWSE Product List'!$A:$F,6,FALSE)="","",VLOOKUP($B:$B,'Spring ''26 CAWSE Product List'!$A:$F,6,FALSE))</f>
        <v/>
      </c>
      <c r="F195" s="174"/>
    </row>
    <row r="196" spans="1:6" x14ac:dyDescent="0.25">
      <c r="A196" s="140">
        <v>80952868</v>
      </c>
      <c r="B196" s="173">
        <v>9781039710313</v>
      </c>
      <c r="C196" s="141" t="s">
        <v>1860</v>
      </c>
      <c r="D196" s="172">
        <v>40903</v>
      </c>
      <c r="E196" s="123" t="str">
        <f>IF(VLOOKUP($B:$B,'Spring ''26 CAWSE Product List'!$A:$F,6,FALSE)="","",VLOOKUP($B:$B,'Spring ''26 CAWSE Product List'!$A:$F,6,FALSE))</f>
        <v/>
      </c>
      <c r="F196" s="174"/>
    </row>
    <row r="197" spans="1:6" x14ac:dyDescent="0.25">
      <c r="A197" s="140">
        <v>86582028</v>
      </c>
      <c r="B197" s="173">
        <v>9781039713444</v>
      </c>
      <c r="C197" s="141" t="s">
        <v>1861</v>
      </c>
      <c r="D197" s="172">
        <v>40903</v>
      </c>
      <c r="E197" s="123" t="str">
        <f>IF(VLOOKUP($B:$B,'Spring ''26 CAWSE Product List'!$A:$F,6,FALSE)="","",VLOOKUP($B:$B,'Spring ''26 CAWSE Product List'!$A:$F,6,FALSE))</f>
        <v/>
      </c>
      <c r="F197" s="174"/>
    </row>
    <row r="198" spans="1:6" x14ac:dyDescent="0.25">
      <c r="A198" s="140">
        <v>17969849</v>
      </c>
      <c r="B198" s="173">
        <v>9781039712461</v>
      </c>
      <c r="C198" s="141" t="s">
        <v>1980</v>
      </c>
      <c r="D198" s="172">
        <v>40903</v>
      </c>
      <c r="E198" s="123" t="str">
        <f>IF(VLOOKUP($B:$B,'Spring ''26 CAWSE Product List'!$A:$F,6,FALSE)="","",VLOOKUP($B:$B,'Spring ''26 CAWSE Product List'!$A:$F,6,FALSE))</f>
        <v/>
      </c>
      <c r="F198" s="174"/>
    </row>
    <row r="199" spans="1:6" x14ac:dyDescent="0.25">
      <c r="A199" s="140">
        <v>3075555</v>
      </c>
      <c r="B199" s="173">
        <v>9781443151344</v>
      </c>
      <c r="C199" s="141" t="s">
        <v>2079</v>
      </c>
      <c r="D199" s="172">
        <v>40903</v>
      </c>
      <c r="E199" s="123" t="str">
        <f>IF(VLOOKUP($B:$B,'Spring ''26 CAWSE Product List'!$A:$F,6,FALSE)="","",VLOOKUP($B:$B,'Spring ''26 CAWSE Product List'!$A:$F,6,FALSE))</f>
        <v/>
      </c>
      <c r="F199" s="174"/>
    </row>
    <row r="200" spans="1:6" x14ac:dyDescent="0.25">
      <c r="A200" s="140">
        <v>3407013</v>
      </c>
      <c r="B200" s="173">
        <v>9781443174091</v>
      </c>
      <c r="C200" s="141" t="s">
        <v>2081</v>
      </c>
      <c r="D200" s="172">
        <v>40903</v>
      </c>
      <c r="E200" s="123" t="str">
        <f>IF(VLOOKUP($B:$B,'Spring ''26 CAWSE Product List'!$A:$F,6,FALSE)="","",VLOOKUP($B:$B,'Spring ''26 CAWSE Product List'!$A:$F,6,FALSE))</f>
        <v/>
      </c>
      <c r="F200" s="174"/>
    </row>
    <row r="201" spans="1:6" x14ac:dyDescent="0.25">
      <c r="A201" s="162">
        <v>28734291</v>
      </c>
      <c r="B201" s="163">
        <v>9781039714373</v>
      </c>
      <c r="C201" s="156" t="s">
        <v>1606</v>
      </c>
      <c r="D201" s="157">
        <v>41001</v>
      </c>
      <c r="E201" s="123" t="str">
        <f>IF(VLOOKUP($B:$B,'Spring ''26 CAWSE Product List'!$A:$F,6,FALSE)="","",VLOOKUP($B:$B,'Spring ''26 CAWSE Product List'!$A:$F,6,FALSE))</f>
        <v/>
      </c>
      <c r="F201" s="156"/>
    </row>
    <row r="202" spans="1:6" x14ac:dyDescent="0.25">
      <c r="A202" s="140">
        <v>72115036</v>
      </c>
      <c r="B202" s="173">
        <v>9781039710870</v>
      </c>
      <c r="C202" s="141" t="s">
        <v>1647</v>
      </c>
      <c r="D202" s="172">
        <v>41001</v>
      </c>
      <c r="E202" s="123" t="str">
        <f>IF(VLOOKUP($B:$B,'Spring ''26 CAWSE Product List'!$A:$F,6,FALSE)="","",VLOOKUP($B:$B,'Spring ''26 CAWSE Product List'!$A:$F,6,FALSE))</f>
        <v/>
      </c>
      <c r="F202" s="141"/>
    </row>
    <row r="203" spans="1:6" x14ac:dyDescent="0.25">
      <c r="A203" s="140">
        <v>90986821</v>
      </c>
      <c r="B203" s="173">
        <v>9781039717466</v>
      </c>
      <c r="C203" s="141" t="s">
        <v>1699</v>
      </c>
      <c r="D203" s="172">
        <v>41001</v>
      </c>
      <c r="E203" s="123" t="str">
        <f>IF(VLOOKUP($B:$B,'Spring ''26 CAWSE Product List'!$A:$F,6,FALSE)="","",VLOOKUP($B:$B,'Spring ''26 CAWSE Product List'!$A:$F,6,FALSE))</f>
        <v/>
      </c>
      <c r="F203" s="174"/>
    </row>
    <row r="204" spans="1:6" x14ac:dyDescent="0.25">
      <c r="A204" s="140">
        <v>72509211</v>
      </c>
      <c r="B204" s="173">
        <v>9781039710474</v>
      </c>
      <c r="C204" s="141" t="s">
        <v>1749</v>
      </c>
      <c r="D204" s="172">
        <v>41001</v>
      </c>
      <c r="E204" s="123" t="str">
        <f>IF(VLOOKUP($B:$B,'Spring ''26 CAWSE Product List'!$A:$F,6,FALSE)="","",VLOOKUP($B:$B,'Spring ''26 CAWSE Product List'!$A:$F,6,FALSE))</f>
        <v/>
      </c>
      <c r="F204" s="174"/>
    </row>
    <row r="205" spans="1:6" x14ac:dyDescent="0.25">
      <c r="A205" s="140">
        <v>53705764</v>
      </c>
      <c r="B205" s="173">
        <v>9781039714960</v>
      </c>
      <c r="C205" s="141" t="s">
        <v>1804</v>
      </c>
      <c r="D205" s="172">
        <v>41001</v>
      </c>
      <c r="E205" s="123" t="str">
        <f>IF(VLOOKUP($B:$B,'Spring ''26 CAWSE Product List'!$A:$F,6,FALSE)="","",VLOOKUP($B:$B,'Spring ''26 CAWSE Product List'!$A:$F,6,FALSE))</f>
        <v/>
      </c>
      <c r="F205" s="174"/>
    </row>
    <row r="206" spans="1:6" x14ac:dyDescent="0.25">
      <c r="A206" s="140">
        <v>36783687</v>
      </c>
      <c r="B206" s="173">
        <v>9781039711907</v>
      </c>
      <c r="C206" s="141" t="s">
        <v>1892</v>
      </c>
      <c r="D206" s="172">
        <v>41001</v>
      </c>
      <c r="E206" s="123" t="str">
        <f>IF(VLOOKUP($B:$B,'Spring ''26 CAWSE Product List'!$A:$F,6,FALSE)="","",VLOOKUP($B:$B,'Spring ''26 CAWSE Product List'!$A:$F,6,FALSE))</f>
        <v/>
      </c>
      <c r="F206" s="174"/>
    </row>
    <row r="207" spans="1:6" x14ac:dyDescent="0.25">
      <c r="A207" s="140">
        <v>14745759</v>
      </c>
      <c r="B207" s="173">
        <v>9781039716582</v>
      </c>
      <c r="C207" s="141" t="s">
        <v>1928</v>
      </c>
      <c r="D207" s="172">
        <v>41001</v>
      </c>
      <c r="E207" s="123" t="str">
        <f>IF(VLOOKUP($B:$B,'Spring ''26 CAWSE Product List'!$A:$F,6,FALSE)="","",VLOOKUP($B:$B,'Spring ''26 CAWSE Product List'!$A:$F,6,FALSE))</f>
        <v/>
      </c>
      <c r="F207" s="174"/>
    </row>
    <row r="208" spans="1:6" x14ac:dyDescent="0.25">
      <c r="A208" s="140">
        <v>58509418</v>
      </c>
      <c r="B208" s="173">
        <v>9781039710191</v>
      </c>
      <c r="C208" s="141" t="s">
        <v>1953</v>
      </c>
      <c r="D208" s="172">
        <v>41001</v>
      </c>
      <c r="E208" s="123" t="str">
        <f>IF(VLOOKUP($B:$B,'Spring ''26 CAWSE Product List'!$A:$F,6,FALSE)="","",VLOOKUP($B:$B,'Spring ''26 CAWSE Product List'!$A:$F,6,FALSE))</f>
        <v/>
      </c>
      <c r="F208" s="174"/>
    </row>
    <row r="209" spans="1:6" x14ac:dyDescent="0.25">
      <c r="A209" s="140">
        <v>93642854</v>
      </c>
      <c r="B209" s="173">
        <v>9781039703483</v>
      </c>
      <c r="C209" s="141" t="s">
        <v>1689</v>
      </c>
      <c r="D209" s="172">
        <v>41002</v>
      </c>
      <c r="E209" s="123" t="str">
        <f>IF(VLOOKUP($B:$B,'Spring ''26 CAWSE Product List'!$A:$F,6,FALSE)="","",VLOOKUP($B:$B,'Spring ''26 CAWSE Product List'!$A:$F,6,FALSE))</f>
        <v/>
      </c>
      <c r="F209" s="174"/>
    </row>
    <row r="210" spans="1:6" x14ac:dyDescent="0.25">
      <c r="A210" s="140">
        <v>46176851</v>
      </c>
      <c r="B210" s="173">
        <v>9781039709744</v>
      </c>
      <c r="C210" s="141" t="s">
        <v>1815</v>
      </c>
      <c r="D210" s="172">
        <v>41002</v>
      </c>
      <c r="E210" s="123" t="str">
        <f>IF(VLOOKUP($B:$B,'Spring ''26 CAWSE Product List'!$A:$F,6,FALSE)="","",VLOOKUP($B:$B,'Spring ''26 CAWSE Product List'!$A:$F,6,FALSE))</f>
        <v/>
      </c>
      <c r="F210" s="174"/>
    </row>
    <row r="211" spans="1:6" x14ac:dyDescent="0.25">
      <c r="A211" s="140">
        <v>33132203</v>
      </c>
      <c r="B211" s="173">
        <v>9781039713307</v>
      </c>
      <c r="C211" s="141" t="s">
        <v>1876</v>
      </c>
      <c r="D211" s="172">
        <v>41002</v>
      </c>
      <c r="E211" s="123" t="str">
        <f>IF(VLOOKUP($B:$B,'Spring ''26 CAWSE Product List'!$A:$F,6,FALSE)="","",VLOOKUP($B:$B,'Spring ''26 CAWSE Product List'!$A:$F,6,FALSE))</f>
        <v/>
      </c>
      <c r="F211" s="174"/>
    </row>
    <row r="212" spans="1:6" x14ac:dyDescent="0.25">
      <c r="A212" s="140">
        <v>17524468</v>
      </c>
      <c r="B212" s="173">
        <v>9781039711532</v>
      </c>
      <c r="C212" s="141" t="s">
        <v>2026</v>
      </c>
      <c r="D212" s="172">
        <v>41002</v>
      </c>
      <c r="E212" s="123" t="str">
        <f>IF(VLOOKUP($B:$B,'Spring ''26 CAWSE Product List'!$A:$F,6,FALSE)="","",VLOOKUP($B:$B,'Spring ''26 CAWSE Product List'!$A:$F,6,FALSE))</f>
        <v/>
      </c>
      <c r="F212" s="174"/>
    </row>
    <row r="213" spans="1:6" x14ac:dyDescent="0.25">
      <c r="A213" s="140">
        <v>46993975</v>
      </c>
      <c r="B213" s="173">
        <v>9781039713048</v>
      </c>
      <c r="C213" s="141" t="s">
        <v>2031</v>
      </c>
      <c r="D213" s="172">
        <v>41002</v>
      </c>
      <c r="E213" s="123" t="str">
        <f>IF(VLOOKUP($B:$B,'Spring ''26 CAWSE Product List'!$A:$F,6,FALSE)="","",VLOOKUP($B:$B,'Spring ''26 CAWSE Product List'!$A:$F,6,FALSE))</f>
        <v/>
      </c>
      <c r="F213" s="174"/>
    </row>
    <row r="214" spans="1:6" x14ac:dyDescent="0.25">
      <c r="A214" s="140">
        <v>39117261</v>
      </c>
      <c r="B214" s="173">
        <v>9781039715301</v>
      </c>
      <c r="C214" s="141" t="s">
        <v>2128</v>
      </c>
      <c r="D214" s="172">
        <v>41002</v>
      </c>
      <c r="E214" s="123" t="str">
        <f>IF(VLOOKUP($B:$B,'Spring ''26 CAWSE Product List'!$A:$F,6,FALSE)="","",VLOOKUP($B:$B,'Spring ''26 CAWSE Product List'!$A:$F,6,FALSE))</f>
        <v/>
      </c>
      <c r="F214" s="174"/>
    </row>
    <row r="215" spans="1:6" x14ac:dyDescent="0.25">
      <c r="A215" s="162">
        <v>11729500</v>
      </c>
      <c r="B215" s="163">
        <v>9781039709775</v>
      </c>
      <c r="C215" s="156" t="s">
        <v>1678</v>
      </c>
      <c r="D215" s="157">
        <v>41003</v>
      </c>
      <c r="E215" s="123" t="str">
        <f>IF(VLOOKUP($B:$B,'Spring ''26 CAWSE Product List'!$A:$F,6,FALSE)="","",VLOOKUP($B:$B,'Spring ''26 CAWSE Product List'!$A:$F,6,FALSE))</f>
        <v/>
      </c>
      <c r="F215" s="156"/>
    </row>
    <row r="216" spans="1:6" x14ac:dyDescent="0.25">
      <c r="A216" s="140">
        <v>17749594</v>
      </c>
      <c r="B216" s="173">
        <v>9781039709751</v>
      </c>
      <c r="C216" s="141" t="s">
        <v>1814</v>
      </c>
      <c r="D216" s="172">
        <v>41003</v>
      </c>
      <c r="E216" s="123" t="str">
        <f>IF(VLOOKUP($B:$B,'Spring ''26 CAWSE Product List'!$A:$F,6,FALSE)="","",VLOOKUP($B:$B,'Spring ''26 CAWSE Product List'!$A:$F,6,FALSE))</f>
        <v/>
      </c>
      <c r="F216" s="174"/>
    </row>
    <row r="217" spans="1:6" x14ac:dyDescent="0.25">
      <c r="A217" s="140">
        <v>63789531</v>
      </c>
      <c r="B217" s="173">
        <v>9781039709614</v>
      </c>
      <c r="C217" s="141" t="s">
        <v>1828</v>
      </c>
      <c r="D217" s="172">
        <v>41003</v>
      </c>
      <c r="E217" s="123" t="str">
        <f>IF(VLOOKUP($B:$B,'Spring ''26 CAWSE Product List'!$A:$F,6,FALSE)="","",VLOOKUP($B:$B,'Spring ''26 CAWSE Product List'!$A:$F,6,FALSE))</f>
        <v/>
      </c>
      <c r="F217" s="174"/>
    </row>
    <row r="218" spans="1:6" x14ac:dyDescent="0.25">
      <c r="A218" s="140">
        <v>54783394</v>
      </c>
      <c r="B218" s="173">
        <v>9781039712751</v>
      </c>
      <c r="C218" s="141" t="s">
        <v>1950</v>
      </c>
      <c r="D218" s="172">
        <v>41003</v>
      </c>
      <c r="E218" s="123" t="str">
        <f>IF(VLOOKUP($B:$B,'Spring ''26 CAWSE Product List'!$A:$F,6,FALSE)="","",VLOOKUP($B:$B,'Spring ''26 CAWSE Product List'!$A:$F,6,FALSE))</f>
        <v/>
      </c>
      <c r="F218" s="174"/>
    </row>
    <row r="219" spans="1:6" x14ac:dyDescent="0.25">
      <c r="A219" s="140">
        <v>46230863</v>
      </c>
      <c r="B219" s="173">
        <v>9781039700840</v>
      </c>
      <c r="C219" s="141" t="s">
        <v>1977</v>
      </c>
      <c r="D219" s="172">
        <v>41003</v>
      </c>
      <c r="E219" s="123" t="str">
        <f>IF(VLOOKUP($B:$B,'Spring ''26 CAWSE Product List'!$A:$F,6,FALSE)="","",VLOOKUP($B:$B,'Spring ''26 CAWSE Product List'!$A:$F,6,FALSE))</f>
        <v/>
      </c>
      <c r="F219" s="174"/>
    </row>
    <row r="220" spans="1:6" x14ac:dyDescent="0.25">
      <c r="A220" s="140">
        <v>93551004</v>
      </c>
      <c r="B220" s="173">
        <v>9781039711662</v>
      </c>
      <c r="C220" s="141" t="s">
        <v>1985</v>
      </c>
      <c r="D220" s="172">
        <v>41003</v>
      </c>
      <c r="E220" s="123" t="str">
        <f>IF(VLOOKUP($B:$B,'Spring ''26 CAWSE Product List'!$A:$F,6,FALSE)="","",VLOOKUP($B:$B,'Spring ''26 CAWSE Product List'!$A:$F,6,FALSE))</f>
        <v/>
      </c>
      <c r="F220" s="174"/>
    </row>
    <row r="221" spans="1:6" x14ac:dyDescent="0.25">
      <c r="A221" s="140">
        <v>60828444</v>
      </c>
      <c r="B221" s="173">
        <v>9781039712737</v>
      </c>
      <c r="C221" s="141" t="s">
        <v>2036</v>
      </c>
      <c r="D221" s="172">
        <v>41003</v>
      </c>
      <c r="E221" s="123" t="str">
        <f>IF(VLOOKUP($B:$B,'Spring ''26 CAWSE Product List'!$A:$F,6,FALSE)="","",VLOOKUP($B:$B,'Spring ''26 CAWSE Product List'!$A:$F,6,FALSE))</f>
        <v/>
      </c>
      <c r="F221" s="174"/>
    </row>
    <row r="222" spans="1:6" x14ac:dyDescent="0.25">
      <c r="A222" s="140">
        <v>13462802</v>
      </c>
      <c r="B222" s="173">
        <v>9781039707313</v>
      </c>
      <c r="C222" s="141" t="s">
        <v>2073</v>
      </c>
      <c r="D222" s="172">
        <v>41003</v>
      </c>
      <c r="E222" s="123" t="str">
        <f>IF(VLOOKUP($B:$B,'Spring ''26 CAWSE Product List'!$A:$F,6,FALSE)="","",VLOOKUP($B:$B,'Spring ''26 CAWSE Product List'!$A:$F,6,FALSE))</f>
        <v/>
      </c>
      <c r="F222" s="174"/>
    </row>
    <row r="223" spans="1:6" x14ac:dyDescent="0.25">
      <c r="A223" s="140">
        <v>3366839</v>
      </c>
      <c r="B223" s="173">
        <v>9781443173131</v>
      </c>
      <c r="C223" s="141" t="s">
        <v>1566</v>
      </c>
      <c r="D223" s="172">
        <v>50101</v>
      </c>
      <c r="E223" s="123" t="str">
        <f>IF(VLOOKUP($B:$B,'Spring ''26 CAWSE Product List'!$A:$F,6,FALSE)="","",VLOOKUP($B:$B,'Spring ''26 CAWSE Product List'!$A:$F,6,FALSE))</f>
        <v/>
      </c>
      <c r="F223" s="174"/>
    </row>
    <row r="224" spans="1:6" x14ac:dyDescent="0.25">
      <c r="A224" s="162">
        <v>3400140</v>
      </c>
      <c r="B224" s="163">
        <v>9782897623456</v>
      </c>
      <c r="C224" s="156" t="s">
        <v>1607</v>
      </c>
      <c r="D224" s="157">
        <v>50101</v>
      </c>
      <c r="E224" s="123" t="str">
        <f>IF(VLOOKUP($B:$B,'Spring ''26 CAWSE Product List'!$A:$F,6,FALSE)="","",VLOOKUP($B:$B,'Spring ''26 CAWSE Product List'!$A:$F,6,FALSE))</f>
        <v/>
      </c>
      <c r="F224" s="156"/>
    </row>
    <row r="225" spans="1:6" x14ac:dyDescent="0.25">
      <c r="A225" s="140">
        <v>3367829</v>
      </c>
      <c r="B225" s="173">
        <v>9781443170192</v>
      </c>
      <c r="C225" s="141" t="s">
        <v>310</v>
      </c>
      <c r="D225" s="172">
        <v>50102</v>
      </c>
      <c r="E225" s="123" t="str">
        <f>IF(VLOOKUP($B:$B,'Spring ''26 CAWSE Product List'!$A:$F,6,FALSE)="","",VLOOKUP($B:$B,'Spring ''26 CAWSE Product List'!$A:$F,6,FALSE))</f>
        <v/>
      </c>
      <c r="F225" s="156"/>
    </row>
    <row r="226" spans="1:6" x14ac:dyDescent="0.25">
      <c r="A226" s="140">
        <v>3310331</v>
      </c>
      <c r="B226" s="173">
        <v>9782897514754</v>
      </c>
      <c r="C226" s="141" t="s">
        <v>315</v>
      </c>
      <c r="D226" s="172">
        <v>50102</v>
      </c>
      <c r="E226" s="123" t="str">
        <f>IF(VLOOKUP($B:$B,'Spring ''26 CAWSE Product List'!$A:$F,6,FALSE)="","",VLOOKUP($B:$B,'Spring ''26 CAWSE Product List'!$A:$F,6,FALSE))</f>
        <v/>
      </c>
      <c r="F226" s="156"/>
    </row>
    <row r="227" spans="1:6" x14ac:dyDescent="0.25">
      <c r="A227" s="140">
        <v>3229285</v>
      </c>
      <c r="B227" s="173">
        <v>9781443128902</v>
      </c>
      <c r="C227" s="141" t="s">
        <v>316</v>
      </c>
      <c r="D227" s="172">
        <v>50102</v>
      </c>
      <c r="E227" s="123" t="str">
        <f>IF(VLOOKUP($B:$B,'Spring ''26 CAWSE Product List'!$A:$F,6,FALSE)="","",VLOOKUP($B:$B,'Spring ''26 CAWSE Product List'!$A:$F,6,FALSE))</f>
        <v/>
      </c>
      <c r="F227" s="156"/>
    </row>
    <row r="228" spans="1:6" x14ac:dyDescent="0.25">
      <c r="A228" s="140">
        <v>3358795</v>
      </c>
      <c r="B228" s="173">
        <v>9782897730635</v>
      </c>
      <c r="C228" s="141" t="s">
        <v>320</v>
      </c>
      <c r="D228" s="172">
        <v>50102</v>
      </c>
      <c r="E228" s="123" t="str">
        <f>IF(VLOOKUP($B:$B,'Spring ''26 CAWSE Product List'!$A:$F,6,FALSE)="","",VLOOKUP($B:$B,'Spring ''26 CAWSE Product List'!$A:$F,6,FALSE))</f>
        <v/>
      </c>
      <c r="F228" s="156"/>
    </row>
    <row r="229" spans="1:6" x14ac:dyDescent="0.25">
      <c r="A229" s="140">
        <v>3358810</v>
      </c>
      <c r="B229" s="173">
        <v>9782897730574</v>
      </c>
      <c r="C229" s="141" t="s">
        <v>322</v>
      </c>
      <c r="D229" s="172">
        <v>50102</v>
      </c>
      <c r="E229" s="123" t="str">
        <f>IF(VLOOKUP($B:$B,'Spring ''26 CAWSE Product List'!$A:$F,6,FALSE)="","",VLOOKUP($B:$B,'Spring ''26 CAWSE Product List'!$A:$F,6,FALSE))</f>
        <v/>
      </c>
      <c r="F229" s="156"/>
    </row>
    <row r="230" spans="1:6" x14ac:dyDescent="0.25">
      <c r="A230" s="140">
        <v>3449932</v>
      </c>
      <c r="B230" s="173">
        <v>9782897540678</v>
      </c>
      <c r="C230" s="141" t="s">
        <v>326</v>
      </c>
      <c r="D230" s="172">
        <v>50102</v>
      </c>
      <c r="E230" s="123" t="str">
        <f>IF(VLOOKUP($B:$B,'Spring ''26 CAWSE Product List'!$A:$F,6,FALSE)="","",VLOOKUP($B:$B,'Spring ''26 CAWSE Product List'!$A:$F,6,FALSE))</f>
        <v/>
      </c>
      <c r="F230" s="156"/>
    </row>
    <row r="231" spans="1:6" x14ac:dyDescent="0.25">
      <c r="A231" s="140">
        <v>3406627</v>
      </c>
      <c r="B231" s="173">
        <v>9782896577378</v>
      </c>
      <c r="C231" s="141" t="s">
        <v>328</v>
      </c>
      <c r="D231" s="172">
        <v>50102</v>
      </c>
      <c r="E231" s="123" t="str">
        <f>IF(VLOOKUP($B:$B,'Spring ''26 CAWSE Product List'!$A:$F,6,FALSE)="","",VLOOKUP($B:$B,'Spring ''26 CAWSE Product List'!$A:$F,6,FALSE))</f>
        <v/>
      </c>
      <c r="F231" s="156"/>
    </row>
    <row r="232" spans="1:6" x14ac:dyDescent="0.25">
      <c r="A232" s="162">
        <v>49650831</v>
      </c>
      <c r="B232" s="163">
        <v>9782764368398</v>
      </c>
      <c r="C232" s="156" t="s">
        <v>1685</v>
      </c>
      <c r="D232" s="157">
        <v>50201</v>
      </c>
      <c r="E232" s="123" t="str">
        <f>IF(VLOOKUP($B:$B,'Spring ''26 CAWSE Product List'!$A:$F,6,FALSE)="","",VLOOKUP($B:$B,'Spring ''26 CAWSE Product List'!$A:$F,6,FALSE))</f>
        <v/>
      </c>
      <c r="F232" s="156"/>
    </row>
    <row r="233" spans="1:6" x14ac:dyDescent="0.25">
      <c r="A233" s="156">
        <v>98481312</v>
      </c>
      <c r="B233" s="163">
        <v>9782764367865</v>
      </c>
      <c r="C233" s="156" t="s">
        <v>1686</v>
      </c>
      <c r="D233" s="172">
        <v>50201</v>
      </c>
      <c r="E233" s="123" t="str">
        <f>IF(VLOOKUP($B:$B,'Spring ''26 CAWSE Product List'!$A:$F,6,FALSE)="","",VLOOKUP($B:$B,'Spring ''26 CAWSE Product List'!$A:$F,6,FALSE))</f>
        <v/>
      </c>
      <c r="F233" s="174"/>
    </row>
    <row r="234" spans="1:6" x14ac:dyDescent="0.25">
      <c r="A234" s="140">
        <v>43838272</v>
      </c>
      <c r="B234" s="173">
        <v>9781039715905</v>
      </c>
      <c r="C234" s="141" t="s">
        <v>1915</v>
      </c>
      <c r="D234" s="172">
        <v>50201</v>
      </c>
      <c r="E234" s="123" t="str">
        <f>IF(VLOOKUP($B:$B,'Spring ''26 CAWSE Product List'!$A:$F,6,FALSE)="","",VLOOKUP($B:$B,'Spring ''26 CAWSE Product List'!$A:$F,6,FALSE))</f>
        <v/>
      </c>
      <c r="F234" s="174"/>
    </row>
    <row r="235" spans="1:6" x14ac:dyDescent="0.25">
      <c r="A235" s="140">
        <v>27712890</v>
      </c>
      <c r="B235" s="173">
        <v>9781039715912</v>
      </c>
      <c r="C235" s="141" t="s">
        <v>1916</v>
      </c>
      <c r="D235" s="172">
        <v>50201</v>
      </c>
      <c r="E235" s="123" t="str">
        <f>IF(VLOOKUP($B:$B,'Spring ''26 CAWSE Product List'!$A:$F,6,FALSE)="","",VLOOKUP($B:$B,'Spring ''26 CAWSE Product List'!$A:$F,6,FALSE))</f>
        <v/>
      </c>
      <c r="F235" s="174"/>
    </row>
    <row r="236" spans="1:6" x14ac:dyDescent="0.25">
      <c r="A236" s="140">
        <v>70636239</v>
      </c>
      <c r="B236" s="173">
        <v>9781836066460</v>
      </c>
      <c r="C236" s="141" t="s">
        <v>1940</v>
      </c>
      <c r="D236" s="172">
        <v>50201</v>
      </c>
      <c r="E236" s="123" t="str">
        <f>IF(VLOOKUP($B:$B,'Spring ''26 CAWSE Product List'!$A:$F,6,FALSE)="","",VLOOKUP($B:$B,'Spring ''26 CAWSE Product List'!$A:$F,6,FALSE))</f>
        <v/>
      </c>
      <c r="F236" s="174"/>
    </row>
    <row r="237" spans="1:6" x14ac:dyDescent="0.25">
      <c r="A237" s="140">
        <v>90807086</v>
      </c>
      <c r="B237" s="173">
        <v>9782898531729</v>
      </c>
      <c r="C237" s="141" t="s">
        <v>1941</v>
      </c>
      <c r="D237" s="172">
        <v>50201</v>
      </c>
      <c r="E237" s="123" t="str">
        <f>IF(VLOOKUP($B:$B,'Spring ''26 CAWSE Product List'!$A:$F,6,FALSE)="","",VLOOKUP($B:$B,'Spring ''26 CAWSE Product List'!$A:$F,6,FALSE))</f>
        <v/>
      </c>
      <c r="F237" s="174"/>
    </row>
    <row r="238" spans="1:6" x14ac:dyDescent="0.25">
      <c r="A238" s="140">
        <v>30518525</v>
      </c>
      <c r="B238" s="173">
        <v>9781039711310</v>
      </c>
      <c r="C238" s="141" t="s">
        <v>2098</v>
      </c>
      <c r="D238" s="172">
        <v>50201</v>
      </c>
      <c r="E238" s="123" t="str">
        <f>IF(VLOOKUP($B:$B,'Spring ''26 CAWSE Product List'!$A:$F,6,FALSE)="","",VLOOKUP($B:$B,'Spring ''26 CAWSE Product List'!$A:$F,6,FALSE))</f>
        <v/>
      </c>
      <c r="F238" s="174"/>
    </row>
    <row r="239" spans="1:6" x14ac:dyDescent="0.25">
      <c r="A239" s="140">
        <v>12573156</v>
      </c>
      <c r="B239" s="173">
        <v>9781039701403</v>
      </c>
      <c r="C239" s="141" t="s">
        <v>302</v>
      </c>
      <c r="D239" s="172">
        <v>50202</v>
      </c>
      <c r="E239" s="123" t="str">
        <f>IF(VLOOKUP($B:$B,'Spring ''26 CAWSE Product List'!$A:$F,6,FALSE)="","",VLOOKUP($B:$B,'Spring ''26 CAWSE Product List'!$A:$F,6,FALSE))</f>
        <v/>
      </c>
      <c r="F239" s="156"/>
    </row>
    <row r="240" spans="1:6" x14ac:dyDescent="0.25">
      <c r="A240" s="140">
        <v>79374544</v>
      </c>
      <c r="B240" s="173">
        <v>9781443197625</v>
      </c>
      <c r="C240" s="141" t="s">
        <v>1850</v>
      </c>
      <c r="D240" s="172">
        <v>50202</v>
      </c>
      <c r="E240" s="123" t="str">
        <f>IF(VLOOKUP($B:$B,'Spring ''26 CAWSE Product List'!$A:$F,6,FALSE)="","",VLOOKUP($B:$B,'Spring ''26 CAWSE Product List'!$A:$F,6,FALSE))</f>
        <v/>
      </c>
      <c r="F240" s="174"/>
    </row>
    <row r="241" spans="1:6" x14ac:dyDescent="0.25">
      <c r="A241" s="140">
        <v>84352206</v>
      </c>
      <c r="B241" s="173">
        <v>9781773882550</v>
      </c>
      <c r="C241" s="141" t="s">
        <v>1934</v>
      </c>
      <c r="D241" s="172">
        <v>50202</v>
      </c>
      <c r="E241" s="123" t="str">
        <f>IF(VLOOKUP($B:$B,'Spring ''26 CAWSE Product List'!$A:$F,6,FALSE)="","",VLOOKUP($B:$B,'Spring ''26 CAWSE Product List'!$A:$F,6,FALSE))</f>
        <v/>
      </c>
      <c r="F241" s="174"/>
    </row>
    <row r="242" spans="1:6" x14ac:dyDescent="0.25">
      <c r="A242" s="140">
        <v>31038281</v>
      </c>
      <c r="B242" s="173">
        <v>9782898531859</v>
      </c>
      <c r="C242" s="141" t="s">
        <v>1935</v>
      </c>
      <c r="D242" s="172">
        <v>50202</v>
      </c>
      <c r="E242" s="123" t="str">
        <f>IF(VLOOKUP($B:$B,'Spring ''26 CAWSE Product List'!$A:$F,6,FALSE)="","",VLOOKUP($B:$B,'Spring ''26 CAWSE Product List'!$A:$F,6,FALSE))</f>
        <v/>
      </c>
      <c r="F242" s="174"/>
    </row>
    <row r="243" spans="1:6" x14ac:dyDescent="0.25">
      <c r="A243" s="140">
        <v>53286553</v>
      </c>
      <c r="B243" s="173">
        <v>9781773881300</v>
      </c>
      <c r="C243" s="141" t="s">
        <v>1936</v>
      </c>
      <c r="D243" s="172">
        <v>50202</v>
      </c>
      <c r="E243" s="123" t="str">
        <f>IF(VLOOKUP($B:$B,'Spring ''26 CAWSE Product List'!$A:$F,6,FALSE)="","",VLOOKUP($B:$B,'Spring ''26 CAWSE Product List'!$A:$F,6,FALSE))</f>
        <v/>
      </c>
      <c r="F243" s="174"/>
    </row>
    <row r="244" spans="1:6" x14ac:dyDescent="0.25">
      <c r="A244" s="140">
        <v>88573659</v>
      </c>
      <c r="B244" s="173">
        <v>9782898531040</v>
      </c>
      <c r="C244" s="141" t="s">
        <v>1998</v>
      </c>
      <c r="D244" s="172">
        <v>50202</v>
      </c>
      <c r="E244" s="123" t="str">
        <f>IF(VLOOKUP($B:$B,'Spring ''26 CAWSE Product List'!$A:$F,6,FALSE)="","",VLOOKUP($B:$B,'Spring ''26 CAWSE Product List'!$A:$F,6,FALSE))</f>
        <v/>
      </c>
      <c r="F244" s="174"/>
    </row>
    <row r="245" spans="1:6" x14ac:dyDescent="0.25">
      <c r="A245" s="140">
        <v>95868390</v>
      </c>
      <c r="B245" s="173">
        <v>9781039712843</v>
      </c>
      <c r="C245" s="141" t="s">
        <v>2116</v>
      </c>
      <c r="D245" s="172">
        <v>50202</v>
      </c>
      <c r="E245" s="123" t="str">
        <f>IF(VLOOKUP($B:$B,'Spring ''26 CAWSE Product List'!$A:$F,6,FALSE)="","",VLOOKUP($B:$B,'Spring ''26 CAWSE Product List'!$A:$F,6,FALSE))</f>
        <v/>
      </c>
      <c r="F245" s="174"/>
    </row>
    <row r="246" spans="1:6" x14ac:dyDescent="0.25">
      <c r="A246" s="140">
        <v>33059782</v>
      </c>
      <c r="B246" s="173">
        <v>9781805311676</v>
      </c>
      <c r="C246" s="141" t="s">
        <v>317</v>
      </c>
      <c r="D246" s="172">
        <v>50203</v>
      </c>
      <c r="E246" s="123" t="str">
        <f>IF(VLOOKUP($B:$B,'Spring ''26 CAWSE Product List'!$A:$F,6,FALSE)="","",VLOOKUP($B:$B,'Spring ''26 CAWSE Product List'!$A:$F,6,FALSE))</f>
        <v/>
      </c>
      <c r="F246" s="156"/>
    </row>
    <row r="247" spans="1:6" x14ac:dyDescent="0.25">
      <c r="A247" s="140">
        <v>26771665</v>
      </c>
      <c r="B247" s="173">
        <v>9782896704613</v>
      </c>
      <c r="C247" s="141" t="s">
        <v>1641</v>
      </c>
      <c r="D247" s="172">
        <v>50203</v>
      </c>
      <c r="E247" s="123" t="str">
        <f>IF(VLOOKUP($B:$B,'Spring ''26 CAWSE Product List'!$A:$F,6,FALSE)="","",VLOOKUP($B:$B,'Spring ''26 CAWSE Product List'!$A:$F,6,FALSE))</f>
        <v/>
      </c>
      <c r="F247" s="174"/>
    </row>
    <row r="248" spans="1:6" x14ac:dyDescent="0.25">
      <c r="A248" s="140">
        <v>95670094</v>
      </c>
      <c r="B248" s="173">
        <v>9781773883267</v>
      </c>
      <c r="C248" s="141" t="s">
        <v>1831</v>
      </c>
      <c r="D248" s="172">
        <v>50203</v>
      </c>
      <c r="E248" s="123" t="str">
        <f>IF(VLOOKUP($B:$B,'Spring ''26 CAWSE Product List'!$A:$F,6,FALSE)="","",VLOOKUP($B:$B,'Spring ''26 CAWSE Product List'!$A:$F,6,FALSE))</f>
        <v/>
      </c>
      <c r="F248" s="174"/>
    </row>
    <row r="249" spans="1:6" x14ac:dyDescent="0.25">
      <c r="A249" s="140">
        <v>23744802</v>
      </c>
      <c r="B249" s="173">
        <v>9781773883502</v>
      </c>
      <c r="C249" s="141" t="s">
        <v>1832</v>
      </c>
      <c r="D249" s="172">
        <v>50203</v>
      </c>
      <c r="E249" s="123" t="str">
        <f>IF(VLOOKUP($B:$B,'Spring ''26 CAWSE Product List'!$A:$F,6,FALSE)="","",VLOOKUP($B:$B,'Spring ''26 CAWSE Product List'!$A:$F,6,FALSE))</f>
        <v/>
      </c>
      <c r="F249" s="174"/>
    </row>
    <row r="250" spans="1:6" x14ac:dyDescent="0.25">
      <c r="A250" s="140">
        <v>12455069</v>
      </c>
      <c r="B250" s="173">
        <v>9781805313243</v>
      </c>
      <c r="C250" s="141" t="s">
        <v>1945</v>
      </c>
      <c r="D250" s="172">
        <v>50203</v>
      </c>
      <c r="E250" s="123" t="str">
        <f>IF(VLOOKUP($B:$B,'Spring ''26 CAWSE Product List'!$A:$F,6,FALSE)="","",VLOOKUP($B:$B,'Spring ''26 CAWSE Product List'!$A:$F,6,FALSE))</f>
        <v/>
      </c>
      <c r="F250" s="174"/>
    </row>
    <row r="251" spans="1:6" x14ac:dyDescent="0.25">
      <c r="A251" s="140">
        <v>2638809</v>
      </c>
      <c r="B251" s="173">
        <v>9781443134224</v>
      </c>
      <c r="C251" s="141" t="s">
        <v>1957</v>
      </c>
      <c r="D251" s="172">
        <v>50203</v>
      </c>
      <c r="E251" s="123" t="str">
        <f>IF(VLOOKUP($B:$B,'Spring ''26 CAWSE Product List'!$A:$F,6,FALSE)="","",VLOOKUP($B:$B,'Spring ''26 CAWSE Product List'!$A:$F,6,FALSE))</f>
        <v/>
      </c>
      <c r="F251" s="174"/>
    </row>
    <row r="252" spans="1:6" x14ac:dyDescent="0.25">
      <c r="A252" s="140">
        <v>36307320</v>
      </c>
      <c r="B252" s="173">
        <v>9781039705807</v>
      </c>
      <c r="C252" s="141" t="s">
        <v>1982</v>
      </c>
      <c r="D252" s="172">
        <v>50203</v>
      </c>
      <c r="E252" s="123" t="str">
        <f>IF(VLOOKUP($B:$B,'Spring ''26 CAWSE Product List'!$A:$F,6,FALSE)="","",VLOOKUP($B:$B,'Spring ''26 CAWSE Product List'!$A:$F,6,FALSE))</f>
        <v/>
      </c>
      <c r="F252" s="174"/>
    </row>
    <row r="253" spans="1:6" x14ac:dyDescent="0.25">
      <c r="A253" s="162">
        <v>10386749</v>
      </c>
      <c r="B253" s="163">
        <v>9781039715523</v>
      </c>
      <c r="C253" s="156" t="s">
        <v>1550</v>
      </c>
      <c r="D253" s="157">
        <v>50301</v>
      </c>
      <c r="E253" s="123" t="str">
        <f>IF(VLOOKUP($B:$B,'Spring ''26 CAWSE Product List'!$A:$F,6,FALSE)="","",VLOOKUP($B:$B,'Spring ''26 CAWSE Product List'!$A:$F,6,FALSE))</f>
        <v/>
      </c>
      <c r="F253" s="156"/>
    </row>
    <row r="254" spans="1:6" x14ac:dyDescent="0.25">
      <c r="A254" s="140">
        <v>88178733</v>
      </c>
      <c r="B254" s="173">
        <v>9782898532474</v>
      </c>
      <c r="C254" s="141" t="s">
        <v>1559</v>
      </c>
      <c r="D254" s="172">
        <v>50301</v>
      </c>
      <c r="E254" s="123" t="str">
        <f>IF(VLOOKUP($B:$B,'Spring ''26 CAWSE Product List'!$A:$F,6,FALSE)="","",VLOOKUP($B:$B,'Spring ''26 CAWSE Product List'!$A:$F,6,FALSE))</f>
        <v/>
      </c>
      <c r="F254" s="174"/>
    </row>
    <row r="255" spans="1:6" x14ac:dyDescent="0.25">
      <c r="A255" s="162">
        <v>43341349</v>
      </c>
      <c r="B255" s="163">
        <v>9781039701434</v>
      </c>
      <c r="C255" s="156" t="s">
        <v>1572</v>
      </c>
      <c r="D255" s="157">
        <v>50301</v>
      </c>
      <c r="E255" s="123" t="str">
        <f>IF(VLOOKUP($B:$B,'Spring ''26 CAWSE Product List'!$A:$F,6,FALSE)="","",VLOOKUP($B:$B,'Spring ''26 CAWSE Product List'!$A:$F,6,FALSE))</f>
        <v/>
      </c>
      <c r="F255" s="156"/>
    </row>
    <row r="256" spans="1:6" x14ac:dyDescent="0.25">
      <c r="A256" s="162">
        <v>17040147</v>
      </c>
      <c r="B256" s="163">
        <v>9781039710238</v>
      </c>
      <c r="C256" s="156" t="s">
        <v>1634</v>
      </c>
      <c r="D256" s="157">
        <v>50301</v>
      </c>
      <c r="E256" s="123" t="str">
        <f>IF(VLOOKUP($B:$B,'Spring ''26 CAWSE Product List'!$A:$F,6,FALSE)="","",VLOOKUP($B:$B,'Spring ''26 CAWSE Product List'!$A:$F,6,FALSE))</f>
        <v/>
      </c>
      <c r="F256" s="156"/>
    </row>
    <row r="257" spans="1:6" x14ac:dyDescent="0.25">
      <c r="A257" s="140">
        <v>23942298</v>
      </c>
      <c r="B257" s="173">
        <v>9781039711389</v>
      </c>
      <c r="C257" s="141" t="s">
        <v>1833</v>
      </c>
      <c r="D257" s="172">
        <v>50301</v>
      </c>
      <c r="E257" s="123" t="str">
        <f>IF(VLOOKUP($B:$B,'Spring ''26 CAWSE Product List'!$A:$F,6,FALSE)="","",VLOOKUP($B:$B,'Spring ''26 CAWSE Product List'!$A:$F,6,FALSE))</f>
        <v/>
      </c>
      <c r="F257" s="174"/>
    </row>
    <row r="258" spans="1:6" x14ac:dyDescent="0.25">
      <c r="A258" s="140">
        <v>86818985</v>
      </c>
      <c r="B258" s="173">
        <v>9781039706729</v>
      </c>
      <c r="C258" s="141" t="s">
        <v>1947</v>
      </c>
      <c r="D258" s="172">
        <v>50301</v>
      </c>
      <c r="E258" s="123" t="str">
        <f>IF(VLOOKUP($B:$B,'Spring ''26 CAWSE Product List'!$A:$F,6,FALSE)="","",VLOOKUP($B:$B,'Spring ''26 CAWSE Product List'!$A:$F,6,FALSE))</f>
        <v/>
      </c>
      <c r="F258" s="174"/>
    </row>
    <row r="259" spans="1:6" x14ac:dyDescent="0.25">
      <c r="A259" s="140">
        <v>35686963</v>
      </c>
      <c r="B259" s="173">
        <v>9781443189156</v>
      </c>
      <c r="C259" s="141" t="s">
        <v>1949</v>
      </c>
      <c r="D259" s="172">
        <v>50301</v>
      </c>
      <c r="E259" s="123" t="str">
        <f>IF(VLOOKUP($B:$B,'Spring ''26 CAWSE Product List'!$A:$F,6,FALSE)="","",VLOOKUP($B:$B,'Spring ''26 CAWSE Product List'!$A:$F,6,FALSE))</f>
        <v/>
      </c>
      <c r="F259" s="174"/>
    </row>
    <row r="260" spans="1:6" x14ac:dyDescent="0.25">
      <c r="A260" s="140">
        <v>2871079</v>
      </c>
      <c r="B260" s="173">
        <v>9781443146333</v>
      </c>
      <c r="C260" s="141" t="s">
        <v>1777</v>
      </c>
      <c r="D260" s="172">
        <v>50302</v>
      </c>
      <c r="E260" s="123" t="str">
        <f>IF(VLOOKUP($B:$B,'Spring ''26 CAWSE Product List'!$A:$F,6,FALSE)="","",VLOOKUP($B:$B,'Spring ''26 CAWSE Product List'!$A:$F,6,FALSE))</f>
        <v/>
      </c>
      <c r="F260" s="174"/>
    </row>
    <row r="261" spans="1:6" x14ac:dyDescent="0.25">
      <c r="A261" s="140">
        <v>98404947</v>
      </c>
      <c r="B261" s="173">
        <v>9781039712607</v>
      </c>
      <c r="C261" s="141" t="s">
        <v>1948</v>
      </c>
      <c r="D261" s="172">
        <v>50302</v>
      </c>
      <c r="E261" s="123" t="str">
        <f>IF(VLOOKUP($B:$B,'Spring ''26 CAWSE Product List'!$A:$F,6,FALSE)="","",VLOOKUP($B:$B,'Spring ''26 CAWSE Product List'!$A:$F,6,FALSE))</f>
        <v/>
      </c>
      <c r="F261" s="174"/>
    </row>
    <row r="262" spans="1:6" x14ac:dyDescent="0.25">
      <c r="A262" s="140">
        <v>93706369</v>
      </c>
      <c r="B262" s="173">
        <v>9782898531828</v>
      </c>
      <c r="C262" s="141" t="s">
        <v>1972</v>
      </c>
      <c r="D262" s="172">
        <v>50302</v>
      </c>
      <c r="E262" s="123" t="str">
        <f>IF(VLOOKUP($B:$B,'Spring ''26 CAWSE Product List'!$A:$F,6,FALSE)="","",VLOOKUP($B:$B,'Spring ''26 CAWSE Product List'!$A:$F,6,FALSE))</f>
        <v/>
      </c>
      <c r="F262" s="174"/>
    </row>
    <row r="263" spans="1:6" x14ac:dyDescent="0.25">
      <c r="A263" s="140">
        <v>66660089</v>
      </c>
      <c r="B263" s="173">
        <v>9782898531927</v>
      </c>
      <c r="C263" s="141" t="s">
        <v>1973</v>
      </c>
      <c r="D263" s="172">
        <v>50302</v>
      </c>
      <c r="E263" s="123" t="str">
        <f>IF(VLOOKUP($B:$B,'Spring ''26 CAWSE Product List'!$A:$F,6,FALSE)="","",VLOOKUP($B:$B,'Spring ''26 CAWSE Product List'!$A:$F,6,FALSE))</f>
        <v/>
      </c>
      <c r="F263" s="174"/>
    </row>
    <row r="264" spans="1:6" x14ac:dyDescent="0.25">
      <c r="A264" s="140">
        <v>22768277</v>
      </c>
      <c r="B264" s="173">
        <v>9782898531187</v>
      </c>
      <c r="C264" s="141" t="s">
        <v>1974</v>
      </c>
      <c r="D264" s="172">
        <v>50302</v>
      </c>
      <c r="E264" s="123" t="str">
        <f>IF(VLOOKUP($B:$B,'Spring ''26 CAWSE Product List'!$A:$F,6,FALSE)="","",VLOOKUP($B:$B,'Spring ''26 CAWSE Product List'!$A:$F,6,FALSE))</f>
        <v/>
      </c>
      <c r="F264" s="174"/>
    </row>
    <row r="265" spans="1:6" x14ac:dyDescent="0.25">
      <c r="A265" s="140">
        <v>50037875</v>
      </c>
      <c r="B265" s="173">
        <v>9781039710375</v>
      </c>
      <c r="C265" s="141" t="s">
        <v>2013</v>
      </c>
      <c r="D265" s="172">
        <v>50302</v>
      </c>
      <c r="E265" s="123" t="str">
        <f>IF(VLOOKUP($B:$B,'Spring ''26 CAWSE Product List'!$A:$F,6,FALSE)="","",VLOOKUP($B:$B,'Spring ''26 CAWSE Product List'!$A:$F,6,FALSE))</f>
        <v/>
      </c>
      <c r="F265" s="174"/>
    </row>
    <row r="266" spans="1:6" x14ac:dyDescent="0.25">
      <c r="A266" s="140">
        <v>99231453</v>
      </c>
      <c r="B266" s="173">
        <v>9781039716780</v>
      </c>
      <c r="C266" s="141" t="s">
        <v>2085</v>
      </c>
      <c r="D266" s="172">
        <v>50302</v>
      </c>
      <c r="E266" s="123" t="str">
        <f>IF(VLOOKUP($B:$B,'Spring ''26 CAWSE Product List'!$A:$F,6,FALSE)="","",VLOOKUP($B:$B,'Spring ''26 CAWSE Product List'!$A:$F,6,FALSE))</f>
        <v/>
      </c>
      <c r="F266" s="174"/>
    </row>
    <row r="267" spans="1:6" x14ac:dyDescent="0.25">
      <c r="A267" s="140">
        <v>76949433</v>
      </c>
      <c r="B267" s="173">
        <v>9781039712430</v>
      </c>
      <c r="C267" s="141" t="s">
        <v>2134</v>
      </c>
      <c r="D267" s="172">
        <v>50302</v>
      </c>
      <c r="E267" s="123" t="str">
        <f>IF(VLOOKUP($B:$B,'Spring ''26 CAWSE Product List'!$A:$F,6,FALSE)="","",VLOOKUP($B:$B,'Spring ''26 CAWSE Product List'!$A:$F,6,FALSE))</f>
        <v/>
      </c>
      <c r="F267" s="174"/>
    </row>
    <row r="268" spans="1:6" x14ac:dyDescent="0.25">
      <c r="A268" s="162">
        <v>41668270</v>
      </c>
      <c r="B268" s="163">
        <v>9781039702394</v>
      </c>
      <c r="C268" s="156" t="s">
        <v>1556</v>
      </c>
      <c r="D268" s="157">
        <v>50303</v>
      </c>
      <c r="E268" s="123" t="str">
        <f>IF(VLOOKUP($B:$B,'Spring ''26 CAWSE Product List'!$A:$F,6,FALSE)="","",VLOOKUP($B:$B,'Spring ''26 CAWSE Product List'!$A:$F,6,FALSE))</f>
        <v/>
      </c>
      <c r="F268" s="156"/>
    </row>
    <row r="269" spans="1:6" x14ac:dyDescent="0.25">
      <c r="A269" s="162">
        <v>58804818</v>
      </c>
      <c r="B269" s="163">
        <v>9781443189149</v>
      </c>
      <c r="C269" s="156" t="s">
        <v>1574</v>
      </c>
      <c r="D269" s="157">
        <v>50303</v>
      </c>
      <c r="E269" s="123" t="str">
        <f>IF(VLOOKUP($B:$B,'Spring ''26 CAWSE Product List'!$A:$F,6,FALSE)="","",VLOOKUP($B:$B,'Spring ''26 CAWSE Product List'!$A:$F,6,FALSE))</f>
        <v/>
      </c>
      <c r="F269" s="156"/>
    </row>
    <row r="270" spans="1:6" x14ac:dyDescent="0.25">
      <c r="A270" s="162">
        <v>23182710</v>
      </c>
      <c r="B270" s="163">
        <v>9781443196048</v>
      </c>
      <c r="C270" s="156" t="s">
        <v>1599</v>
      </c>
      <c r="D270" s="157">
        <v>50303</v>
      </c>
      <c r="E270" s="123" t="str">
        <f>IF(VLOOKUP($B:$B,'Spring ''26 CAWSE Product List'!$A:$F,6,FALSE)="","",VLOOKUP($B:$B,'Spring ''26 CAWSE Product List'!$A:$F,6,FALSE))</f>
        <v/>
      </c>
      <c r="F270" s="156"/>
    </row>
    <row r="271" spans="1:6" x14ac:dyDescent="0.25">
      <c r="A271" s="156">
        <v>50177383</v>
      </c>
      <c r="B271" s="163">
        <v>9781773883168</v>
      </c>
      <c r="C271" s="156" t="s">
        <v>1688</v>
      </c>
      <c r="D271" s="157">
        <v>50303</v>
      </c>
      <c r="E271" s="123" t="str">
        <f>IF(VLOOKUP($B:$B,'Spring ''26 CAWSE Product List'!$A:$F,6,FALSE)="","",VLOOKUP($B:$B,'Spring ''26 CAWSE Product List'!$A:$F,6,FALSE))</f>
        <v/>
      </c>
      <c r="F271" s="174"/>
    </row>
    <row r="272" spans="1:6" x14ac:dyDescent="0.25">
      <c r="A272" s="140">
        <v>41514939</v>
      </c>
      <c r="B272" s="173">
        <v>9781039708051</v>
      </c>
      <c r="C272" s="141" t="s">
        <v>1778</v>
      </c>
      <c r="D272" s="172">
        <v>50303</v>
      </c>
      <c r="E272" s="123" t="str">
        <f>IF(VLOOKUP($B:$B,'Spring ''26 CAWSE Product List'!$A:$F,6,FALSE)="","",VLOOKUP($B:$B,'Spring ''26 CAWSE Product List'!$A:$F,6,FALSE))</f>
        <v/>
      </c>
      <c r="F272" s="174"/>
    </row>
    <row r="273" spans="1:6" x14ac:dyDescent="0.25">
      <c r="A273" s="140">
        <v>75207483</v>
      </c>
      <c r="B273" s="173">
        <v>9781773884271</v>
      </c>
      <c r="C273" s="141" t="s">
        <v>1954</v>
      </c>
      <c r="D273" s="172">
        <v>50303</v>
      </c>
      <c r="E273" s="123" t="str">
        <f>IF(VLOOKUP($B:$B,'Spring ''26 CAWSE Product List'!$A:$F,6,FALSE)="","",VLOOKUP($B:$B,'Spring ''26 CAWSE Product List'!$A:$F,6,FALSE))</f>
        <v/>
      </c>
      <c r="F273" s="174"/>
    </row>
    <row r="274" spans="1:6" x14ac:dyDescent="0.25">
      <c r="A274" s="140">
        <v>14256158</v>
      </c>
      <c r="B274" s="173">
        <v>9781443194457</v>
      </c>
      <c r="C274" s="141" t="s">
        <v>1801</v>
      </c>
      <c r="D274" s="172">
        <v>50401</v>
      </c>
      <c r="E274" s="123" t="str">
        <f>IF(VLOOKUP($B:$B,'Spring ''26 CAWSE Product List'!$A:$F,6,FALSE)="","",VLOOKUP($B:$B,'Spring ''26 CAWSE Product List'!$A:$F,6,FALSE))</f>
        <v/>
      </c>
      <c r="F274" s="174"/>
    </row>
    <row r="275" spans="1:6" x14ac:dyDescent="0.25">
      <c r="A275" s="140">
        <v>3554567</v>
      </c>
      <c r="B275" s="173">
        <v>9782897143145</v>
      </c>
      <c r="C275" s="141" t="s">
        <v>1874</v>
      </c>
      <c r="D275" s="172">
        <v>50401</v>
      </c>
      <c r="E275" s="123" t="str">
        <f>IF(VLOOKUP($B:$B,'Spring ''26 CAWSE Product List'!$A:$F,6,FALSE)="","",VLOOKUP($B:$B,'Spring ''26 CAWSE Product List'!$A:$F,6,FALSE))</f>
        <v/>
      </c>
      <c r="F275" s="174"/>
    </row>
    <row r="276" spans="1:6" x14ac:dyDescent="0.25">
      <c r="A276" s="140">
        <v>43252486</v>
      </c>
      <c r="B276" s="173">
        <v>9781039701267</v>
      </c>
      <c r="C276" s="141" t="s">
        <v>1956</v>
      </c>
      <c r="D276" s="172">
        <v>50401</v>
      </c>
      <c r="E276" s="123" t="str">
        <f>IF(VLOOKUP($B:$B,'Spring ''26 CAWSE Product List'!$A:$F,6,FALSE)="","",VLOOKUP($B:$B,'Spring ''26 CAWSE Product List'!$A:$F,6,FALSE))</f>
        <v/>
      </c>
      <c r="F276" s="174"/>
    </row>
    <row r="277" spans="1:6" x14ac:dyDescent="0.25">
      <c r="A277" s="140">
        <v>76864097</v>
      </c>
      <c r="B277" s="173">
        <v>9782898630958</v>
      </c>
      <c r="C277" s="141" t="s">
        <v>2033</v>
      </c>
      <c r="D277" s="172">
        <v>50401</v>
      </c>
      <c r="E277" s="123" t="str">
        <f>IF(VLOOKUP($B:$B,'Spring ''26 CAWSE Product List'!$A:$F,6,FALSE)="","",VLOOKUP($B:$B,'Spring ''26 CAWSE Product List'!$A:$F,6,FALSE))</f>
        <v/>
      </c>
      <c r="F277" s="174"/>
    </row>
    <row r="278" spans="1:6" x14ac:dyDescent="0.25">
      <c r="A278" s="140">
        <v>43493227</v>
      </c>
      <c r="B278" s="173">
        <v>9782898632020</v>
      </c>
      <c r="C278" s="141" t="s">
        <v>2054</v>
      </c>
      <c r="D278" s="172">
        <v>50401</v>
      </c>
      <c r="E278" s="123" t="str">
        <f>IF(VLOOKUP($B:$B,'Spring ''26 CAWSE Product List'!$A:$F,6,FALSE)="","",VLOOKUP($B:$B,'Spring ''26 CAWSE Product List'!$A:$F,6,FALSE))</f>
        <v/>
      </c>
      <c r="F278" s="174"/>
    </row>
    <row r="279" spans="1:6" x14ac:dyDescent="0.25">
      <c r="A279" s="140">
        <v>52346368</v>
      </c>
      <c r="B279" s="173">
        <v>9781039714748</v>
      </c>
      <c r="C279" s="141" t="s">
        <v>2087</v>
      </c>
      <c r="D279" s="172">
        <v>50401</v>
      </c>
      <c r="E279" s="123" t="str">
        <f>IF(VLOOKUP($B:$B,'Spring ''26 CAWSE Product List'!$A:$F,6,FALSE)="","",VLOOKUP($B:$B,'Spring ''26 CAWSE Product List'!$A:$F,6,FALSE))</f>
        <v/>
      </c>
      <c r="F279" s="174"/>
    </row>
    <row r="280" spans="1:6" x14ac:dyDescent="0.25">
      <c r="A280" s="140">
        <v>55831435</v>
      </c>
      <c r="B280" s="173">
        <v>9782898511943</v>
      </c>
      <c r="C280" s="141" t="s">
        <v>1845</v>
      </c>
      <c r="D280" s="172">
        <v>50402</v>
      </c>
      <c r="E280" s="123" t="str">
        <f>IF(VLOOKUP($B:$B,'Spring ''26 CAWSE Product List'!$A:$F,6,FALSE)="","",VLOOKUP($B:$B,'Spring ''26 CAWSE Product List'!$A:$F,6,FALSE))</f>
        <v/>
      </c>
      <c r="F280" s="174"/>
    </row>
    <row r="281" spans="1:6" x14ac:dyDescent="0.25">
      <c r="A281" s="140">
        <v>44616685</v>
      </c>
      <c r="B281" s="173">
        <v>9782764437162</v>
      </c>
      <c r="C281" s="141" t="s">
        <v>1878</v>
      </c>
      <c r="D281" s="172">
        <v>50402</v>
      </c>
      <c r="E281" s="123" t="str">
        <f>IF(VLOOKUP($B:$B,'Spring ''26 CAWSE Product List'!$A:$F,6,FALSE)="","",VLOOKUP($B:$B,'Spring ''26 CAWSE Product List'!$A:$F,6,FALSE))</f>
        <v/>
      </c>
      <c r="F281" s="174"/>
    </row>
    <row r="282" spans="1:6" x14ac:dyDescent="0.25">
      <c r="A282" s="140">
        <v>42043624</v>
      </c>
      <c r="B282" s="173">
        <v>9782764452172</v>
      </c>
      <c r="C282" s="141" t="s">
        <v>1881</v>
      </c>
      <c r="D282" s="172">
        <v>50402</v>
      </c>
      <c r="E282" s="123" t="str">
        <f>IF(VLOOKUP($B:$B,'Spring ''26 CAWSE Product List'!$A:$F,6,FALSE)="","",VLOOKUP($B:$B,'Spring ''26 CAWSE Product List'!$A:$F,6,FALSE))</f>
        <v/>
      </c>
      <c r="F282" s="174"/>
    </row>
    <row r="283" spans="1:6" x14ac:dyDescent="0.25">
      <c r="A283" s="140">
        <v>20170250</v>
      </c>
      <c r="B283" s="173">
        <v>9782898109805</v>
      </c>
      <c r="C283" s="141" t="s">
        <v>2055</v>
      </c>
      <c r="D283" s="172">
        <v>50402</v>
      </c>
      <c r="E283" s="123" t="str">
        <f>IF(VLOOKUP($B:$B,'Spring ''26 CAWSE Product List'!$A:$F,6,FALSE)="","",VLOOKUP($B:$B,'Spring ''26 CAWSE Product List'!$A:$F,6,FALSE))</f>
        <v/>
      </c>
      <c r="F283" s="174"/>
    </row>
    <row r="284" spans="1:6" x14ac:dyDescent="0.25">
      <c r="A284" s="140">
        <v>53655727</v>
      </c>
      <c r="B284" s="173">
        <v>9781039705951</v>
      </c>
      <c r="C284" s="141" t="s">
        <v>2059</v>
      </c>
      <c r="D284" s="172">
        <v>50402</v>
      </c>
      <c r="E284" s="123" t="str">
        <f>IF(VLOOKUP($B:$B,'Spring ''26 CAWSE Product List'!$A:$F,6,FALSE)="","",VLOOKUP($B:$B,'Spring ''26 CAWSE Product List'!$A:$F,6,FALSE))</f>
        <v/>
      </c>
      <c r="F284" s="174"/>
    </row>
    <row r="285" spans="1:6" x14ac:dyDescent="0.25">
      <c r="A285" s="140">
        <v>85153153</v>
      </c>
      <c r="B285" s="173">
        <v>9782897628345</v>
      </c>
      <c r="C285" s="141" t="s">
        <v>2065</v>
      </c>
      <c r="D285" s="172">
        <v>50402</v>
      </c>
      <c r="E285" s="123" t="str">
        <f>IF(VLOOKUP($B:$B,'Spring ''26 CAWSE Product List'!$A:$F,6,FALSE)="","",VLOOKUP($B:$B,'Spring ''26 CAWSE Product List'!$A:$F,6,FALSE))</f>
        <v/>
      </c>
      <c r="F285" s="174"/>
    </row>
    <row r="286" spans="1:6" x14ac:dyDescent="0.25">
      <c r="A286" s="140">
        <v>52037161</v>
      </c>
      <c r="B286" s="173">
        <v>9781039704077</v>
      </c>
      <c r="C286" s="141" t="s">
        <v>2092</v>
      </c>
      <c r="D286" s="172">
        <v>50402</v>
      </c>
      <c r="E286" s="123" t="str">
        <f>IF(VLOOKUP($B:$B,'Spring ''26 CAWSE Product List'!$A:$F,6,FALSE)="","",VLOOKUP($B:$B,'Spring ''26 CAWSE Product List'!$A:$F,6,FALSE))</f>
        <v/>
      </c>
      <c r="F286" s="174"/>
    </row>
    <row r="287" spans="1:6" x14ac:dyDescent="0.25">
      <c r="A287" s="140">
        <v>3319408</v>
      </c>
      <c r="B287" s="173">
        <v>9781443168908</v>
      </c>
      <c r="C287" s="141" t="s">
        <v>1712</v>
      </c>
      <c r="D287" s="172">
        <v>50403</v>
      </c>
      <c r="E287" s="123" t="str">
        <f>IF(VLOOKUP($B:$B,'Spring ''26 CAWSE Product List'!$A:$F,6,FALSE)="","",VLOOKUP($B:$B,'Spring ''26 CAWSE Product List'!$A:$F,6,FALSE))</f>
        <v/>
      </c>
      <c r="F287" s="174"/>
    </row>
    <row r="288" spans="1:6" x14ac:dyDescent="0.25">
      <c r="A288" s="140">
        <v>94032120</v>
      </c>
      <c r="B288" s="173">
        <v>9782898510731</v>
      </c>
      <c r="C288" s="141" t="s">
        <v>1846</v>
      </c>
      <c r="D288" s="172">
        <v>50403</v>
      </c>
      <c r="E288" s="123" t="str">
        <f>IF(VLOOKUP($B:$B,'Spring ''26 CAWSE Product List'!$A:$F,6,FALSE)="","",VLOOKUP($B:$B,'Spring ''26 CAWSE Product List'!$A:$F,6,FALSE))</f>
        <v/>
      </c>
      <c r="F288" s="174"/>
    </row>
    <row r="289" spans="1:6" x14ac:dyDescent="0.25">
      <c r="A289" s="140">
        <v>3437028</v>
      </c>
      <c r="B289" s="173">
        <v>9781443176422</v>
      </c>
      <c r="C289" s="141" t="s">
        <v>1897</v>
      </c>
      <c r="D289" s="172">
        <v>50403</v>
      </c>
      <c r="E289" s="123" t="str">
        <f>IF(VLOOKUP($B:$B,'Spring ''26 CAWSE Product List'!$A:$F,6,FALSE)="","",VLOOKUP($B:$B,'Spring ''26 CAWSE Product List'!$A:$F,6,FALSE))</f>
        <v/>
      </c>
      <c r="F289" s="174"/>
    </row>
    <row r="290" spans="1:6" x14ac:dyDescent="0.25">
      <c r="A290" s="140">
        <v>37210119</v>
      </c>
      <c r="B290" s="173">
        <v>9781443199520</v>
      </c>
      <c r="C290" s="141" t="s">
        <v>1955</v>
      </c>
      <c r="D290" s="172">
        <v>50403</v>
      </c>
      <c r="E290" s="123" t="str">
        <f>IF(VLOOKUP($B:$B,'Spring ''26 CAWSE Product List'!$A:$F,6,FALSE)="","",VLOOKUP($B:$B,'Spring ''26 CAWSE Product List'!$A:$F,6,FALSE))</f>
        <v/>
      </c>
      <c r="F290" s="174"/>
    </row>
    <row r="291" spans="1:6" x14ac:dyDescent="0.25">
      <c r="A291" s="140">
        <v>68074611</v>
      </c>
      <c r="B291" s="173">
        <v>9781443191166</v>
      </c>
      <c r="C291" s="141" t="s">
        <v>2115</v>
      </c>
      <c r="D291" s="172">
        <v>50403</v>
      </c>
      <c r="E291" s="123" t="str">
        <f>IF(VLOOKUP($B:$B,'Spring ''26 CAWSE Product List'!$A:$F,6,FALSE)="","",VLOOKUP($B:$B,'Spring ''26 CAWSE Product List'!$A:$F,6,FALSE))</f>
        <v/>
      </c>
      <c r="F291" s="174"/>
    </row>
    <row r="292" spans="1:6" x14ac:dyDescent="0.25">
      <c r="A292" s="140">
        <v>81279092</v>
      </c>
      <c r="B292" s="173">
        <v>9781039713598</v>
      </c>
      <c r="C292" s="141" t="s">
        <v>1645</v>
      </c>
      <c r="D292" s="172">
        <v>50601</v>
      </c>
      <c r="E292" s="123" t="str">
        <f>IF(VLOOKUP($B:$B,'Spring ''26 CAWSE Product List'!$A:$F,6,FALSE)="","",VLOOKUP($B:$B,'Spring ''26 CAWSE Product List'!$A:$F,6,FALSE))</f>
        <v/>
      </c>
      <c r="F292" s="141"/>
    </row>
    <row r="293" spans="1:6" x14ac:dyDescent="0.25">
      <c r="A293" s="162">
        <v>63000383</v>
      </c>
      <c r="B293" s="163">
        <v>9782764454374</v>
      </c>
      <c r="C293" s="156" t="s">
        <v>1676</v>
      </c>
      <c r="D293" s="157">
        <v>50601</v>
      </c>
      <c r="E293" s="123" t="str">
        <f>IF(VLOOKUP($B:$B,'Spring ''26 CAWSE Product List'!$A:$F,6,FALSE)="","",VLOOKUP($B:$B,'Spring ''26 CAWSE Product List'!$A:$F,6,FALSE))</f>
        <v/>
      </c>
      <c r="F293" s="156"/>
    </row>
    <row r="294" spans="1:6" x14ac:dyDescent="0.25">
      <c r="A294" s="140">
        <v>83968407</v>
      </c>
      <c r="B294" s="173">
        <v>9782897745035</v>
      </c>
      <c r="C294" s="141" t="s">
        <v>1692</v>
      </c>
      <c r="D294" s="172">
        <v>50601</v>
      </c>
      <c r="E294" s="123" t="str">
        <f>IF(VLOOKUP($B:$B,'Spring ''26 CAWSE Product List'!$A:$F,6,FALSE)="","",VLOOKUP($B:$B,'Spring ''26 CAWSE Product List'!$A:$F,6,FALSE))</f>
        <v/>
      </c>
      <c r="F294" s="174"/>
    </row>
    <row r="295" spans="1:6" x14ac:dyDescent="0.25">
      <c r="A295" s="140">
        <v>99653509</v>
      </c>
      <c r="B295" s="173">
        <v>9782897623388</v>
      </c>
      <c r="C295" s="141" t="s">
        <v>1782</v>
      </c>
      <c r="D295" s="172">
        <v>50601</v>
      </c>
      <c r="E295" s="123" t="str">
        <f>IF(VLOOKUP($B:$B,'Spring ''26 CAWSE Product List'!$A:$F,6,FALSE)="","",VLOOKUP($B:$B,'Spring ''26 CAWSE Product List'!$A:$F,6,FALSE))</f>
        <v/>
      </c>
      <c r="F295" s="174"/>
    </row>
    <row r="296" spans="1:6" x14ac:dyDescent="0.25">
      <c r="A296" s="140">
        <v>28446062</v>
      </c>
      <c r="B296" s="173">
        <v>9782070666324</v>
      </c>
      <c r="C296" s="141" t="s">
        <v>2006</v>
      </c>
      <c r="D296" s="172">
        <v>50601</v>
      </c>
      <c r="E296" s="123" t="str">
        <f>IF(VLOOKUP($B:$B,'Spring ''26 CAWSE Product List'!$A:$F,6,FALSE)="","",VLOOKUP($B:$B,'Spring ''26 CAWSE Product List'!$A:$F,6,FALSE))</f>
        <v/>
      </c>
      <c r="F296" s="174"/>
    </row>
    <row r="297" spans="1:6" x14ac:dyDescent="0.25">
      <c r="A297" s="140">
        <v>69544771</v>
      </c>
      <c r="B297" s="173">
        <v>9781039714397</v>
      </c>
      <c r="C297" s="141" t="s">
        <v>2144</v>
      </c>
      <c r="D297" s="172">
        <v>50601</v>
      </c>
      <c r="E297" s="123" t="str">
        <f>IF(VLOOKUP($B:$B,'Spring ''26 CAWSE Product List'!$A:$F,6,FALSE)="","",VLOOKUP($B:$B,'Spring ''26 CAWSE Product List'!$A:$F,6,FALSE))</f>
        <v/>
      </c>
      <c r="F297" s="174"/>
    </row>
    <row r="298" spans="1:6" x14ac:dyDescent="0.25">
      <c r="A298" s="162">
        <v>88927395</v>
      </c>
      <c r="B298" s="163">
        <v>9782897709372</v>
      </c>
      <c r="C298" s="156" t="s">
        <v>1547</v>
      </c>
      <c r="D298" s="157">
        <v>50602</v>
      </c>
      <c r="E298" s="123" t="str">
        <f>IF(VLOOKUP($B:$B,'Spring ''26 CAWSE Product List'!$A:$F,6,FALSE)="","",VLOOKUP($B:$B,'Spring ''26 CAWSE Product List'!$A:$F,6,FALSE))</f>
        <v/>
      </c>
      <c r="F298" s="156"/>
    </row>
    <row r="299" spans="1:6" x14ac:dyDescent="0.25">
      <c r="A299" s="140">
        <v>24058798</v>
      </c>
      <c r="B299" s="173">
        <v>9782075135825</v>
      </c>
      <c r="C299" s="141" t="s">
        <v>1858</v>
      </c>
      <c r="D299" s="172">
        <v>50602</v>
      </c>
      <c r="E299" s="123" t="str">
        <f>IF(VLOOKUP($B:$B,'Spring ''26 CAWSE Product List'!$A:$F,6,FALSE)="","",VLOOKUP($B:$B,'Spring ''26 CAWSE Product List'!$A:$F,6,FALSE))</f>
        <v/>
      </c>
      <c r="F299" s="174"/>
    </row>
    <row r="300" spans="1:6" x14ac:dyDescent="0.25">
      <c r="A300" s="140">
        <v>36030125</v>
      </c>
      <c r="B300" s="173">
        <v>9782764447727</v>
      </c>
      <c r="C300" s="141" t="s">
        <v>1880</v>
      </c>
      <c r="D300" s="172">
        <v>50602</v>
      </c>
      <c r="E300" s="123" t="str">
        <f>IF(VLOOKUP($B:$B,'Spring ''26 CAWSE Product List'!$A:$F,6,FALSE)="","",VLOOKUP($B:$B,'Spring ''26 CAWSE Product List'!$A:$F,6,FALSE))</f>
        <v/>
      </c>
      <c r="F300" s="174"/>
    </row>
    <row r="301" spans="1:6" x14ac:dyDescent="0.25">
      <c r="A301" s="140">
        <v>13661850</v>
      </c>
      <c r="B301" s="173">
        <v>9781039714533</v>
      </c>
      <c r="C301" s="141" t="s">
        <v>1886</v>
      </c>
      <c r="D301" s="172">
        <v>50602</v>
      </c>
      <c r="E301" s="123" t="str">
        <f>IF(VLOOKUP($B:$B,'Spring ''26 CAWSE Product List'!$A:$F,6,FALSE)="","",VLOOKUP($B:$B,'Spring ''26 CAWSE Product List'!$A:$F,6,FALSE))</f>
        <v/>
      </c>
      <c r="F301" s="174"/>
    </row>
    <row r="302" spans="1:6" x14ac:dyDescent="0.25">
      <c r="A302" s="140">
        <v>2900315</v>
      </c>
      <c r="B302" s="173">
        <v>9782895795674</v>
      </c>
      <c r="C302" s="141" t="s">
        <v>2038</v>
      </c>
      <c r="D302" s="172">
        <v>50602</v>
      </c>
      <c r="E302" s="123" t="str">
        <f>IF(VLOOKUP($B:$B,'Spring ''26 CAWSE Product List'!$A:$F,6,FALSE)="","",VLOOKUP($B:$B,'Spring ''26 CAWSE Product List'!$A:$F,6,FALSE))</f>
        <v/>
      </c>
      <c r="F302" s="174"/>
    </row>
    <row r="303" spans="1:6" x14ac:dyDescent="0.25">
      <c r="A303" s="140">
        <v>64206814</v>
      </c>
      <c r="B303" s="173">
        <v>9781039711921</v>
      </c>
      <c r="C303" s="141" t="s">
        <v>2102</v>
      </c>
      <c r="D303" s="172">
        <v>50602</v>
      </c>
      <c r="E303" s="123" t="str">
        <f>IF(VLOOKUP($B:$B,'Spring ''26 CAWSE Product List'!$A:$F,6,FALSE)="","",VLOOKUP($B:$B,'Spring ''26 CAWSE Product List'!$A:$F,6,FALSE))</f>
        <v/>
      </c>
      <c r="F303" s="174"/>
    </row>
    <row r="304" spans="1:6" x14ac:dyDescent="0.25">
      <c r="A304" s="140">
        <v>72419880</v>
      </c>
      <c r="B304" s="173">
        <v>9782764452738</v>
      </c>
      <c r="C304" s="141" t="s">
        <v>1675</v>
      </c>
      <c r="D304" s="172">
        <v>50603</v>
      </c>
      <c r="E304" s="123" t="str">
        <f>IF(VLOOKUP($B:$B,'Spring ''26 CAWSE Product List'!$A:$F,6,FALSE)="","",VLOOKUP($B:$B,'Spring ''26 CAWSE Product List'!$A:$F,6,FALSE))</f>
        <v/>
      </c>
      <c r="F304" s="174"/>
    </row>
    <row r="305" spans="1:6" x14ac:dyDescent="0.25">
      <c r="A305" s="140">
        <v>84284642</v>
      </c>
      <c r="B305" s="173">
        <v>9782897628932</v>
      </c>
      <c r="C305" s="141" t="s">
        <v>1710</v>
      </c>
      <c r="D305" s="172">
        <v>50603</v>
      </c>
      <c r="E305" s="123" t="str">
        <f>IF(VLOOKUP($B:$B,'Spring ''26 CAWSE Product List'!$A:$F,6,FALSE)="","",VLOOKUP($B:$B,'Spring ''26 CAWSE Product List'!$A:$F,6,FALSE))</f>
        <v/>
      </c>
      <c r="F305" s="174"/>
    </row>
    <row r="306" spans="1:6" x14ac:dyDescent="0.25">
      <c r="A306" s="140">
        <v>48392070</v>
      </c>
      <c r="B306" s="173">
        <v>9781443196369</v>
      </c>
      <c r="C306" s="141" t="s">
        <v>1863</v>
      </c>
      <c r="D306" s="172">
        <v>50603</v>
      </c>
      <c r="E306" s="123" t="str">
        <f>IF(VLOOKUP($B:$B,'Spring ''26 CAWSE Product List'!$A:$F,6,FALSE)="","",VLOOKUP($B:$B,'Spring ''26 CAWSE Product List'!$A:$F,6,FALSE))</f>
        <v/>
      </c>
      <c r="F306" s="174"/>
    </row>
    <row r="307" spans="1:6" x14ac:dyDescent="0.25">
      <c r="A307" s="140">
        <v>68056703</v>
      </c>
      <c r="B307" s="173">
        <v>9781039714526</v>
      </c>
      <c r="C307" s="141" t="s">
        <v>1885</v>
      </c>
      <c r="D307" s="172">
        <v>50603</v>
      </c>
      <c r="E307" s="123" t="str">
        <f>IF(VLOOKUP($B:$B,'Spring ''26 CAWSE Product List'!$A:$F,6,FALSE)="","",VLOOKUP($B:$B,'Spring ''26 CAWSE Product List'!$A:$F,6,FALSE))</f>
        <v/>
      </c>
      <c r="F307" s="174"/>
    </row>
    <row r="308" spans="1:6" x14ac:dyDescent="0.25">
      <c r="A308" s="140">
        <v>46908185</v>
      </c>
      <c r="B308" s="173">
        <v>9782897746032</v>
      </c>
      <c r="C308" s="141" t="s">
        <v>1891</v>
      </c>
      <c r="D308" s="172">
        <v>50603</v>
      </c>
      <c r="E308" s="123" t="str">
        <f>IF(VLOOKUP($B:$B,'Spring ''26 CAWSE Product List'!$A:$F,6,FALSE)="","",VLOOKUP($B:$B,'Spring ''26 CAWSE Product List'!$A:$F,6,FALSE))</f>
        <v/>
      </c>
      <c r="F308" s="174"/>
    </row>
    <row r="309" spans="1:6" x14ac:dyDescent="0.25">
      <c r="A309" s="140">
        <v>16212682</v>
      </c>
      <c r="B309" s="173">
        <v>9781039708136</v>
      </c>
      <c r="C309" s="141" t="s">
        <v>2093</v>
      </c>
      <c r="D309" s="172">
        <v>50603</v>
      </c>
      <c r="E309" s="123" t="str">
        <f>IF(VLOOKUP($B:$B,'Spring ''26 CAWSE Product List'!$A:$F,6,FALSE)="","",VLOOKUP($B:$B,'Spring ''26 CAWSE Product List'!$A:$F,6,FALSE))</f>
        <v/>
      </c>
      <c r="F309" s="174"/>
    </row>
    <row r="310" spans="1:6" x14ac:dyDescent="0.25">
      <c r="A310" s="140">
        <v>29148738</v>
      </c>
      <c r="B310" s="173">
        <v>9781039710559</v>
      </c>
      <c r="C310" s="141" t="s">
        <v>2143</v>
      </c>
      <c r="D310" s="172">
        <v>50603</v>
      </c>
      <c r="E310" s="123" t="str">
        <f>IF(VLOOKUP($B:$B,'Spring ''26 CAWSE Product List'!$A:$F,6,FALSE)="","",VLOOKUP($B:$B,'Spring ''26 CAWSE Product List'!$A:$F,6,FALSE))</f>
        <v/>
      </c>
      <c r="F310" s="174"/>
    </row>
    <row r="311" spans="1:6" x14ac:dyDescent="0.25">
      <c r="A311" s="162">
        <v>99084132</v>
      </c>
      <c r="B311" s="163">
        <v>9782898532177</v>
      </c>
      <c r="C311" s="156" t="s">
        <v>1604</v>
      </c>
      <c r="D311" s="157">
        <v>50701</v>
      </c>
      <c r="E311" s="123" t="str">
        <f>IF(VLOOKUP($B:$B,'Spring ''26 CAWSE Product List'!$A:$F,6,FALSE)="","",VLOOKUP($B:$B,'Spring ''26 CAWSE Product List'!$A:$F,6,FALSE))</f>
        <v/>
      </c>
      <c r="F311" s="156"/>
    </row>
    <row r="312" spans="1:6" x14ac:dyDescent="0.25">
      <c r="A312" s="140">
        <v>54694546</v>
      </c>
      <c r="B312" s="173">
        <v>9781443198059</v>
      </c>
      <c r="C312" s="141" t="s">
        <v>1609</v>
      </c>
      <c r="D312" s="172">
        <v>50701</v>
      </c>
      <c r="E312" s="123" t="str">
        <f>IF(VLOOKUP($B:$B,'Spring ''26 CAWSE Product List'!$A:$F,6,FALSE)="","",VLOOKUP($B:$B,'Spring ''26 CAWSE Product List'!$A:$F,6,FALSE))</f>
        <v/>
      </c>
      <c r="F312" s="174"/>
    </row>
    <row r="313" spans="1:6" x14ac:dyDescent="0.25">
      <c r="A313" s="162">
        <v>77902439</v>
      </c>
      <c r="B313" s="163">
        <v>9781039708037</v>
      </c>
      <c r="C313" s="156" t="s">
        <v>1610</v>
      </c>
      <c r="D313" s="157">
        <v>50701</v>
      </c>
      <c r="E313" s="123" t="str">
        <f>IF(VLOOKUP($B:$B,'Spring ''26 CAWSE Product List'!$A:$F,6,FALSE)="","",VLOOKUP($B:$B,'Spring ''26 CAWSE Product List'!$A:$F,6,FALSE))</f>
        <v/>
      </c>
      <c r="F313" s="156"/>
    </row>
    <row r="314" spans="1:6" x14ac:dyDescent="0.25">
      <c r="A314" s="162">
        <v>61240524</v>
      </c>
      <c r="B314" s="163">
        <v>9781039716131</v>
      </c>
      <c r="C314" s="156" t="s">
        <v>1613</v>
      </c>
      <c r="D314" s="157">
        <v>50701</v>
      </c>
      <c r="E314" s="123" t="str">
        <f>IF(VLOOKUP($B:$B,'Spring ''26 CAWSE Product List'!$A:$F,6,FALSE)="","",VLOOKUP($B:$B,'Spring ''26 CAWSE Product List'!$A:$F,6,FALSE))</f>
        <v/>
      </c>
      <c r="F314" s="156"/>
    </row>
    <row r="315" spans="1:6" x14ac:dyDescent="0.25">
      <c r="A315" s="140">
        <v>28793907</v>
      </c>
      <c r="B315" s="173">
        <v>9781039704282</v>
      </c>
      <c r="C315" s="141" t="s">
        <v>1697</v>
      </c>
      <c r="D315" s="172">
        <v>50701</v>
      </c>
      <c r="E315" s="123" t="str">
        <f>IF(VLOOKUP($B:$B,'Spring ''26 CAWSE Product List'!$A:$F,6,FALSE)="","",VLOOKUP($B:$B,'Spring ''26 CAWSE Product List'!$A:$F,6,FALSE))</f>
        <v/>
      </c>
      <c r="F315" s="174"/>
    </row>
    <row r="316" spans="1:6" x14ac:dyDescent="0.25">
      <c r="A316" s="140">
        <v>88009309</v>
      </c>
      <c r="B316" s="173">
        <v>9781443190640</v>
      </c>
      <c r="C316" s="141" t="s">
        <v>1929</v>
      </c>
      <c r="D316" s="172">
        <v>50701</v>
      </c>
      <c r="E316" s="123" t="str">
        <f>IF(VLOOKUP($B:$B,'Spring ''26 CAWSE Product List'!$A:$F,6,FALSE)="","",VLOOKUP($B:$B,'Spring ''26 CAWSE Product List'!$A:$F,6,FALSE))</f>
        <v/>
      </c>
      <c r="F316" s="174"/>
    </row>
    <row r="317" spans="1:6" x14ac:dyDescent="0.25">
      <c r="A317" s="140">
        <v>26992153</v>
      </c>
      <c r="B317" s="173">
        <v>9782898531033</v>
      </c>
      <c r="C317" s="141" t="s">
        <v>1999</v>
      </c>
      <c r="D317" s="172">
        <v>50701</v>
      </c>
      <c r="E317" s="123" t="str">
        <f>IF(VLOOKUP($B:$B,'Spring ''26 CAWSE Product List'!$A:$F,6,FALSE)="","",VLOOKUP($B:$B,'Spring ''26 CAWSE Product List'!$A:$F,6,FALSE))</f>
        <v/>
      </c>
      <c r="F317" s="174"/>
    </row>
    <row r="318" spans="1:6" x14ac:dyDescent="0.25">
      <c r="A318" s="156">
        <v>79198529</v>
      </c>
      <c r="B318" s="163">
        <v>9781039713697</v>
      </c>
      <c r="C318" s="156" t="s">
        <v>1658</v>
      </c>
      <c r="D318" s="157">
        <v>50702</v>
      </c>
      <c r="E318" s="123" t="str">
        <f>IF(VLOOKUP($B:$B,'Spring ''26 CAWSE Product List'!$A:$F,6,FALSE)="","",VLOOKUP($B:$B,'Spring ''26 CAWSE Product List'!$A:$F,6,FALSE))</f>
        <v/>
      </c>
      <c r="F318" s="174"/>
    </row>
    <row r="319" spans="1:6" x14ac:dyDescent="0.25">
      <c r="A319" s="140">
        <v>18736996</v>
      </c>
      <c r="B319" s="173">
        <v>9781039707795</v>
      </c>
      <c r="C319" s="141" t="s">
        <v>1745</v>
      </c>
      <c r="D319" s="172">
        <v>50702</v>
      </c>
      <c r="E319" s="123" t="str">
        <f>IF(VLOOKUP($B:$B,'Spring ''26 CAWSE Product List'!$A:$F,6,FALSE)="","",VLOOKUP($B:$B,'Spring ''26 CAWSE Product List'!$A:$F,6,FALSE))</f>
        <v/>
      </c>
      <c r="F319" s="174"/>
    </row>
    <row r="320" spans="1:6" x14ac:dyDescent="0.25">
      <c r="A320" s="140">
        <v>12734547</v>
      </c>
      <c r="B320" s="173">
        <v>9781039712379</v>
      </c>
      <c r="C320" s="141" t="s">
        <v>1794</v>
      </c>
      <c r="D320" s="172">
        <v>50702</v>
      </c>
      <c r="E320" s="123" t="str">
        <f>IF(VLOOKUP($B:$B,'Spring ''26 CAWSE Product List'!$A:$F,6,FALSE)="","",VLOOKUP($B:$B,'Spring ''26 CAWSE Product List'!$A:$F,6,FALSE))</f>
        <v/>
      </c>
      <c r="F320" s="174"/>
    </row>
    <row r="321" spans="1:6" x14ac:dyDescent="0.25">
      <c r="A321" s="140">
        <v>46540031</v>
      </c>
      <c r="B321" s="173">
        <v>9781039715851</v>
      </c>
      <c r="C321" s="141" t="s">
        <v>1841</v>
      </c>
      <c r="D321" s="172">
        <v>50702</v>
      </c>
      <c r="E321" s="123" t="str">
        <f>IF(VLOOKUP($B:$B,'Spring ''26 CAWSE Product List'!$A:$F,6,FALSE)="","",VLOOKUP($B:$B,'Spring ''26 CAWSE Product List'!$A:$F,6,FALSE))</f>
        <v/>
      </c>
      <c r="F321" s="174"/>
    </row>
    <row r="322" spans="1:6" x14ac:dyDescent="0.25">
      <c r="A322" s="140">
        <v>60472184</v>
      </c>
      <c r="B322" s="173">
        <v>9781039702905</v>
      </c>
      <c r="C322" s="141" t="s">
        <v>300</v>
      </c>
      <c r="D322" s="172">
        <v>50703</v>
      </c>
      <c r="E322" s="123" t="str">
        <f>IF(VLOOKUP($B:$B,'Spring ''26 CAWSE Product List'!$A:$F,6,FALSE)="","",VLOOKUP($B:$B,'Spring ''26 CAWSE Product List'!$A:$F,6,FALSE))</f>
        <v/>
      </c>
      <c r="F322" s="156"/>
    </row>
    <row r="323" spans="1:6" x14ac:dyDescent="0.25">
      <c r="A323" s="140">
        <v>68665279</v>
      </c>
      <c r="B323" s="173">
        <v>9781039705937</v>
      </c>
      <c r="C323" s="141" t="s">
        <v>308</v>
      </c>
      <c r="D323" s="172">
        <v>50703</v>
      </c>
      <c r="E323" s="123" t="str">
        <f>IF(VLOOKUP($B:$B,'Spring ''26 CAWSE Product List'!$A:$F,6,FALSE)="","",VLOOKUP($B:$B,'Spring ''26 CAWSE Product List'!$A:$F,6,FALSE))</f>
        <v/>
      </c>
      <c r="F323" s="156"/>
    </row>
    <row r="324" spans="1:6" x14ac:dyDescent="0.25">
      <c r="A324" s="162">
        <v>11748855</v>
      </c>
      <c r="B324" s="163">
        <v>9781443197335</v>
      </c>
      <c r="C324" s="156" t="s">
        <v>1611</v>
      </c>
      <c r="D324" s="157">
        <v>50703</v>
      </c>
      <c r="E324" s="123" t="str">
        <f>IF(VLOOKUP($B:$B,'Spring ''26 CAWSE Product List'!$A:$F,6,FALSE)="","",VLOOKUP($B:$B,'Spring ''26 CAWSE Product List'!$A:$F,6,FALSE))</f>
        <v/>
      </c>
      <c r="F324" s="156"/>
    </row>
    <row r="325" spans="1:6" x14ac:dyDescent="0.25">
      <c r="A325" s="162">
        <v>90421013</v>
      </c>
      <c r="B325" s="163">
        <v>9781039711396</v>
      </c>
      <c r="C325" s="156" t="s">
        <v>1614</v>
      </c>
      <c r="D325" s="157">
        <v>50703</v>
      </c>
      <c r="E325" s="123" t="str">
        <f>IF(VLOOKUP($B:$B,'Spring ''26 CAWSE Product List'!$A:$F,6,FALSE)="","",VLOOKUP($B:$B,'Spring ''26 CAWSE Product List'!$A:$F,6,FALSE))</f>
        <v/>
      </c>
      <c r="F325" s="156"/>
    </row>
    <row r="326" spans="1:6" x14ac:dyDescent="0.25">
      <c r="A326" s="140">
        <v>3444239</v>
      </c>
      <c r="B326" s="173">
        <v>9781443176163</v>
      </c>
      <c r="C326" s="141" t="s">
        <v>1744</v>
      </c>
      <c r="D326" s="172">
        <v>50703</v>
      </c>
      <c r="E326" s="123" t="str">
        <f>IF(VLOOKUP($B:$B,'Spring ''26 CAWSE Product List'!$A:$F,6,FALSE)="","",VLOOKUP($B:$B,'Spring ''26 CAWSE Product List'!$A:$F,6,FALSE))</f>
        <v/>
      </c>
      <c r="F326" s="174"/>
    </row>
    <row r="327" spans="1:6" x14ac:dyDescent="0.25">
      <c r="A327" s="140">
        <v>2938382</v>
      </c>
      <c r="B327" s="173">
        <v>9781443149051</v>
      </c>
      <c r="C327" s="141" t="s">
        <v>1799</v>
      </c>
      <c r="D327" s="172">
        <v>50703</v>
      </c>
      <c r="E327" s="123" t="str">
        <f>IF(VLOOKUP($B:$B,'Spring ''26 CAWSE Product List'!$A:$F,6,FALSE)="","",VLOOKUP($B:$B,'Spring ''26 CAWSE Product List'!$A:$F,6,FALSE))</f>
        <v/>
      </c>
      <c r="F327" s="174"/>
    </row>
    <row r="328" spans="1:6" x14ac:dyDescent="0.25">
      <c r="A328" s="140">
        <v>32319234</v>
      </c>
      <c r="B328" s="173">
        <v>9782764453759</v>
      </c>
      <c r="C328" s="141" t="s">
        <v>1889</v>
      </c>
      <c r="D328" s="172">
        <v>50703</v>
      </c>
      <c r="E328" s="123" t="str">
        <f>IF(VLOOKUP($B:$B,'Spring ''26 CAWSE Product List'!$A:$F,6,FALSE)="","",VLOOKUP($B:$B,'Spring ''26 CAWSE Product List'!$A:$F,6,FALSE))</f>
        <v/>
      </c>
      <c r="F328" s="174"/>
    </row>
    <row r="329" spans="1:6" x14ac:dyDescent="0.25">
      <c r="A329" s="140">
        <v>3334539</v>
      </c>
      <c r="B329" s="173">
        <v>9781443169493</v>
      </c>
      <c r="C329" s="141" t="s">
        <v>1930</v>
      </c>
      <c r="D329" s="172">
        <v>50703</v>
      </c>
      <c r="E329" s="123" t="str">
        <f>IF(VLOOKUP($B:$B,'Spring ''26 CAWSE Product List'!$A:$F,6,FALSE)="","",VLOOKUP($B:$B,'Spring ''26 CAWSE Product List'!$A:$F,6,FALSE))</f>
        <v/>
      </c>
      <c r="F329" s="174"/>
    </row>
    <row r="330" spans="1:6" x14ac:dyDescent="0.25">
      <c r="A330" s="140">
        <v>71843672</v>
      </c>
      <c r="B330" s="173">
        <v>9781039707801</v>
      </c>
      <c r="C330" s="141" t="s">
        <v>312</v>
      </c>
      <c r="D330" s="172">
        <v>50801</v>
      </c>
      <c r="E330" s="123" t="str">
        <f>IF(VLOOKUP($B:$B,'Spring ''26 CAWSE Product List'!$A:$F,6,FALSE)="","",VLOOKUP($B:$B,'Spring ''26 CAWSE Product List'!$A:$F,6,FALSE))</f>
        <v/>
      </c>
      <c r="F330" s="156"/>
    </row>
    <row r="331" spans="1:6" x14ac:dyDescent="0.25">
      <c r="A331" s="140">
        <v>68444545</v>
      </c>
      <c r="B331" s="173">
        <v>9781039713727</v>
      </c>
      <c r="C331" s="141" t="s">
        <v>1750</v>
      </c>
      <c r="D331" s="172">
        <v>50801</v>
      </c>
      <c r="E331" s="123" t="str">
        <f>IF(VLOOKUP($B:$B,'Spring ''26 CAWSE Product List'!$A:$F,6,FALSE)="","",VLOOKUP($B:$B,'Spring ''26 CAWSE Product List'!$A:$F,6,FALSE))</f>
        <v/>
      </c>
      <c r="F331" s="174"/>
    </row>
    <row r="332" spans="1:6" x14ac:dyDescent="0.25">
      <c r="A332" s="140">
        <v>73390547</v>
      </c>
      <c r="B332" s="173">
        <v>9781039709522</v>
      </c>
      <c r="C332" s="141" t="s">
        <v>1842</v>
      </c>
      <c r="D332" s="172">
        <v>50801</v>
      </c>
      <c r="E332" s="123" t="str">
        <f>IF(VLOOKUP($B:$B,'Spring ''26 CAWSE Product List'!$A:$F,6,FALSE)="","",VLOOKUP($B:$B,'Spring ''26 CAWSE Product List'!$A:$F,6,FALSE))</f>
        <v/>
      </c>
      <c r="F332" s="174"/>
    </row>
    <row r="333" spans="1:6" x14ac:dyDescent="0.25">
      <c r="A333" s="140">
        <v>56907497</v>
      </c>
      <c r="B333" s="173">
        <v>9781039710290</v>
      </c>
      <c r="C333" s="141" t="s">
        <v>1843</v>
      </c>
      <c r="D333" s="172">
        <v>50801</v>
      </c>
      <c r="E333" s="123" t="str">
        <f>IF(VLOOKUP($B:$B,'Spring ''26 CAWSE Product List'!$A:$F,6,FALSE)="","",VLOOKUP($B:$B,'Spring ''26 CAWSE Product List'!$A:$F,6,FALSE))</f>
        <v/>
      </c>
      <c r="F333" s="174"/>
    </row>
    <row r="334" spans="1:6" x14ac:dyDescent="0.25">
      <c r="A334" s="140">
        <v>3583996</v>
      </c>
      <c r="B334" s="173">
        <v>9781443185233</v>
      </c>
      <c r="C334" s="141" t="s">
        <v>301</v>
      </c>
      <c r="D334" s="172">
        <v>50802</v>
      </c>
      <c r="E334" s="123" t="str">
        <f>IF(VLOOKUP($B:$B,'Spring ''26 CAWSE Product List'!$A:$F,6,FALSE)="","",VLOOKUP($B:$B,'Spring ''26 CAWSE Product List'!$A:$F,6,FALSE))</f>
        <v/>
      </c>
      <c r="F334" s="156"/>
    </row>
    <row r="335" spans="1:6" x14ac:dyDescent="0.25">
      <c r="A335" s="162">
        <v>47800370</v>
      </c>
      <c r="B335" s="163">
        <v>9781039715820</v>
      </c>
      <c r="C335" s="156" t="s">
        <v>1659</v>
      </c>
      <c r="D335" s="157">
        <v>50802</v>
      </c>
      <c r="E335" s="123" t="str">
        <f>IF(VLOOKUP($B:$B,'Spring ''26 CAWSE Product List'!$A:$F,6,FALSE)="","",VLOOKUP($B:$B,'Spring ''26 CAWSE Product List'!$A:$F,6,FALSE))</f>
        <v/>
      </c>
      <c r="F335" s="156"/>
    </row>
    <row r="336" spans="1:6" x14ac:dyDescent="0.25">
      <c r="A336" s="140">
        <v>85593132</v>
      </c>
      <c r="B336" s="173">
        <v>9781039713666</v>
      </c>
      <c r="C336" s="141" t="s">
        <v>1834</v>
      </c>
      <c r="D336" s="172">
        <v>50802</v>
      </c>
      <c r="E336" s="123" t="str">
        <f>IF(VLOOKUP($B:$B,'Spring ''26 CAWSE Product List'!$A:$F,6,FALSE)="","",VLOOKUP($B:$B,'Spring ''26 CAWSE Product List'!$A:$F,6,FALSE))</f>
        <v/>
      </c>
      <c r="F336" s="174"/>
    </row>
    <row r="337" spans="1:6" x14ac:dyDescent="0.25">
      <c r="A337" s="140">
        <v>75100980</v>
      </c>
      <c r="B337" s="173">
        <v>9781039712386</v>
      </c>
      <c r="C337" s="141" t="s">
        <v>1838</v>
      </c>
      <c r="D337" s="172">
        <v>50802</v>
      </c>
      <c r="E337" s="123" t="str">
        <f>IF(VLOOKUP($B:$B,'Spring ''26 CAWSE Product List'!$A:$F,6,FALSE)="","",VLOOKUP($B:$B,'Spring ''26 CAWSE Product List'!$A:$F,6,FALSE))</f>
        <v/>
      </c>
      <c r="F337" s="174"/>
    </row>
    <row r="338" spans="1:6" x14ac:dyDescent="0.25">
      <c r="A338" s="140">
        <v>51126175</v>
      </c>
      <c r="B338" s="173">
        <v>9781039710214</v>
      </c>
      <c r="C338" s="141" t="s">
        <v>1840</v>
      </c>
      <c r="D338" s="172">
        <v>50802</v>
      </c>
      <c r="E338" s="123" t="str">
        <f>IF(VLOOKUP($B:$B,'Spring ''26 CAWSE Product List'!$A:$F,6,FALSE)="","",VLOOKUP($B:$B,'Spring ''26 CAWSE Product List'!$A:$F,6,FALSE))</f>
        <v/>
      </c>
      <c r="F338" s="174"/>
    </row>
    <row r="339" spans="1:6" x14ac:dyDescent="0.25">
      <c r="A339" s="140">
        <v>36949124</v>
      </c>
      <c r="B339" s="173">
        <v>9781039714595</v>
      </c>
      <c r="C339" s="141" t="s">
        <v>1890</v>
      </c>
      <c r="D339" s="172">
        <v>50802</v>
      </c>
      <c r="E339" s="123" t="str">
        <f>IF(VLOOKUP($B:$B,'Spring ''26 CAWSE Product List'!$A:$F,6,FALSE)="","",VLOOKUP($B:$B,'Spring ''26 CAWSE Product List'!$A:$F,6,FALSE))</f>
        <v/>
      </c>
      <c r="F339" s="174"/>
    </row>
    <row r="340" spans="1:6" x14ac:dyDescent="0.25">
      <c r="A340" s="162">
        <v>70822805</v>
      </c>
      <c r="B340" s="163">
        <v>9781039705838</v>
      </c>
      <c r="C340" s="156" t="s">
        <v>1656</v>
      </c>
      <c r="D340" s="157">
        <v>50803</v>
      </c>
      <c r="E340" s="123" t="str">
        <f>IF(VLOOKUP($B:$B,'Spring ''26 CAWSE Product List'!$A:$F,6,FALSE)="","",VLOOKUP($B:$B,'Spring ''26 CAWSE Product List'!$A:$F,6,FALSE))</f>
        <v/>
      </c>
      <c r="F340" s="156"/>
    </row>
    <row r="341" spans="1:6" x14ac:dyDescent="0.25">
      <c r="A341" s="140">
        <v>84811453</v>
      </c>
      <c r="B341" s="173">
        <v>9781039705821</v>
      </c>
      <c r="C341" s="141" t="s">
        <v>1657</v>
      </c>
      <c r="D341" s="172">
        <v>50803</v>
      </c>
      <c r="E341" s="123" t="str">
        <f>IF(VLOOKUP($B:$B,'Spring ''26 CAWSE Product List'!$A:$F,6,FALSE)="","",VLOOKUP($B:$B,'Spring ''26 CAWSE Product List'!$A:$F,6,FALSE))</f>
        <v/>
      </c>
      <c r="F341" s="174"/>
    </row>
    <row r="342" spans="1:6" x14ac:dyDescent="0.25">
      <c r="A342" s="140">
        <v>40249809</v>
      </c>
      <c r="B342" s="173">
        <v>9781039707818</v>
      </c>
      <c r="C342" s="141" t="s">
        <v>1751</v>
      </c>
      <c r="D342" s="172">
        <v>50803</v>
      </c>
      <c r="E342" s="123" t="str">
        <f>IF(VLOOKUP($B:$B,'Spring ''26 CAWSE Product List'!$A:$F,6,FALSE)="","",VLOOKUP($B:$B,'Spring ''26 CAWSE Product List'!$A:$F,6,FALSE))</f>
        <v/>
      </c>
      <c r="F342" s="174"/>
    </row>
    <row r="343" spans="1:6" x14ac:dyDescent="0.25">
      <c r="A343" s="140">
        <v>14498815</v>
      </c>
      <c r="B343" s="173">
        <v>9781039709355</v>
      </c>
      <c r="C343" s="141" t="s">
        <v>1793</v>
      </c>
      <c r="D343" s="172">
        <v>50803</v>
      </c>
      <c r="E343" s="123" t="str">
        <f>IF(VLOOKUP($B:$B,'Spring ''26 CAWSE Product List'!$A:$F,6,FALSE)="","",VLOOKUP($B:$B,'Spring ''26 CAWSE Product List'!$A:$F,6,FALSE))</f>
        <v/>
      </c>
      <c r="F343" s="174"/>
    </row>
    <row r="344" spans="1:6" x14ac:dyDescent="0.25">
      <c r="A344" s="140">
        <v>88515824</v>
      </c>
      <c r="B344" s="173">
        <v>9781039705159</v>
      </c>
      <c r="C344" s="141" t="s">
        <v>1837</v>
      </c>
      <c r="D344" s="172">
        <v>50803</v>
      </c>
      <c r="E344" s="123" t="str">
        <f>IF(VLOOKUP($B:$B,'Spring ''26 CAWSE Product List'!$A:$F,6,FALSE)="","",VLOOKUP($B:$B,'Spring ''26 CAWSE Product List'!$A:$F,6,FALSE))</f>
        <v/>
      </c>
      <c r="F344" s="174"/>
    </row>
    <row r="345" spans="1:6" x14ac:dyDescent="0.25">
      <c r="A345" s="162">
        <v>45654614</v>
      </c>
      <c r="B345" s="163">
        <v>9781039716162</v>
      </c>
      <c r="C345" s="156" t="s">
        <v>1548</v>
      </c>
      <c r="D345" s="157">
        <v>50901</v>
      </c>
      <c r="E345" s="123" t="str">
        <f>IF(VLOOKUP($B:$B,'Spring ''26 CAWSE Product List'!$A:$F,6,FALSE)="","",VLOOKUP($B:$B,'Spring ''26 CAWSE Product List'!$A:$F,6,FALSE))</f>
        <v/>
      </c>
      <c r="F345" s="156"/>
    </row>
    <row r="346" spans="1:6" x14ac:dyDescent="0.25">
      <c r="A346" s="140">
        <v>72104735</v>
      </c>
      <c r="B346" s="173">
        <v>9781039714984</v>
      </c>
      <c r="C346" s="141" t="s">
        <v>1991</v>
      </c>
      <c r="D346" s="172">
        <v>50901</v>
      </c>
      <c r="E346" s="123" t="str">
        <f>IF(VLOOKUP($B:$B,'Spring ''26 CAWSE Product List'!$A:$F,6,FALSE)="","",VLOOKUP($B:$B,'Spring ''26 CAWSE Product List'!$A:$F,6,FALSE))</f>
        <v/>
      </c>
      <c r="F346" s="174"/>
    </row>
    <row r="347" spans="1:6" x14ac:dyDescent="0.25">
      <c r="A347" s="140">
        <v>13319904</v>
      </c>
      <c r="B347" s="173">
        <v>9781039715158</v>
      </c>
      <c r="C347" s="141" t="s">
        <v>1996</v>
      </c>
      <c r="D347" s="172">
        <v>50901</v>
      </c>
      <c r="E347" s="123" t="str">
        <f>IF(VLOOKUP($B:$B,'Spring ''26 CAWSE Product List'!$A:$F,6,FALSE)="","",VLOOKUP($B:$B,'Spring ''26 CAWSE Product List'!$A:$F,6,FALSE))</f>
        <v/>
      </c>
      <c r="F347" s="174"/>
    </row>
    <row r="348" spans="1:6" x14ac:dyDescent="0.25">
      <c r="A348" s="140">
        <v>91312019</v>
      </c>
      <c r="B348" s="173">
        <v>9781039714342</v>
      </c>
      <c r="C348" s="141" t="s">
        <v>2028</v>
      </c>
      <c r="D348" s="172">
        <v>50901</v>
      </c>
      <c r="E348" s="123" t="str">
        <f>IF(VLOOKUP($B:$B,'Spring ''26 CAWSE Product List'!$A:$F,6,FALSE)="","",VLOOKUP($B:$B,'Spring ''26 CAWSE Product List'!$A:$F,6,FALSE))</f>
        <v/>
      </c>
      <c r="F348" s="174"/>
    </row>
    <row r="349" spans="1:6" x14ac:dyDescent="0.25">
      <c r="A349" s="140">
        <v>94177276</v>
      </c>
      <c r="B349" s="173">
        <v>9781039712515</v>
      </c>
      <c r="C349" s="141" t="s">
        <v>2131</v>
      </c>
      <c r="D349" s="172">
        <v>50901</v>
      </c>
      <c r="E349" s="123" t="str">
        <f>IF(VLOOKUP($B:$B,'Spring ''26 CAWSE Product List'!$A:$F,6,FALSE)="","",VLOOKUP($B:$B,'Spring ''26 CAWSE Product List'!$A:$F,6,FALSE))</f>
        <v/>
      </c>
      <c r="F349" s="174"/>
    </row>
    <row r="350" spans="1:6" x14ac:dyDescent="0.25">
      <c r="A350" s="140">
        <v>46118249</v>
      </c>
      <c r="B350" s="173">
        <v>9781039709898</v>
      </c>
      <c r="C350" s="141" t="s">
        <v>2140</v>
      </c>
      <c r="D350" s="172">
        <v>50901</v>
      </c>
      <c r="E350" s="123" t="str">
        <f>IF(VLOOKUP($B:$B,'Spring ''26 CAWSE Product List'!$A:$F,6,FALSE)="","",VLOOKUP($B:$B,'Spring ''26 CAWSE Product List'!$A:$F,6,FALSE))</f>
        <v/>
      </c>
      <c r="F350" s="174"/>
    </row>
    <row r="351" spans="1:6" x14ac:dyDescent="0.25">
      <c r="A351" s="140">
        <v>74772353</v>
      </c>
      <c r="B351" s="173">
        <v>9781039715639</v>
      </c>
      <c r="C351" s="141" t="s">
        <v>2146</v>
      </c>
      <c r="D351" s="172">
        <v>50901</v>
      </c>
      <c r="E351" s="123" t="str">
        <f>IF(VLOOKUP($B:$B,'Spring ''26 CAWSE Product List'!$A:$F,6,FALSE)="","",VLOOKUP($B:$B,'Spring ''26 CAWSE Product List'!$A:$F,6,FALSE))</f>
        <v/>
      </c>
      <c r="F351" s="174"/>
    </row>
    <row r="352" spans="1:6" x14ac:dyDescent="0.25">
      <c r="A352" s="140">
        <v>91375765</v>
      </c>
      <c r="B352" s="173">
        <v>9781039714328</v>
      </c>
      <c r="C352" s="141" t="s">
        <v>1723</v>
      </c>
      <c r="D352" s="172">
        <v>50902</v>
      </c>
      <c r="E352" s="123" t="str">
        <f>IF(VLOOKUP($B:$B,'Spring ''26 CAWSE Product List'!$A:$F,6,FALSE)="","",VLOOKUP($B:$B,'Spring ''26 CAWSE Product List'!$A:$F,6,FALSE))</f>
        <v/>
      </c>
      <c r="F352" s="174"/>
    </row>
    <row r="353" spans="1:6" x14ac:dyDescent="0.25">
      <c r="A353" s="140">
        <v>63982932</v>
      </c>
      <c r="B353" s="173">
        <v>9781039709607</v>
      </c>
      <c r="C353" s="141" t="s">
        <v>1741</v>
      </c>
      <c r="D353" s="172">
        <v>50902</v>
      </c>
      <c r="E353" s="123" t="str">
        <f>IF(VLOOKUP($B:$B,'Spring ''26 CAWSE Product List'!$A:$F,6,FALSE)="","",VLOOKUP($B:$B,'Spring ''26 CAWSE Product List'!$A:$F,6,FALSE))</f>
        <v/>
      </c>
      <c r="F353" s="174"/>
    </row>
    <row r="354" spans="1:6" x14ac:dyDescent="0.25">
      <c r="A354" s="140">
        <v>22907047</v>
      </c>
      <c r="B354" s="173">
        <v>9781039710184</v>
      </c>
      <c r="C354" s="141" t="s">
        <v>1752</v>
      </c>
      <c r="D354" s="172">
        <v>50902</v>
      </c>
      <c r="E354" s="123" t="str">
        <f>IF(VLOOKUP($B:$B,'Spring ''26 CAWSE Product List'!$A:$F,6,FALSE)="","",VLOOKUP($B:$B,'Spring ''26 CAWSE Product List'!$A:$F,6,FALSE))</f>
        <v/>
      </c>
      <c r="F354" s="174"/>
    </row>
    <row r="355" spans="1:6" x14ac:dyDescent="0.25">
      <c r="A355" s="140">
        <v>65100123</v>
      </c>
      <c r="B355" s="173">
        <v>9781039712171</v>
      </c>
      <c r="C355" s="141" t="s">
        <v>1992</v>
      </c>
      <c r="D355" s="172">
        <v>50902</v>
      </c>
      <c r="E355" s="123" t="str">
        <f>IF(VLOOKUP($B:$B,'Spring ''26 CAWSE Product List'!$A:$F,6,FALSE)="","",VLOOKUP($B:$B,'Spring ''26 CAWSE Product List'!$A:$F,6,FALSE))</f>
        <v/>
      </c>
      <c r="F355" s="174"/>
    </row>
    <row r="356" spans="1:6" x14ac:dyDescent="0.25">
      <c r="A356" s="140">
        <v>58174236</v>
      </c>
      <c r="B356" s="173">
        <v>9781039709461</v>
      </c>
      <c r="C356" s="141" t="s">
        <v>2025</v>
      </c>
      <c r="D356" s="172">
        <v>50902</v>
      </c>
      <c r="E356" s="123" t="str">
        <f>IF(VLOOKUP($B:$B,'Spring ''26 CAWSE Product List'!$A:$F,6,FALSE)="","",VLOOKUP($B:$B,'Spring ''26 CAWSE Product List'!$A:$F,6,FALSE))</f>
        <v/>
      </c>
      <c r="F356" s="174"/>
    </row>
    <row r="357" spans="1:6" x14ac:dyDescent="0.25">
      <c r="A357" s="140">
        <v>11716440</v>
      </c>
      <c r="B357" s="173">
        <v>9781039710924</v>
      </c>
      <c r="C357" s="141" t="s">
        <v>2109</v>
      </c>
      <c r="D357" s="172">
        <v>50902</v>
      </c>
      <c r="E357" s="123" t="str">
        <f>IF(VLOOKUP($B:$B,'Spring ''26 CAWSE Product List'!$A:$F,6,FALSE)="","",VLOOKUP($B:$B,'Spring ''26 CAWSE Product List'!$A:$F,6,FALSE))</f>
        <v/>
      </c>
      <c r="F357" s="174"/>
    </row>
    <row r="358" spans="1:6" x14ac:dyDescent="0.25">
      <c r="A358" s="140">
        <v>85971814</v>
      </c>
      <c r="B358" s="173">
        <v>9781039709881</v>
      </c>
      <c r="C358" s="141" t="s">
        <v>1576</v>
      </c>
      <c r="D358" s="172">
        <v>50903</v>
      </c>
      <c r="E358" s="123" t="str">
        <f>IF(VLOOKUP($B:$B,'Spring ''26 CAWSE Product List'!$A:$F,6,FALSE)="","",VLOOKUP($B:$B,'Spring ''26 CAWSE Product List'!$A:$F,6,FALSE))</f>
        <v/>
      </c>
      <c r="F358" s="174"/>
    </row>
    <row r="359" spans="1:6" x14ac:dyDescent="0.25">
      <c r="A359" s="140">
        <v>27617558</v>
      </c>
      <c r="B359" s="173">
        <v>9781039714335</v>
      </c>
      <c r="C359" s="141" t="s">
        <v>1638</v>
      </c>
      <c r="D359" s="172">
        <v>50903</v>
      </c>
      <c r="E359" s="123" t="str">
        <f>IF(VLOOKUP($B:$B,'Spring ''26 CAWSE Product List'!$A:$F,6,FALSE)="","",VLOOKUP($B:$B,'Spring ''26 CAWSE Product List'!$A:$F,6,FALSE))</f>
        <v/>
      </c>
      <c r="F359" s="156"/>
    </row>
    <row r="360" spans="1:6" x14ac:dyDescent="0.25">
      <c r="A360" s="162">
        <v>38949736</v>
      </c>
      <c r="B360" s="163">
        <v>9781039705517</v>
      </c>
      <c r="C360" s="156" t="s">
        <v>1650</v>
      </c>
      <c r="D360" s="157">
        <v>50903</v>
      </c>
      <c r="E360" s="123" t="str">
        <f>IF(VLOOKUP($B:$B,'Spring ''26 CAWSE Product List'!$A:$F,6,FALSE)="","",VLOOKUP($B:$B,'Spring ''26 CAWSE Product List'!$A:$F,6,FALSE))</f>
        <v/>
      </c>
      <c r="F360" s="156"/>
    </row>
    <row r="361" spans="1:6" x14ac:dyDescent="0.25">
      <c r="A361" s="162">
        <v>95681967</v>
      </c>
      <c r="B361" s="163">
        <v>9781039710467</v>
      </c>
      <c r="C361" s="156" t="s">
        <v>1655</v>
      </c>
      <c r="D361" s="157">
        <v>50903</v>
      </c>
      <c r="E361" s="123" t="str">
        <f>IF(VLOOKUP($B:$B,'Spring ''26 CAWSE Product List'!$A:$F,6,FALSE)="","",VLOOKUP($B:$B,'Spring ''26 CAWSE Product List'!$A:$F,6,FALSE))</f>
        <v/>
      </c>
      <c r="F361" s="156"/>
    </row>
    <row r="362" spans="1:6" x14ac:dyDescent="0.25">
      <c r="A362" s="140">
        <v>65874183</v>
      </c>
      <c r="B362" s="173">
        <v>9781039711587</v>
      </c>
      <c r="C362" s="141" t="s">
        <v>1776</v>
      </c>
      <c r="D362" s="172">
        <v>50903</v>
      </c>
      <c r="E362" s="123" t="str">
        <f>IF(VLOOKUP($B:$B,'Spring ''26 CAWSE Product List'!$A:$F,6,FALSE)="","",VLOOKUP($B:$B,'Spring ''26 CAWSE Product List'!$A:$F,6,FALSE))</f>
        <v/>
      </c>
      <c r="F362" s="174"/>
    </row>
    <row r="363" spans="1:6" x14ac:dyDescent="0.25">
      <c r="A363" s="140">
        <v>11387398</v>
      </c>
      <c r="B363" s="173">
        <v>9781039702165</v>
      </c>
      <c r="C363" s="141" t="s">
        <v>1975</v>
      </c>
      <c r="D363" s="172">
        <v>50903</v>
      </c>
      <c r="E363" s="123" t="str">
        <f>IF(VLOOKUP($B:$B,'Spring ''26 CAWSE Product List'!$A:$F,6,FALSE)="","",VLOOKUP($B:$B,'Spring ''26 CAWSE Product List'!$A:$F,6,FALSE))</f>
        <v/>
      </c>
      <c r="F363" s="174"/>
    </row>
    <row r="364" spans="1:6" x14ac:dyDescent="0.25">
      <c r="A364" s="140">
        <v>64852116</v>
      </c>
      <c r="B364" s="173">
        <v>9781039706569</v>
      </c>
      <c r="C364" s="141" t="s">
        <v>2051</v>
      </c>
      <c r="D364" s="172">
        <v>50903</v>
      </c>
      <c r="E364" s="123" t="str">
        <f>IF(VLOOKUP($B:$B,'Spring ''26 CAWSE Product List'!$A:$F,6,FALSE)="","",VLOOKUP($B:$B,'Spring ''26 CAWSE Product List'!$A:$F,6,FALSE))</f>
        <v/>
      </c>
      <c r="F364" s="174"/>
    </row>
    <row r="365" spans="1:6" x14ac:dyDescent="0.25">
      <c r="A365" s="140">
        <v>82903097</v>
      </c>
      <c r="B365" s="173">
        <v>9781039712423</v>
      </c>
      <c r="C365" s="141" t="s">
        <v>2104</v>
      </c>
      <c r="D365" s="172">
        <v>50903</v>
      </c>
      <c r="E365" s="123" t="str">
        <f>IF(VLOOKUP($B:$B,'Spring ''26 CAWSE Product List'!$A:$F,6,FALSE)="","",VLOOKUP($B:$B,'Spring ''26 CAWSE Product List'!$A:$F,6,FALSE))</f>
        <v/>
      </c>
      <c r="F365" s="174"/>
    </row>
    <row r="366" spans="1:6" x14ac:dyDescent="0.25">
      <c r="A366" s="140">
        <v>59019284</v>
      </c>
      <c r="B366" s="173">
        <v>9781039710160</v>
      </c>
      <c r="C366" s="141" t="s">
        <v>1601</v>
      </c>
      <c r="D366" s="172">
        <v>51001</v>
      </c>
      <c r="E366" s="123" t="str">
        <f>IF(VLOOKUP($B:$B,'Spring ''26 CAWSE Product List'!$A:$F,6,FALSE)="","",VLOOKUP($B:$B,'Spring ''26 CAWSE Product List'!$A:$F,6,FALSE))</f>
        <v/>
      </c>
      <c r="F366" s="174"/>
    </row>
    <row r="367" spans="1:6" x14ac:dyDescent="0.25">
      <c r="A367" s="140">
        <v>84800526</v>
      </c>
      <c r="B367" s="173">
        <v>9781039711730</v>
      </c>
      <c r="C367" s="141" t="s">
        <v>1701</v>
      </c>
      <c r="D367" s="172">
        <v>51001</v>
      </c>
      <c r="E367" s="123" t="str">
        <f>IF(VLOOKUP($B:$B,'Spring ''26 CAWSE Product List'!$A:$F,6,FALSE)="","",VLOOKUP($B:$B,'Spring ''26 CAWSE Product List'!$A:$F,6,FALSE))</f>
        <v/>
      </c>
      <c r="F367" s="174"/>
    </row>
    <row r="368" spans="1:6" x14ac:dyDescent="0.25">
      <c r="A368" s="140">
        <v>34094726</v>
      </c>
      <c r="B368" s="173">
        <v>9781039715950</v>
      </c>
      <c r="C368" s="141" t="s">
        <v>1774</v>
      </c>
      <c r="D368" s="172">
        <v>51001</v>
      </c>
      <c r="E368" s="123" t="str">
        <f>IF(VLOOKUP($B:$B,'Spring ''26 CAWSE Product List'!$A:$F,6,FALSE)="","",VLOOKUP($B:$B,'Spring ''26 CAWSE Product List'!$A:$F,6,FALSE))</f>
        <v/>
      </c>
      <c r="F368" s="174"/>
    </row>
    <row r="369" spans="1:6" x14ac:dyDescent="0.25">
      <c r="A369" s="140">
        <v>61432556</v>
      </c>
      <c r="B369" s="173">
        <v>9781039709270</v>
      </c>
      <c r="C369" s="141" t="s">
        <v>2066</v>
      </c>
      <c r="D369" s="172">
        <v>51001</v>
      </c>
      <c r="E369" s="123" t="str">
        <f>IF(VLOOKUP($B:$B,'Spring ''26 CAWSE Product List'!$A:$F,6,FALSE)="","",VLOOKUP($B:$B,'Spring ''26 CAWSE Product List'!$A:$F,6,FALSE))</f>
        <v/>
      </c>
      <c r="F369" s="174"/>
    </row>
    <row r="370" spans="1:6" x14ac:dyDescent="0.25">
      <c r="A370" s="140">
        <v>85936037</v>
      </c>
      <c r="B370" s="173">
        <v>9781039711686</v>
      </c>
      <c r="C370" s="141" t="s">
        <v>2101</v>
      </c>
      <c r="D370" s="172">
        <v>51001</v>
      </c>
      <c r="E370" s="123" t="str">
        <f>IF(VLOOKUP($B:$B,'Spring ''26 CAWSE Product List'!$A:$F,6,FALSE)="","",VLOOKUP($B:$B,'Spring ''26 CAWSE Product List'!$A:$F,6,FALSE))</f>
        <v/>
      </c>
      <c r="F370" s="174"/>
    </row>
    <row r="371" spans="1:6" x14ac:dyDescent="0.25">
      <c r="A371" s="140">
        <v>79303799</v>
      </c>
      <c r="B371" s="173">
        <v>9781039716339</v>
      </c>
      <c r="C371" s="141" t="s">
        <v>2120</v>
      </c>
      <c r="D371" s="172">
        <v>51001</v>
      </c>
      <c r="E371" s="123" t="str">
        <f>IF(VLOOKUP($B:$B,'Spring ''26 CAWSE Product List'!$A:$F,6,FALSE)="","",VLOOKUP($B:$B,'Spring ''26 CAWSE Product List'!$A:$F,6,FALSE))</f>
        <v/>
      </c>
      <c r="F371" s="174"/>
    </row>
    <row r="372" spans="1:6" x14ac:dyDescent="0.25">
      <c r="A372" s="140">
        <v>76672544</v>
      </c>
      <c r="B372" s="173">
        <v>9782764368824</v>
      </c>
      <c r="C372" s="141" t="s">
        <v>324</v>
      </c>
      <c r="D372" s="172">
        <v>51002</v>
      </c>
      <c r="E372" s="123" t="str">
        <f>IF(VLOOKUP($B:$B,'Spring ''26 CAWSE Product List'!$A:$F,6,FALSE)="","",VLOOKUP($B:$B,'Spring ''26 CAWSE Product List'!$A:$F,6,FALSE))</f>
        <v/>
      </c>
      <c r="F372" s="156"/>
    </row>
    <row r="373" spans="1:6" x14ac:dyDescent="0.25">
      <c r="A373" s="162">
        <v>92560226</v>
      </c>
      <c r="B373" s="163">
        <v>9781039715264</v>
      </c>
      <c r="C373" s="156" t="s">
        <v>1681</v>
      </c>
      <c r="D373" s="157">
        <v>51002</v>
      </c>
      <c r="E373" s="123" t="str">
        <f>IF(VLOOKUP($B:$B,'Spring ''26 CAWSE Product List'!$A:$F,6,FALSE)="","",VLOOKUP($B:$B,'Spring ''26 CAWSE Product List'!$A:$F,6,FALSE))</f>
        <v/>
      </c>
      <c r="F373" s="156"/>
    </row>
    <row r="374" spans="1:6" x14ac:dyDescent="0.25">
      <c r="A374" s="140">
        <v>3430634</v>
      </c>
      <c r="B374" s="173">
        <v>9781443176224</v>
      </c>
      <c r="C374" s="141" t="s">
        <v>2009</v>
      </c>
      <c r="D374" s="172">
        <v>51002</v>
      </c>
      <c r="E374" s="123" t="str">
        <f>IF(VLOOKUP($B:$B,'Spring ''26 CAWSE Product List'!$A:$F,6,FALSE)="","",VLOOKUP($B:$B,'Spring ''26 CAWSE Product List'!$A:$F,6,FALSE))</f>
        <v/>
      </c>
      <c r="F374" s="174"/>
    </row>
    <row r="375" spans="1:6" x14ac:dyDescent="0.25">
      <c r="A375" s="140">
        <v>29873737</v>
      </c>
      <c r="B375" s="173">
        <v>9781039716506</v>
      </c>
      <c r="C375" s="141" t="s">
        <v>2014</v>
      </c>
      <c r="D375" s="172">
        <v>51002</v>
      </c>
      <c r="E375" s="123" t="str">
        <f>IF(VLOOKUP($B:$B,'Spring ''26 CAWSE Product List'!$A:$F,6,FALSE)="","",VLOOKUP($B:$B,'Spring ''26 CAWSE Product List'!$A:$F,6,FALSE))</f>
        <v/>
      </c>
      <c r="F375" s="174"/>
    </row>
    <row r="376" spans="1:6" x14ac:dyDescent="0.25">
      <c r="A376" s="140">
        <v>94126942</v>
      </c>
      <c r="B376" s="173">
        <v>9781039714588</v>
      </c>
      <c r="C376" s="141" t="s">
        <v>2019</v>
      </c>
      <c r="D376" s="172">
        <v>51002</v>
      </c>
      <c r="E376" s="123" t="str">
        <f>IF(VLOOKUP($B:$B,'Spring ''26 CAWSE Product List'!$A:$F,6,FALSE)="","",VLOOKUP($B:$B,'Spring ''26 CAWSE Product List'!$A:$F,6,FALSE))</f>
        <v/>
      </c>
      <c r="F376" s="174"/>
    </row>
    <row r="377" spans="1:6" x14ac:dyDescent="0.25">
      <c r="A377" s="140">
        <v>93425857</v>
      </c>
      <c r="B377" s="173">
        <v>9781443199131</v>
      </c>
      <c r="C377" s="141" t="s">
        <v>1558</v>
      </c>
      <c r="D377" s="172">
        <v>51003</v>
      </c>
      <c r="E377" s="123" t="str">
        <f>IF(VLOOKUP($B:$B,'Spring ''26 CAWSE Product List'!$A:$F,6,FALSE)="","",VLOOKUP($B:$B,'Spring ''26 CAWSE Product List'!$A:$F,6,FALSE))</f>
        <v/>
      </c>
      <c r="F377" s="174"/>
    </row>
    <row r="378" spans="1:6" x14ac:dyDescent="0.25">
      <c r="A378" s="140">
        <v>45177947</v>
      </c>
      <c r="B378" s="173">
        <v>9781039710566</v>
      </c>
      <c r="C378" s="141" t="s">
        <v>1761</v>
      </c>
      <c r="D378" s="172">
        <v>51003</v>
      </c>
      <c r="E378" s="123" t="str">
        <f>IF(VLOOKUP($B:$B,'Spring ''26 CAWSE Product List'!$A:$F,6,FALSE)="","",VLOOKUP($B:$B,'Spring ''26 CAWSE Product List'!$A:$F,6,FALSE))</f>
        <v/>
      </c>
      <c r="F378" s="174"/>
    </row>
    <row r="379" spans="1:6" x14ac:dyDescent="0.25">
      <c r="A379" s="140">
        <v>57156457</v>
      </c>
      <c r="B379" s="173">
        <v>9781039704022</v>
      </c>
      <c r="C379" s="141" t="s">
        <v>1875</v>
      </c>
      <c r="D379" s="172">
        <v>51003</v>
      </c>
      <c r="E379" s="123" t="str">
        <f>IF(VLOOKUP($B:$B,'Spring ''26 CAWSE Product List'!$A:$F,6,FALSE)="","",VLOOKUP($B:$B,'Spring ''26 CAWSE Product List'!$A:$F,6,FALSE))</f>
        <v/>
      </c>
      <c r="F379" s="174"/>
    </row>
    <row r="380" spans="1:6" x14ac:dyDescent="0.25">
      <c r="A380" s="140">
        <v>80867368</v>
      </c>
      <c r="B380" s="173">
        <v>9781039709720</v>
      </c>
      <c r="C380" s="141" t="s">
        <v>2008</v>
      </c>
      <c r="D380" s="172">
        <v>51003</v>
      </c>
      <c r="E380" s="123" t="str">
        <f>IF(VLOOKUP($B:$B,'Spring ''26 CAWSE Product List'!$A:$F,6,FALSE)="","",VLOOKUP($B:$B,'Spring ''26 CAWSE Product List'!$A:$F,6,FALSE))</f>
        <v/>
      </c>
      <c r="F380" s="174"/>
    </row>
    <row r="381" spans="1:6" x14ac:dyDescent="0.25">
      <c r="A381" s="140">
        <v>61618719</v>
      </c>
      <c r="B381" s="173">
        <v>9781039710573</v>
      </c>
      <c r="C381" s="141" t="s">
        <v>2016</v>
      </c>
      <c r="D381" s="172">
        <v>51003</v>
      </c>
      <c r="E381" s="123" t="str">
        <f>IF(VLOOKUP($B:$B,'Spring ''26 CAWSE Product List'!$A:$F,6,FALSE)="","",VLOOKUP($B:$B,'Spring ''26 CAWSE Product List'!$A:$F,6,FALSE))</f>
        <v/>
      </c>
      <c r="F381" s="174"/>
    </row>
    <row r="382" spans="1:6" x14ac:dyDescent="0.25">
      <c r="A382" s="140">
        <v>47911842</v>
      </c>
      <c r="B382" s="173">
        <v>9781039709713</v>
      </c>
      <c r="C382" s="141" t="s">
        <v>2020</v>
      </c>
      <c r="D382" s="172">
        <v>51003</v>
      </c>
      <c r="E382" s="123" t="str">
        <f>IF(VLOOKUP($B:$B,'Spring ''26 CAWSE Product List'!$A:$F,6,FALSE)="","",VLOOKUP($B:$B,'Spring ''26 CAWSE Product List'!$A:$F,6,FALSE))</f>
        <v/>
      </c>
      <c r="F382" s="174"/>
    </row>
    <row r="383" spans="1:6" x14ac:dyDescent="0.25">
      <c r="A383" s="140">
        <v>83684966</v>
      </c>
      <c r="B383" s="173">
        <v>9781039709621</v>
      </c>
      <c r="C383" s="141" t="s">
        <v>2040</v>
      </c>
      <c r="D383" s="172">
        <v>51003</v>
      </c>
      <c r="E383" s="123" t="str">
        <f>IF(VLOOKUP($B:$B,'Spring ''26 CAWSE Product List'!$A:$F,6,FALSE)="","",VLOOKUP($B:$B,'Spring ''26 CAWSE Product List'!$A:$F,6,FALSE))</f>
        <v/>
      </c>
      <c r="F383" s="174"/>
    </row>
    <row r="384" spans="1:6" x14ac:dyDescent="0.25">
      <c r="A384" s="140">
        <v>91870653</v>
      </c>
      <c r="B384" s="173">
        <v>9781039712768</v>
      </c>
      <c r="C384" s="141" t="s">
        <v>2071</v>
      </c>
      <c r="D384" s="172">
        <v>51003</v>
      </c>
      <c r="E384" s="123" t="str">
        <f>IF(VLOOKUP($B:$B,'Spring ''26 CAWSE Product List'!$A:$F,6,FALSE)="","",VLOOKUP($B:$B,'Spring ''26 CAWSE Product List'!$A:$F,6,FALSE))</f>
        <v/>
      </c>
      <c r="F384" s="174"/>
    </row>
    <row r="385" spans="1:6" x14ac:dyDescent="0.25">
      <c r="A385" s="162">
        <v>25224937</v>
      </c>
      <c r="B385" s="163">
        <v>9781039709874</v>
      </c>
      <c r="C385" s="156" t="s">
        <v>1563</v>
      </c>
      <c r="D385" s="157">
        <v>60101</v>
      </c>
      <c r="E385" s="123" t="str">
        <f>IF(VLOOKUP($B:$B,'Spring ''26 CAWSE Product List'!$A:$F,6,FALSE)="","",VLOOKUP($B:$B,'Spring ''26 CAWSE Product List'!$A:$F,6,FALSE))</f>
        <v/>
      </c>
      <c r="F385" s="156"/>
    </row>
    <row r="386" spans="1:6" x14ac:dyDescent="0.25">
      <c r="A386" s="162">
        <v>17887430</v>
      </c>
      <c r="B386" s="163">
        <v>9781443191692</v>
      </c>
      <c r="C386" s="156" t="s">
        <v>1581</v>
      </c>
      <c r="D386" s="157">
        <v>60101</v>
      </c>
      <c r="E386" s="123" t="str">
        <f>IF(VLOOKUP($B:$B,'Spring ''26 CAWSE Product List'!$A:$F,6,FALSE)="","",VLOOKUP($B:$B,'Spring ''26 CAWSE Product List'!$A:$F,6,FALSE))</f>
        <v/>
      </c>
      <c r="F386" s="156"/>
    </row>
    <row r="387" spans="1:6" x14ac:dyDescent="0.25">
      <c r="A387" s="140">
        <v>43818446</v>
      </c>
      <c r="B387" s="173">
        <v>9781443189125</v>
      </c>
      <c r="C387" s="141" t="s">
        <v>1705</v>
      </c>
      <c r="D387" s="172">
        <v>60101</v>
      </c>
      <c r="E387" s="123" t="str">
        <f>IF(VLOOKUP($B:$B,'Spring ''26 CAWSE Product List'!$A:$F,6,FALSE)="","",VLOOKUP($B:$B,'Spring ''26 CAWSE Product List'!$A:$F,6,FALSE))</f>
        <v/>
      </c>
      <c r="F387" s="174"/>
    </row>
    <row r="388" spans="1:6" x14ac:dyDescent="0.25">
      <c r="A388" s="140">
        <v>60114149</v>
      </c>
      <c r="B388" s="173">
        <v>9781039707931</v>
      </c>
      <c r="C388" s="141" t="s">
        <v>1788</v>
      </c>
      <c r="D388" s="172">
        <v>60101</v>
      </c>
      <c r="E388" s="123" t="str">
        <f>IF(VLOOKUP($B:$B,'Spring ''26 CAWSE Product List'!$A:$F,6,FALSE)="","",VLOOKUP($B:$B,'Spring ''26 CAWSE Product List'!$A:$F,6,FALSE))</f>
        <v/>
      </c>
      <c r="F388" s="174"/>
    </row>
    <row r="389" spans="1:6" x14ac:dyDescent="0.25">
      <c r="A389" s="140">
        <v>78135803</v>
      </c>
      <c r="B389" s="173">
        <v>9781039708167</v>
      </c>
      <c r="C389" s="141" t="s">
        <v>1789</v>
      </c>
      <c r="D389" s="172">
        <v>60101</v>
      </c>
      <c r="E389" s="123" t="str">
        <f>IF(VLOOKUP($B:$B,'Spring ''26 CAWSE Product List'!$A:$F,6,FALSE)="","",VLOOKUP($B:$B,'Spring ''26 CAWSE Product List'!$A:$F,6,FALSE))</f>
        <v/>
      </c>
      <c r="F389" s="174"/>
    </row>
    <row r="390" spans="1:6" x14ac:dyDescent="0.25">
      <c r="A390" s="140">
        <v>92248459</v>
      </c>
      <c r="B390" s="173">
        <v>9781039709263</v>
      </c>
      <c r="C390" s="141" t="s">
        <v>1810</v>
      </c>
      <c r="D390" s="172">
        <v>60101</v>
      </c>
      <c r="E390" s="123" t="str">
        <f>IF(VLOOKUP($B:$B,'Spring ''26 CAWSE Product List'!$A:$F,6,FALSE)="","",VLOOKUP($B:$B,'Spring ''26 CAWSE Product List'!$A:$F,6,FALSE))</f>
        <v/>
      </c>
      <c r="F390" s="174"/>
    </row>
    <row r="391" spans="1:6" x14ac:dyDescent="0.25">
      <c r="A391" s="140">
        <v>54225264</v>
      </c>
      <c r="B391" s="173">
        <v>9781039710177</v>
      </c>
      <c r="C391" s="141" t="s">
        <v>2074</v>
      </c>
      <c r="D391" s="172">
        <v>60101</v>
      </c>
      <c r="E391" s="123" t="str">
        <f>IF(VLOOKUP($B:$B,'Spring ''26 CAWSE Product List'!$A:$F,6,FALSE)="","",VLOOKUP($B:$B,'Spring ''26 CAWSE Product List'!$A:$F,6,FALSE))</f>
        <v/>
      </c>
      <c r="F391" s="174"/>
    </row>
    <row r="392" spans="1:6" x14ac:dyDescent="0.25">
      <c r="A392" s="140">
        <v>24307878</v>
      </c>
      <c r="B392" s="173">
        <v>9781039705265</v>
      </c>
      <c r="C392" s="141" t="s">
        <v>2119</v>
      </c>
      <c r="D392" s="172">
        <v>60101</v>
      </c>
      <c r="E392" s="123" t="str">
        <f>IF(VLOOKUP($B:$B,'Spring ''26 CAWSE Product List'!$A:$F,6,FALSE)="","",VLOOKUP($B:$B,'Spring ''26 CAWSE Product List'!$A:$F,6,FALSE))</f>
        <v/>
      </c>
      <c r="F392" s="174"/>
    </row>
    <row r="393" spans="1:6" x14ac:dyDescent="0.25">
      <c r="A393" s="162">
        <v>3338028</v>
      </c>
      <c r="B393" s="163">
        <v>9781443169530</v>
      </c>
      <c r="C393" s="156" t="s">
        <v>1577</v>
      </c>
      <c r="D393" s="157">
        <v>60102</v>
      </c>
      <c r="E393" s="123" t="str">
        <f>IF(VLOOKUP($B:$B,'Spring ''26 CAWSE Product List'!$A:$F,6,FALSE)="","",VLOOKUP($B:$B,'Spring ''26 CAWSE Product List'!$A:$F,6,FALSE))</f>
        <v/>
      </c>
      <c r="F393" s="156"/>
    </row>
    <row r="394" spans="1:6" x14ac:dyDescent="0.25">
      <c r="A394" s="140">
        <v>80148215</v>
      </c>
      <c r="B394" s="173">
        <v>9781039704589</v>
      </c>
      <c r="C394" s="141" t="s">
        <v>1743</v>
      </c>
      <c r="D394" s="172">
        <v>60102</v>
      </c>
      <c r="E394" s="123" t="str">
        <f>IF(VLOOKUP($B:$B,'Spring ''26 CAWSE Product List'!$A:$F,6,FALSE)="","",VLOOKUP($B:$B,'Spring ''26 CAWSE Product List'!$A:$F,6,FALSE))</f>
        <v/>
      </c>
      <c r="F394" s="174"/>
    </row>
    <row r="395" spans="1:6" x14ac:dyDescent="0.25">
      <c r="A395" s="140">
        <v>70989506</v>
      </c>
      <c r="B395" s="173">
        <v>9781039702356</v>
      </c>
      <c r="C395" s="141" t="s">
        <v>1758</v>
      </c>
      <c r="D395" s="172">
        <v>60102</v>
      </c>
      <c r="E395" s="123" t="str">
        <f>IF(VLOOKUP($B:$B,'Spring ''26 CAWSE Product List'!$A:$F,6,FALSE)="","",VLOOKUP($B:$B,'Spring ''26 CAWSE Product List'!$A:$F,6,FALSE))</f>
        <v/>
      </c>
      <c r="F395" s="174"/>
    </row>
    <row r="396" spans="1:6" x14ac:dyDescent="0.25">
      <c r="A396" s="140">
        <v>97346906</v>
      </c>
      <c r="B396" s="173">
        <v>9781039708129</v>
      </c>
      <c r="C396" s="141" t="s">
        <v>1773</v>
      </c>
      <c r="D396" s="172">
        <v>60102</v>
      </c>
      <c r="E396" s="123" t="str">
        <f>IF(VLOOKUP($B:$B,'Spring ''26 CAWSE Product List'!$A:$F,6,FALSE)="","",VLOOKUP($B:$B,'Spring ''26 CAWSE Product List'!$A:$F,6,FALSE))</f>
        <v/>
      </c>
      <c r="F396" s="174"/>
    </row>
    <row r="397" spans="1:6" x14ac:dyDescent="0.25">
      <c r="A397" s="140">
        <v>84425892</v>
      </c>
      <c r="B397" s="173">
        <v>9781039702752</v>
      </c>
      <c r="C397" s="141" t="s">
        <v>1873</v>
      </c>
      <c r="D397" s="172">
        <v>60102</v>
      </c>
      <c r="E397" s="123" t="str">
        <f>IF(VLOOKUP($B:$B,'Spring ''26 CAWSE Product List'!$A:$F,6,FALSE)="","",VLOOKUP($B:$B,'Spring ''26 CAWSE Product List'!$A:$F,6,FALSE))</f>
        <v/>
      </c>
      <c r="F397" s="174"/>
    </row>
    <row r="398" spans="1:6" x14ac:dyDescent="0.25">
      <c r="A398" s="140">
        <v>99390513</v>
      </c>
      <c r="B398" s="173">
        <v>9781039707566</v>
      </c>
      <c r="C398" s="141" t="s">
        <v>1888</v>
      </c>
      <c r="D398" s="172">
        <v>60102</v>
      </c>
      <c r="E398" s="123" t="str">
        <f>IF(VLOOKUP($B:$B,'Spring ''26 CAWSE Product List'!$A:$F,6,FALSE)="","",VLOOKUP($B:$B,'Spring ''26 CAWSE Product List'!$A:$F,6,FALSE))</f>
        <v/>
      </c>
      <c r="F398" s="174"/>
    </row>
    <row r="399" spans="1:6" x14ac:dyDescent="0.25">
      <c r="A399" s="140">
        <v>3434040</v>
      </c>
      <c r="B399" s="173">
        <v>9781443175531</v>
      </c>
      <c r="C399" s="141" t="s">
        <v>305</v>
      </c>
      <c r="D399" s="172">
        <v>60103</v>
      </c>
      <c r="E399" s="123" t="str">
        <f>IF(VLOOKUP($B:$B,'Spring ''26 CAWSE Product List'!$A:$F,6,FALSE)="","",VLOOKUP($B:$B,'Spring ''26 CAWSE Product List'!$A:$F,6,FALSE))</f>
        <v/>
      </c>
      <c r="F399" s="156"/>
    </row>
    <row r="400" spans="1:6" x14ac:dyDescent="0.25">
      <c r="A400" s="162">
        <v>14303090</v>
      </c>
      <c r="B400" s="163">
        <v>9781443190794</v>
      </c>
      <c r="C400" s="156" t="s">
        <v>1642</v>
      </c>
      <c r="D400" s="157">
        <v>60103</v>
      </c>
      <c r="E400" s="123" t="str">
        <f>IF(VLOOKUP($B:$B,'Spring ''26 CAWSE Product List'!$A:$F,6,FALSE)="","",VLOOKUP($B:$B,'Spring ''26 CAWSE Product List'!$A:$F,6,FALSE))</f>
        <v/>
      </c>
      <c r="F400" s="156"/>
    </row>
    <row r="401" spans="1:6" x14ac:dyDescent="0.25">
      <c r="A401" s="140">
        <v>95412184</v>
      </c>
      <c r="B401" s="173">
        <v>9781039702677</v>
      </c>
      <c r="C401" s="141" t="s">
        <v>1682</v>
      </c>
      <c r="D401" s="172">
        <v>60103</v>
      </c>
      <c r="E401" s="123" t="str">
        <f>IF(VLOOKUP($B:$B,'Spring ''26 CAWSE Product List'!$A:$F,6,FALSE)="","",VLOOKUP($B:$B,'Spring ''26 CAWSE Product List'!$A:$F,6,FALSE))</f>
        <v/>
      </c>
      <c r="F401" s="156"/>
    </row>
    <row r="402" spans="1:6" x14ac:dyDescent="0.25">
      <c r="A402" s="140">
        <v>28802377</v>
      </c>
      <c r="B402" s="173">
        <v>9781039701328</v>
      </c>
      <c r="C402" s="141" t="s">
        <v>1824</v>
      </c>
      <c r="D402" s="172">
        <v>60103</v>
      </c>
      <c r="E402" s="123" t="str">
        <f>IF(VLOOKUP($B:$B,'Spring ''26 CAWSE Product List'!$A:$F,6,FALSE)="","",VLOOKUP($B:$B,'Spring ''26 CAWSE Product List'!$A:$F,6,FALSE))</f>
        <v/>
      </c>
      <c r="F402" s="174"/>
    </row>
    <row r="403" spans="1:6" x14ac:dyDescent="0.25">
      <c r="A403" s="140">
        <v>2577015</v>
      </c>
      <c r="B403" s="173">
        <v>9781443129435</v>
      </c>
      <c r="C403" s="141" t="s">
        <v>1879</v>
      </c>
      <c r="D403" s="172">
        <v>60103</v>
      </c>
      <c r="E403" s="123" t="str">
        <f>IF(VLOOKUP($B:$B,'Spring ''26 CAWSE Product List'!$A:$F,6,FALSE)="","",VLOOKUP($B:$B,'Spring ''26 CAWSE Product List'!$A:$F,6,FALSE))</f>
        <v/>
      </c>
      <c r="F403" s="174"/>
    </row>
    <row r="404" spans="1:6" x14ac:dyDescent="0.25">
      <c r="A404" s="140">
        <v>66836113</v>
      </c>
      <c r="B404" s="173">
        <v>9781039701540</v>
      </c>
      <c r="C404" s="141" t="s">
        <v>2137</v>
      </c>
      <c r="D404" s="172">
        <v>60103</v>
      </c>
      <c r="E404" s="123" t="str">
        <f>IF(VLOOKUP($B:$B,'Spring ''26 CAWSE Product List'!$A:$F,6,FALSE)="","",VLOOKUP($B:$B,'Spring ''26 CAWSE Product List'!$A:$F,6,FALSE))</f>
        <v/>
      </c>
      <c r="F404" s="174"/>
    </row>
    <row r="405" spans="1:6" x14ac:dyDescent="0.25">
      <c r="A405" s="162">
        <v>39483109</v>
      </c>
      <c r="B405" s="163">
        <v>9781039713192</v>
      </c>
      <c r="C405" s="156" t="s">
        <v>1596</v>
      </c>
      <c r="D405" s="157">
        <v>60201</v>
      </c>
      <c r="E405" s="123" t="str">
        <f>IF(VLOOKUP($B:$B,'Spring ''26 CAWSE Product List'!$A:$F,6,FALSE)="","",VLOOKUP($B:$B,'Spring ''26 CAWSE Product List'!$A:$F,6,FALSE))</f>
        <v/>
      </c>
      <c r="F405" s="156"/>
    </row>
    <row r="406" spans="1:6" x14ac:dyDescent="0.25">
      <c r="A406" s="140">
        <v>80052324</v>
      </c>
      <c r="B406" s="173">
        <v>9781039715479</v>
      </c>
      <c r="C406" s="141" t="s">
        <v>1643</v>
      </c>
      <c r="D406" s="172">
        <v>60201</v>
      </c>
      <c r="E406" s="123" t="str">
        <f>IF(VLOOKUP($B:$B,'Spring ''26 CAWSE Product List'!$A:$F,6,FALSE)="","",VLOOKUP($B:$B,'Spring ''26 CAWSE Product List'!$A:$F,6,FALSE))</f>
        <v/>
      </c>
      <c r="F406" s="141"/>
    </row>
    <row r="407" spans="1:6" x14ac:dyDescent="0.25">
      <c r="A407" s="140">
        <v>12945718</v>
      </c>
      <c r="B407" s="173">
        <v>9781039706101</v>
      </c>
      <c r="C407" s="141" t="s">
        <v>1694</v>
      </c>
      <c r="D407" s="172">
        <v>60201</v>
      </c>
      <c r="E407" s="123" t="str">
        <f>IF(VLOOKUP($B:$B,'Spring ''26 CAWSE Product List'!$A:$F,6,FALSE)="","",VLOOKUP($B:$B,'Spring ''26 CAWSE Product List'!$A:$F,6,FALSE))</f>
        <v/>
      </c>
      <c r="F407" s="174"/>
    </row>
    <row r="408" spans="1:6" x14ac:dyDescent="0.25">
      <c r="A408" s="140">
        <v>3472503</v>
      </c>
      <c r="B408" s="173">
        <v>9781443177450</v>
      </c>
      <c r="C408" s="141" t="s">
        <v>1704</v>
      </c>
      <c r="D408" s="172">
        <v>60201</v>
      </c>
      <c r="E408" s="123" t="str">
        <f>IF(VLOOKUP($B:$B,'Spring ''26 CAWSE Product List'!$A:$F,6,FALSE)="","",VLOOKUP($B:$B,'Spring ''26 CAWSE Product List'!$A:$F,6,FALSE))</f>
        <v/>
      </c>
      <c r="F408" s="174"/>
    </row>
    <row r="409" spans="1:6" x14ac:dyDescent="0.25">
      <c r="A409" s="140">
        <v>68244964</v>
      </c>
      <c r="B409" s="173">
        <v>9781039709812</v>
      </c>
      <c r="C409" s="141" t="s">
        <v>1849</v>
      </c>
      <c r="D409" s="172">
        <v>60201</v>
      </c>
      <c r="E409" s="123" t="str">
        <f>IF(VLOOKUP($B:$B,'Spring ''26 CAWSE Product List'!$A:$F,6,FALSE)="","",VLOOKUP($B:$B,'Spring ''26 CAWSE Product List'!$A:$F,6,FALSE))</f>
        <v/>
      </c>
      <c r="F409" s="174"/>
    </row>
    <row r="410" spans="1:6" x14ac:dyDescent="0.25">
      <c r="A410" s="140">
        <v>29596881</v>
      </c>
      <c r="B410" s="173">
        <v>9781039711280</v>
      </c>
      <c r="C410" s="141" t="s">
        <v>2064</v>
      </c>
      <c r="D410" s="172">
        <v>60201</v>
      </c>
      <c r="E410" s="123" t="str">
        <f>IF(VLOOKUP($B:$B,'Spring ''26 CAWSE Product List'!$A:$F,6,FALSE)="","",VLOOKUP($B:$B,'Spring ''26 CAWSE Product List'!$A:$F,6,FALSE))</f>
        <v/>
      </c>
      <c r="F410" s="174"/>
    </row>
    <row r="411" spans="1:6" x14ac:dyDescent="0.25">
      <c r="A411" s="140">
        <v>63022132</v>
      </c>
      <c r="B411" s="173">
        <v>9781039705777</v>
      </c>
      <c r="C411" s="141" t="s">
        <v>2138</v>
      </c>
      <c r="D411" s="172">
        <v>60201</v>
      </c>
      <c r="E411" s="123" t="str">
        <f>IF(VLOOKUP($B:$B,'Spring ''26 CAWSE Product List'!$A:$F,6,FALSE)="","",VLOOKUP($B:$B,'Spring ''26 CAWSE Product List'!$A:$F,6,FALSE))</f>
        <v/>
      </c>
      <c r="F411" s="174"/>
    </row>
    <row r="412" spans="1:6" x14ac:dyDescent="0.25">
      <c r="A412" s="162">
        <v>27961939</v>
      </c>
      <c r="B412" s="163">
        <v>9781039708495</v>
      </c>
      <c r="C412" s="156" t="s">
        <v>1618</v>
      </c>
      <c r="D412" s="157">
        <v>60202</v>
      </c>
      <c r="E412" s="123" t="str">
        <f>IF(VLOOKUP($B:$B,'Spring ''26 CAWSE Product List'!$A:$F,6,FALSE)="","",VLOOKUP($B:$B,'Spring ''26 CAWSE Product List'!$A:$F,6,FALSE))</f>
        <v/>
      </c>
      <c r="F412" s="156"/>
    </row>
    <row r="413" spans="1:6" x14ac:dyDescent="0.25">
      <c r="A413" s="162">
        <v>87781719</v>
      </c>
      <c r="B413" s="163">
        <v>9781039708440</v>
      </c>
      <c r="C413" s="156" t="s">
        <v>1632</v>
      </c>
      <c r="D413" s="157">
        <v>60202</v>
      </c>
      <c r="E413" s="123" t="str">
        <f>IF(VLOOKUP($B:$B,'Spring ''26 CAWSE Product List'!$A:$F,6,FALSE)="","",VLOOKUP($B:$B,'Spring ''26 CAWSE Product List'!$A:$F,6,FALSE))</f>
        <v/>
      </c>
      <c r="F413" s="156"/>
    </row>
    <row r="414" spans="1:6" x14ac:dyDescent="0.25">
      <c r="A414" s="140">
        <v>14567436</v>
      </c>
      <c r="B414" s="173">
        <v>9781039712775</v>
      </c>
      <c r="C414" s="141" t="s">
        <v>1753</v>
      </c>
      <c r="D414" s="172">
        <v>60202</v>
      </c>
      <c r="E414" s="123" t="str">
        <f>IF(VLOOKUP($B:$B,'Spring ''26 CAWSE Product List'!$A:$F,6,FALSE)="","",VLOOKUP($B:$B,'Spring ''26 CAWSE Product List'!$A:$F,6,FALSE))</f>
        <v/>
      </c>
      <c r="F414" s="174"/>
    </row>
    <row r="415" spans="1:6" x14ac:dyDescent="0.25">
      <c r="A415" s="140">
        <v>37901600</v>
      </c>
      <c r="B415" s="173">
        <v>9781039714717</v>
      </c>
      <c r="C415" s="141" t="s">
        <v>1759</v>
      </c>
      <c r="D415" s="172">
        <v>60202</v>
      </c>
      <c r="E415" s="123" t="str">
        <f>IF(VLOOKUP($B:$B,'Spring ''26 CAWSE Product List'!$A:$F,6,FALSE)="","",VLOOKUP($B:$B,'Spring ''26 CAWSE Product List'!$A:$F,6,FALSE))</f>
        <v/>
      </c>
      <c r="F415" s="174"/>
    </row>
    <row r="416" spans="1:6" x14ac:dyDescent="0.25">
      <c r="A416" s="140">
        <v>62152946</v>
      </c>
      <c r="B416" s="173">
        <v>9781039712799</v>
      </c>
      <c r="C416" s="141" t="s">
        <v>1787</v>
      </c>
      <c r="D416" s="172">
        <v>60202</v>
      </c>
      <c r="E416" s="123" t="str">
        <f>IF(VLOOKUP($B:$B,'Spring ''26 CAWSE Product List'!$A:$F,6,FALSE)="","",VLOOKUP($B:$B,'Spring ''26 CAWSE Product List'!$A:$F,6,FALSE))</f>
        <v/>
      </c>
      <c r="F416" s="174"/>
    </row>
    <row r="417" spans="1:6" x14ac:dyDescent="0.25">
      <c r="A417" s="140">
        <v>77949071</v>
      </c>
      <c r="B417" s="173">
        <v>9781039709843</v>
      </c>
      <c r="C417" s="141" t="s">
        <v>1852</v>
      </c>
      <c r="D417" s="172">
        <v>60202</v>
      </c>
      <c r="E417" s="123" t="str">
        <f>IF(VLOOKUP($B:$B,'Spring ''26 CAWSE Product List'!$A:$F,6,FALSE)="","",VLOOKUP($B:$B,'Spring ''26 CAWSE Product List'!$A:$F,6,FALSE))</f>
        <v/>
      </c>
      <c r="F417" s="174"/>
    </row>
    <row r="418" spans="1:6" x14ac:dyDescent="0.25">
      <c r="A418" s="140">
        <v>72652417</v>
      </c>
      <c r="B418" s="173">
        <v>9781039712287</v>
      </c>
      <c r="C418" s="141" t="s">
        <v>1979</v>
      </c>
      <c r="D418" s="172">
        <v>60202</v>
      </c>
      <c r="E418" s="123" t="str">
        <f>IF(VLOOKUP($B:$B,'Spring ''26 CAWSE Product List'!$A:$F,6,FALSE)="","",VLOOKUP($B:$B,'Spring ''26 CAWSE Product List'!$A:$F,6,FALSE))</f>
        <v/>
      </c>
      <c r="F418" s="174"/>
    </row>
    <row r="419" spans="1:6" x14ac:dyDescent="0.25">
      <c r="A419" s="140">
        <v>24043805</v>
      </c>
      <c r="B419" s="173">
        <v>9781039710672</v>
      </c>
      <c r="C419" s="141" t="s">
        <v>2021</v>
      </c>
      <c r="D419" s="172">
        <v>60202</v>
      </c>
      <c r="E419" s="123" t="str">
        <f>IF(VLOOKUP($B:$B,'Spring ''26 CAWSE Product List'!$A:$F,6,FALSE)="","",VLOOKUP($B:$B,'Spring ''26 CAWSE Product List'!$A:$F,6,FALSE))</f>
        <v/>
      </c>
      <c r="F419" s="174"/>
    </row>
    <row r="420" spans="1:6" x14ac:dyDescent="0.25">
      <c r="A420" s="162">
        <v>44958790</v>
      </c>
      <c r="B420" s="163">
        <v>9781039709430</v>
      </c>
      <c r="C420" s="156" t="s">
        <v>1623</v>
      </c>
      <c r="D420" s="157">
        <v>60203</v>
      </c>
      <c r="E420" s="123" t="str">
        <f>IF(VLOOKUP($B:$B,'Spring ''26 CAWSE Product List'!$A:$F,6,FALSE)="","",VLOOKUP($B:$B,'Spring ''26 CAWSE Product List'!$A:$F,6,FALSE))</f>
        <v/>
      </c>
      <c r="F420" s="156"/>
    </row>
    <row r="421" spans="1:6" x14ac:dyDescent="0.25">
      <c r="A421" s="140">
        <v>3608132</v>
      </c>
      <c r="B421" s="173">
        <v>9781443185837</v>
      </c>
      <c r="C421" s="141" t="s">
        <v>1708</v>
      </c>
      <c r="D421" s="172">
        <v>60203</v>
      </c>
      <c r="E421" s="123" t="str">
        <f>IF(VLOOKUP($B:$B,'Spring ''26 CAWSE Product List'!$A:$F,6,FALSE)="","",VLOOKUP($B:$B,'Spring ''26 CAWSE Product List'!$A:$F,6,FALSE))</f>
        <v/>
      </c>
      <c r="F421" s="174"/>
    </row>
    <row r="422" spans="1:6" x14ac:dyDescent="0.25">
      <c r="A422" s="140">
        <v>3583384</v>
      </c>
      <c r="B422" s="173">
        <v>9781443185288</v>
      </c>
      <c r="C422" s="141" t="s">
        <v>2007</v>
      </c>
      <c r="D422" s="172">
        <v>60203</v>
      </c>
      <c r="E422" s="123" t="str">
        <f>IF(VLOOKUP($B:$B,'Spring ''26 CAWSE Product List'!$A:$F,6,FALSE)="","",VLOOKUP($B:$B,'Spring ''26 CAWSE Product List'!$A:$F,6,FALSE))</f>
        <v/>
      </c>
      <c r="F422" s="174"/>
    </row>
    <row r="423" spans="1:6" x14ac:dyDescent="0.25">
      <c r="A423" s="162">
        <v>55771858</v>
      </c>
      <c r="B423" s="163">
        <v>9781039705111</v>
      </c>
      <c r="C423" s="156" t="s">
        <v>1598</v>
      </c>
      <c r="D423" s="157">
        <v>60601</v>
      </c>
      <c r="E423" s="123" t="str">
        <f>IF(VLOOKUP($B:$B,'Spring ''26 CAWSE Product List'!$A:$F,6,FALSE)="","",VLOOKUP($B:$B,'Spring ''26 CAWSE Product List'!$A:$F,6,FALSE))</f>
        <v/>
      </c>
      <c r="F423" s="156"/>
    </row>
    <row r="424" spans="1:6" x14ac:dyDescent="0.25">
      <c r="A424" s="140">
        <v>20068203</v>
      </c>
      <c r="B424" s="173">
        <v>9781039705234</v>
      </c>
      <c r="C424" s="141" t="s">
        <v>1602</v>
      </c>
      <c r="D424" s="172">
        <v>60601</v>
      </c>
      <c r="E424" s="123" t="str">
        <f>IF(VLOOKUP($B:$B,'Spring ''26 CAWSE Product List'!$A:$F,6,FALSE)="","",VLOOKUP($B:$B,'Spring ''26 CAWSE Product List'!$A:$F,6,FALSE))</f>
        <v/>
      </c>
      <c r="F424" s="174"/>
    </row>
    <row r="425" spans="1:6" x14ac:dyDescent="0.25">
      <c r="A425" s="140">
        <v>64205417</v>
      </c>
      <c r="B425" s="173">
        <v>9781039705548</v>
      </c>
      <c r="C425" s="141" t="s">
        <v>1691</v>
      </c>
      <c r="D425" s="172">
        <v>60601</v>
      </c>
      <c r="E425" s="123" t="str">
        <f>IF(VLOOKUP($B:$B,'Spring ''26 CAWSE Product List'!$A:$F,6,FALSE)="","",VLOOKUP($B:$B,'Spring ''26 CAWSE Product List'!$A:$F,6,FALSE))</f>
        <v/>
      </c>
      <c r="F425" s="174"/>
    </row>
    <row r="426" spans="1:6" x14ac:dyDescent="0.25">
      <c r="A426" s="140">
        <v>24959447</v>
      </c>
      <c r="B426" s="173">
        <v>9781039704176</v>
      </c>
      <c r="C426" s="141" t="s">
        <v>1747</v>
      </c>
      <c r="D426" s="172">
        <v>60601</v>
      </c>
      <c r="E426" s="123" t="str">
        <f>IF(VLOOKUP($B:$B,'Spring ''26 CAWSE Product List'!$A:$F,6,FALSE)="","",VLOOKUP($B:$B,'Spring ''26 CAWSE Product List'!$A:$F,6,FALSE))</f>
        <v/>
      </c>
      <c r="F426" s="174"/>
    </row>
    <row r="427" spans="1:6" x14ac:dyDescent="0.25">
      <c r="A427" s="140">
        <v>80514689</v>
      </c>
      <c r="B427" s="173">
        <v>9781039708785</v>
      </c>
      <c r="C427" s="141" t="s">
        <v>1772</v>
      </c>
      <c r="D427" s="172">
        <v>60601</v>
      </c>
      <c r="E427" s="123" t="str">
        <f>IF(VLOOKUP($B:$B,'Spring ''26 CAWSE Product List'!$A:$F,6,FALSE)="","",VLOOKUP($B:$B,'Spring ''26 CAWSE Product List'!$A:$F,6,FALSE))</f>
        <v/>
      </c>
      <c r="F427" s="174"/>
    </row>
    <row r="428" spans="1:6" x14ac:dyDescent="0.25">
      <c r="A428" s="140">
        <v>3249267</v>
      </c>
      <c r="B428" s="173">
        <v>9781443163361</v>
      </c>
      <c r="C428" s="141" t="s">
        <v>1779</v>
      </c>
      <c r="D428" s="172">
        <v>60601</v>
      </c>
      <c r="E428" s="123" t="str">
        <f>IF(VLOOKUP($B:$B,'Spring ''26 CAWSE Product List'!$A:$F,6,FALSE)="","",VLOOKUP($B:$B,'Spring ''26 CAWSE Product List'!$A:$F,6,FALSE))</f>
        <v/>
      </c>
      <c r="F428" s="174"/>
    </row>
    <row r="429" spans="1:6" x14ac:dyDescent="0.25">
      <c r="A429" s="140">
        <v>3281748</v>
      </c>
      <c r="B429" s="173">
        <v>9781443168205</v>
      </c>
      <c r="C429" s="141" t="s">
        <v>1819</v>
      </c>
      <c r="D429" s="172">
        <v>60601</v>
      </c>
      <c r="E429" s="123" t="str">
        <f>IF(VLOOKUP($B:$B,'Spring ''26 CAWSE Product List'!$A:$F,6,FALSE)="","",VLOOKUP($B:$B,'Spring ''26 CAWSE Product List'!$A:$F,6,FALSE))</f>
        <v/>
      </c>
      <c r="F429" s="174"/>
    </row>
    <row r="430" spans="1:6" x14ac:dyDescent="0.25">
      <c r="A430" s="140">
        <v>83504162</v>
      </c>
      <c r="B430" s="173">
        <v>9781039708235</v>
      </c>
      <c r="C430" s="141" t="s">
        <v>1968</v>
      </c>
      <c r="D430" s="172">
        <v>60601</v>
      </c>
      <c r="E430" s="123" t="str">
        <f>IF(VLOOKUP($B:$B,'Spring ''26 CAWSE Product List'!$A:$F,6,FALSE)="","",VLOOKUP($B:$B,'Spring ''26 CAWSE Product List'!$A:$F,6,FALSE))</f>
        <v/>
      </c>
      <c r="F430" s="174"/>
    </row>
    <row r="431" spans="1:6" x14ac:dyDescent="0.25">
      <c r="A431" s="140">
        <v>82689351</v>
      </c>
      <c r="B431" s="173">
        <v>9781039705241</v>
      </c>
      <c r="C431" s="141" t="s">
        <v>2052</v>
      </c>
      <c r="D431" s="172">
        <v>60601</v>
      </c>
      <c r="E431" s="123" t="str">
        <f>IF(VLOOKUP($B:$B,'Spring ''26 CAWSE Product List'!$A:$F,6,FALSE)="","",VLOOKUP($B:$B,'Spring ''26 CAWSE Product List'!$A:$F,6,FALSE))</f>
        <v/>
      </c>
      <c r="F431" s="174"/>
    </row>
    <row r="432" spans="1:6" x14ac:dyDescent="0.25">
      <c r="A432" s="162">
        <v>86394528</v>
      </c>
      <c r="B432" s="163">
        <v>9781443199124</v>
      </c>
      <c r="C432" s="156" t="s">
        <v>1582</v>
      </c>
      <c r="D432" s="157">
        <v>60602</v>
      </c>
      <c r="E432" s="123" t="str">
        <f>IF(VLOOKUP($B:$B,'Spring ''26 CAWSE Product List'!$A:$F,6,FALSE)="","",VLOOKUP($B:$B,'Spring ''26 CAWSE Product List'!$A:$F,6,FALSE))</f>
        <v/>
      </c>
      <c r="F432" s="156"/>
    </row>
    <row r="433" spans="1:6" x14ac:dyDescent="0.25">
      <c r="A433" s="140">
        <v>25833063</v>
      </c>
      <c r="B433" s="173">
        <v>9781039701847</v>
      </c>
      <c r="C433" s="141" t="s">
        <v>1639</v>
      </c>
      <c r="D433" s="172">
        <v>60602</v>
      </c>
      <c r="E433" s="123" t="str">
        <f>IF(VLOOKUP($B:$B,'Spring ''26 CAWSE Product List'!$A:$F,6,FALSE)="","",VLOOKUP($B:$B,'Spring ''26 CAWSE Product List'!$A:$F,6,FALSE))</f>
        <v/>
      </c>
      <c r="F433" s="156"/>
    </row>
    <row r="434" spans="1:6" x14ac:dyDescent="0.25">
      <c r="A434" s="162">
        <v>77467303</v>
      </c>
      <c r="B434" s="163">
        <v>9781039701687</v>
      </c>
      <c r="C434" s="156" t="s">
        <v>1660</v>
      </c>
      <c r="D434" s="157">
        <v>60602</v>
      </c>
      <c r="E434" s="123" t="str">
        <f>IF(VLOOKUP($B:$B,'Spring ''26 CAWSE Product List'!$A:$F,6,FALSE)="","",VLOOKUP($B:$B,'Spring ''26 CAWSE Product List'!$A:$F,6,FALSE))</f>
        <v/>
      </c>
      <c r="F434" s="156"/>
    </row>
    <row r="435" spans="1:6" x14ac:dyDescent="0.25">
      <c r="A435" s="140">
        <v>90889323</v>
      </c>
      <c r="B435" s="173">
        <v>9781039703537</v>
      </c>
      <c r="C435" s="141" t="s">
        <v>1746</v>
      </c>
      <c r="D435" s="172">
        <v>60602</v>
      </c>
      <c r="E435" s="123" t="str">
        <f>IF(VLOOKUP($B:$B,'Spring ''26 CAWSE Product List'!$A:$F,6,FALSE)="","",VLOOKUP($B:$B,'Spring ''26 CAWSE Product List'!$A:$F,6,FALSE))</f>
        <v/>
      </c>
      <c r="F435" s="174"/>
    </row>
    <row r="436" spans="1:6" x14ac:dyDescent="0.25">
      <c r="A436" s="140">
        <v>64224715</v>
      </c>
      <c r="B436" s="173">
        <v>9781039704404</v>
      </c>
      <c r="C436" s="141" t="s">
        <v>1820</v>
      </c>
      <c r="D436" s="172">
        <v>60602</v>
      </c>
      <c r="E436" s="123" t="str">
        <f>IF(VLOOKUP($B:$B,'Spring ''26 CAWSE Product List'!$A:$F,6,FALSE)="","",VLOOKUP($B:$B,'Spring ''26 CAWSE Product List'!$A:$F,6,FALSE))</f>
        <v/>
      </c>
      <c r="F436" s="174"/>
    </row>
    <row r="437" spans="1:6" x14ac:dyDescent="0.25">
      <c r="A437" s="140">
        <v>83820477</v>
      </c>
      <c r="B437" s="173">
        <v>9781039704572</v>
      </c>
      <c r="C437" s="141" t="s">
        <v>1857</v>
      </c>
      <c r="D437" s="172">
        <v>60602</v>
      </c>
      <c r="E437" s="123" t="str">
        <f>IF(VLOOKUP($B:$B,'Spring ''26 CAWSE Product List'!$A:$F,6,FALSE)="","",VLOOKUP($B:$B,'Spring ''26 CAWSE Product List'!$A:$F,6,FALSE))</f>
        <v/>
      </c>
      <c r="F437" s="174"/>
    </row>
    <row r="438" spans="1:6" x14ac:dyDescent="0.25">
      <c r="A438" s="140">
        <v>77579593</v>
      </c>
      <c r="B438" s="173">
        <v>9781039703551</v>
      </c>
      <c r="C438" s="141" t="s">
        <v>1944</v>
      </c>
      <c r="D438" s="172">
        <v>60602</v>
      </c>
      <c r="E438" s="123" t="str">
        <f>IF(VLOOKUP($B:$B,'Spring ''26 CAWSE Product List'!$A:$F,6,FALSE)="","",VLOOKUP($B:$B,'Spring ''26 CAWSE Product List'!$A:$F,6,FALSE))</f>
        <v/>
      </c>
      <c r="F438" s="174"/>
    </row>
    <row r="439" spans="1:6" x14ac:dyDescent="0.25">
      <c r="A439" s="140">
        <v>66331104</v>
      </c>
      <c r="B439" s="173">
        <v>9781039706019</v>
      </c>
      <c r="C439" s="141" t="s">
        <v>1984</v>
      </c>
      <c r="D439" s="172">
        <v>60602</v>
      </c>
      <c r="E439" s="123" t="str">
        <f>IF(VLOOKUP($B:$B,'Spring ''26 CAWSE Product List'!$A:$F,6,FALSE)="","",VLOOKUP($B:$B,'Spring ''26 CAWSE Product List'!$A:$F,6,FALSE))</f>
        <v/>
      </c>
      <c r="F439" s="174"/>
    </row>
    <row r="440" spans="1:6" x14ac:dyDescent="0.25">
      <c r="A440" s="140">
        <v>83330592</v>
      </c>
      <c r="B440" s="173">
        <v>9782897519650</v>
      </c>
      <c r="C440" s="141" t="s">
        <v>1585</v>
      </c>
      <c r="D440" s="172">
        <v>60603</v>
      </c>
      <c r="E440" s="123" t="str">
        <f>IF(VLOOKUP($B:$B,'Spring ''26 CAWSE Product List'!$A:$F,6,FALSE)="","",VLOOKUP($B:$B,'Spring ''26 CAWSE Product List'!$A:$F,6,FALSE))</f>
        <v/>
      </c>
      <c r="F440" s="174"/>
    </row>
    <row r="441" spans="1:6" x14ac:dyDescent="0.25">
      <c r="A441" s="140">
        <v>68255965</v>
      </c>
      <c r="B441" s="173">
        <v>9781039708402</v>
      </c>
      <c r="C441" s="141" t="s">
        <v>1698</v>
      </c>
      <c r="D441" s="172">
        <v>60603</v>
      </c>
      <c r="E441" s="123" t="str">
        <f>IF(VLOOKUP($B:$B,'Spring ''26 CAWSE Product List'!$A:$F,6,FALSE)="","",VLOOKUP($B:$B,'Spring ''26 CAWSE Product List'!$A:$F,6,FALSE))</f>
        <v/>
      </c>
      <c r="F441" s="174"/>
    </row>
    <row r="442" spans="1:6" x14ac:dyDescent="0.25">
      <c r="A442" s="140">
        <v>63931170</v>
      </c>
      <c r="B442" s="173">
        <v>9781039705760</v>
      </c>
      <c r="C442" s="141" t="s">
        <v>1707</v>
      </c>
      <c r="D442" s="172">
        <v>60603</v>
      </c>
      <c r="E442" s="123" t="str">
        <f>IF(VLOOKUP($B:$B,'Spring ''26 CAWSE Product List'!$A:$F,6,FALSE)="","",VLOOKUP($B:$B,'Spring ''26 CAWSE Product List'!$A:$F,6,FALSE))</f>
        <v/>
      </c>
      <c r="F442" s="174"/>
    </row>
    <row r="443" spans="1:6" x14ac:dyDescent="0.25">
      <c r="A443" s="140">
        <v>57380818</v>
      </c>
      <c r="B443" s="173">
        <v>9782897518547</v>
      </c>
      <c r="C443" s="141" t="s">
        <v>1887</v>
      </c>
      <c r="D443" s="172">
        <v>60603</v>
      </c>
      <c r="E443" s="123" t="str">
        <f>IF(VLOOKUP($B:$B,'Spring ''26 CAWSE Product List'!$A:$F,6,FALSE)="","",VLOOKUP($B:$B,'Spring ''26 CAWSE Product List'!$A:$F,6,FALSE))</f>
        <v/>
      </c>
      <c r="F443" s="174"/>
    </row>
    <row r="444" spans="1:6" x14ac:dyDescent="0.25">
      <c r="A444" s="140">
        <v>92804926</v>
      </c>
      <c r="B444" s="173">
        <v>9781039704268</v>
      </c>
      <c r="C444" s="141" t="s">
        <v>2003</v>
      </c>
      <c r="D444" s="172">
        <v>60603</v>
      </c>
      <c r="E444" s="123" t="str">
        <f>IF(VLOOKUP($B:$B,'Spring ''26 CAWSE Product List'!$A:$F,6,FALSE)="","",VLOOKUP($B:$B,'Spring ''26 CAWSE Product List'!$A:$F,6,FALSE))</f>
        <v/>
      </c>
      <c r="F444" s="174"/>
    </row>
    <row r="445" spans="1:6" x14ac:dyDescent="0.25">
      <c r="A445" s="140">
        <v>22169537</v>
      </c>
      <c r="B445" s="173">
        <v>9781039709348</v>
      </c>
      <c r="C445" s="141" t="s">
        <v>2047</v>
      </c>
      <c r="D445" s="172">
        <v>60603</v>
      </c>
      <c r="E445" s="123" t="str">
        <f>IF(VLOOKUP($B:$B,'Spring ''26 CAWSE Product List'!$A:$F,6,FALSE)="","",VLOOKUP($B:$B,'Spring ''26 CAWSE Product List'!$A:$F,6,FALSE))</f>
        <v/>
      </c>
      <c r="F445" s="174"/>
    </row>
    <row r="446" spans="1:6" x14ac:dyDescent="0.25">
      <c r="A446" s="140">
        <v>93009142</v>
      </c>
      <c r="B446" s="173">
        <v>9781039706194</v>
      </c>
      <c r="C446" s="141" t="s">
        <v>2070</v>
      </c>
      <c r="D446" s="172">
        <v>60603</v>
      </c>
      <c r="E446" s="123" t="str">
        <f>IF(VLOOKUP($B:$B,'Spring ''26 CAWSE Product List'!$A:$F,6,FALSE)="","",VLOOKUP($B:$B,'Spring ''26 CAWSE Product List'!$A:$F,6,FALSE))</f>
        <v/>
      </c>
      <c r="F446" s="174"/>
    </row>
    <row r="447" spans="1:6" x14ac:dyDescent="0.25">
      <c r="A447" s="140">
        <v>17041260</v>
      </c>
      <c r="B447" s="173">
        <v>9781039707610</v>
      </c>
      <c r="C447" s="141" t="s">
        <v>2084</v>
      </c>
      <c r="D447" s="172">
        <v>60603</v>
      </c>
      <c r="E447" s="123" t="str">
        <f>IF(VLOOKUP($B:$B,'Spring ''26 CAWSE Product List'!$A:$F,6,FALSE)="","",VLOOKUP($B:$B,'Spring ''26 CAWSE Product List'!$A:$F,6,FALSE))</f>
        <v/>
      </c>
      <c r="F447" s="174"/>
    </row>
    <row r="448" spans="1:6" x14ac:dyDescent="0.25">
      <c r="A448" s="140">
        <v>29913054</v>
      </c>
      <c r="B448" s="173">
        <v>9781039702998</v>
      </c>
      <c r="C448" s="141" t="s">
        <v>1721</v>
      </c>
      <c r="D448" s="172">
        <v>60901</v>
      </c>
      <c r="E448" s="123" t="str">
        <f>IF(VLOOKUP($B:$B,'Spring ''26 CAWSE Product List'!$A:$F,6,FALSE)="","",VLOOKUP($B:$B,'Spring ''26 CAWSE Product List'!$A:$F,6,FALSE))</f>
        <v/>
      </c>
      <c r="F448" s="174"/>
    </row>
    <row r="449" spans="1:6" x14ac:dyDescent="0.25">
      <c r="A449" s="140">
        <v>29081226</v>
      </c>
      <c r="B449" s="173">
        <v>9781773885001</v>
      </c>
      <c r="C449" s="141" t="s">
        <v>1739</v>
      </c>
      <c r="D449" s="172">
        <v>60901</v>
      </c>
      <c r="E449" s="123" t="str">
        <f>IF(VLOOKUP($B:$B,'Spring ''26 CAWSE Product List'!$A:$F,6,FALSE)="","",VLOOKUP($B:$B,'Spring ''26 CAWSE Product List'!$A:$F,6,FALSE))</f>
        <v/>
      </c>
      <c r="F449" s="174"/>
    </row>
    <row r="450" spans="1:6" x14ac:dyDescent="0.25">
      <c r="A450" s="140">
        <v>3077163</v>
      </c>
      <c r="B450" s="173">
        <v>9781443154857</v>
      </c>
      <c r="C450" s="141" t="s">
        <v>1901</v>
      </c>
      <c r="D450" s="172">
        <v>60901</v>
      </c>
      <c r="E450" s="123" t="str">
        <f>IF(VLOOKUP($B:$B,'Spring ''26 CAWSE Product List'!$A:$F,6,FALSE)="","",VLOOKUP($B:$B,'Spring ''26 CAWSE Product List'!$A:$F,6,FALSE))</f>
        <v/>
      </c>
      <c r="F450" s="174"/>
    </row>
    <row r="451" spans="1:6" x14ac:dyDescent="0.25">
      <c r="A451" s="140">
        <v>3108132</v>
      </c>
      <c r="B451" s="173">
        <v>9781443155236</v>
      </c>
      <c r="C451" s="141" t="s">
        <v>1906</v>
      </c>
      <c r="D451" s="172">
        <v>60901</v>
      </c>
      <c r="E451" s="123" t="str">
        <f>IF(VLOOKUP($B:$B,'Spring ''26 CAWSE Product List'!$A:$F,6,FALSE)="","",VLOOKUP($B:$B,'Spring ''26 CAWSE Product List'!$A:$F,6,FALSE))</f>
        <v/>
      </c>
      <c r="F451" s="174"/>
    </row>
    <row r="452" spans="1:6" x14ac:dyDescent="0.25">
      <c r="A452" s="140">
        <v>3180776</v>
      </c>
      <c r="B452" s="173">
        <v>9781443160346</v>
      </c>
      <c r="C452" s="141" t="s">
        <v>1907</v>
      </c>
      <c r="D452" s="172">
        <v>60901</v>
      </c>
      <c r="E452" s="123" t="str">
        <f>IF(VLOOKUP($B:$B,'Spring ''26 CAWSE Product List'!$A:$F,6,FALSE)="","",VLOOKUP($B:$B,'Spring ''26 CAWSE Product List'!$A:$F,6,FALSE))</f>
        <v/>
      </c>
      <c r="F452" s="174"/>
    </row>
    <row r="453" spans="1:6" x14ac:dyDescent="0.25">
      <c r="A453" s="140">
        <v>87208718</v>
      </c>
      <c r="B453" s="173">
        <v>9781039710306</v>
      </c>
      <c r="C453" s="141" t="s">
        <v>1911</v>
      </c>
      <c r="D453" s="172">
        <v>60901</v>
      </c>
      <c r="E453" s="123" t="str">
        <f>IF(VLOOKUP($B:$B,'Spring ''26 CAWSE Product List'!$A:$F,6,FALSE)="","",VLOOKUP($B:$B,'Spring ''26 CAWSE Product List'!$A:$F,6,FALSE))</f>
        <v/>
      </c>
      <c r="F453" s="174"/>
    </row>
    <row r="454" spans="1:6" x14ac:dyDescent="0.25">
      <c r="A454" s="140">
        <v>60948520</v>
      </c>
      <c r="B454" s="173">
        <v>9781039705180</v>
      </c>
      <c r="C454" s="141" t="s">
        <v>1912</v>
      </c>
      <c r="D454" s="172">
        <v>60901</v>
      </c>
      <c r="E454" s="123" t="str">
        <f>IF(VLOOKUP($B:$B,'Spring ''26 CAWSE Product List'!$A:$F,6,FALSE)="","",VLOOKUP($B:$B,'Spring ''26 CAWSE Product List'!$A:$F,6,FALSE))</f>
        <v/>
      </c>
      <c r="F454" s="174"/>
    </row>
    <row r="455" spans="1:6" x14ac:dyDescent="0.25">
      <c r="A455" s="162">
        <v>3544279</v>
      </c>
      <c r="B455" s="163">
        <v>9781443181266</v>
      </c>
      <c r="C455" s="156" t="s">
        <v>1592</v>
      </c>
      <c r="D455" s="157">
        <v>60902</v>
      </c>
      <c r="E455" s="123" t="str">
        <f>IF(VLOOKUP($B:$B,'Spring ''26 CAWSE Product List'!$A:$F,6,FALSE)="","",VLOOKUP($B:$B,'Spring ''26 CAWSE Product List'!$A:$F,6,FALSE))</f>
        <v/>
      </c>
      <c r="F455" s="156"/>
    </row>
    <row r="456" spans="1:6" x14ac:dyDescent="0.25">
      <c r="A456" s="162">
        <v>77980208</v>
      </c>
      <c r="B456" s="163">
        <v>9781039701717</v>
      </c>
      <c r="C456" s="156" t="s">
        <v>1684</v>
      </c>
      <c r="D456" s="157">
        <v>60902</v>
      </c>
      <c r="E456" s="123" t="str">
        <f>IF(VLOOKUP($B:$B,'Spring ''26 CAWSE Product List'!$A:$F,6,FALSE)="","",VLOOKUP($B:$B,'Spring ''26 CAWSE Product List'!$A:$F,6,FALSE))</f>
        <v/>
      </c>
      <c r="F456" s="156"/>
    </row>
    <row r="457" spans="1:6" x14ac:dyDescent="0.25">
      <c r="A457" s="140">
        <v>28236929</v>
      </c>
      <c r="B457" s="173">
        <v>9781443190749</v>
      </c>
      <c r="C457" s="141" t="s">
        <v>1771</v>
      </c>
      <c r="D457" s="172">
        <v>60902</v>
      </c>
      <c r="E457" s="123" t="str">
        <f>IF(VLOOKUP($B:$B,'Spring ''26 CAWSE Product List'!$A:$F,6,FALSE)="","",VLOOKUP($B:$B,'Spring ''26 CAWSE Product List'!$A:$F,6,FALSE))</f>
        <v/>
      </c>
      <c r="F457" s="174"/>
    </row>
    <row r="458" spans="1:6" x14ac:dyDescent="0.25">
      <c r="A458" s="140">
        <v>2719443</v>
      </c>
      <c r="B458" s="173">
        <v>9781443138673</v>
      </c>
      <c r="C458" s="141" t="s">
        <v>1830</v>
      </c>
      <c r="D458" s="172">
        <v>60902</v>
      </c>
      <c r="E458" s="123" t="str">
        <f>IF(VLOOKUP($B:$B,'Spring ''26 CAWSE Product List'!$A:$F,6,FALSE)="","",VLOOKUP($B:$B,'Spring ''26 CAWSE Product List'!$A:$F,6,FALSE))</f>
        <v/>
      </c>
      <c r="F458" s="174"/>
    </row>
    <row r="459" spans="1:6" x14ac:dyDescent="0.25">
      <c r="A459" s="140">
        <v>48721554</v>
      </c>
      <c r="B459" s="173">
        <v>9781039705142</v>
      </c>
      <c r="C459" s="141" t="s">
        <v>1839</v>
      </c>
      <c r="D459" s="172">
        <v>60902</v>
      </c>
      <c r="E459" s="123" t="str">
        <f>IF(VLOOKUP($B:$B,'Spring ''26 CAWSE Product List'!$A:$F,6,FALSE)="","",VLOOKUP($B:$B,'Spring ''26 CAWSE Product List'!$A:$F,6,FALSE))</f>
        <v/>
      </c>
      <c r="F459" s="174"/>
    </row>
    <row r="460" spans="1:6" x14ac:dyDescent="0.25">
      <c r="A460" s="140">
        <v>3602548</v>
      </c>
      <c r="B460" s="173">
        <v>9781443185790</v>
      </c>
      <c r="C460" s="141" t="s">
        <v>1902</v>
      </c>
      <c r="D460" s="172">
        <v>60902</v>
      </c>
      <c r="E460" s="123" t="str">
        <f>IF(VLOOKUP($B:$B,'Spring ''26 CAWSE Product List'!$A:$F,6,FALSE)="","",VLOOKUP($B:$B,'Spring ''26 CAWSE Product List'!$A:$F,6,FALSE))</f>
        <v/>
      </c>
      <c r="F460" s="174"/>
    </row>
    <row r="461" spans="1:6" x14ac:dyDescent="0.25">
      <c r="A461" s="140">
        <v>55374296</v>
      </c>
      <c r="B461" s="173">
        <v>9781443187206</v>
      </c>
      <c r="C461" s="141" t="s">
        <v>1903</v>
      </c>
      <c r="D461" s="172">
        <v>60902</v>
      </c>
      <c r="E461" s="123" t="str">
        <f>IF(VLOOKUP($B:$B,'Spring ''26 CAWSE Product List'!$A:$F,6,FALSE)="","",VLOOKUP($B:$B,'Spring ''26 CAWSE Product List'!$A:$F,6,FALSE))</f>
        <v/>
      </c>
      <c r="F461" s="174"/>
    </row>
    <row r="462" spans="1:6" x14ac:dyDescent="0.25">
      <c r="A462" s="140">
        <v>52561891</v>
      </c>
      <c r="B462" s="173">
        <v>9781443199445</v>
      </c>
      <c r="C462" s="141" t="s">
        <v>1908</v>
      </c>
      <c r="D462" s="172">
        <v>60902</v>
      </c>
      <c r="E462" s="123" t="str">
        <f>IF(VLOOKUP($B:$B,'Spring ''26 CAWSE Product List'!$A:$F,6,FALSE)="","",VLOOKUP($B:$B,'Spring ''26 CAWSE Product List'!$A:$F,6,FALSE))</f>
        <v/>
      </c>
      <c r="F462" s="174"/>
    </row>
    <row r="463" spans="1:6" x14ac:dyDescent="0.25">
      <c r="A463" s="140">
        <v>68927874</v>
      </c>
      <c r="B463" s="173">
        <v>9781039703520</v>
      </c>
      <c r="C463" s="141" t="s">
        <v>1909</v>
      </c>
      <c r="D463" s="172">
        <v>60902</v>
      </c>
      <c r="E463" s="123" t="str">
        <f>IF(VLOOKUP($B:$B,'Spring ''26 CAWSE Product List'!$A:$F,6,FALSE)="","",VLOOKUP($B:$B,'Spring ''26 CAWSE Product List'!$A:$F,6,FALSE))</f>
        <v/>
      </c>
      <c r="F463" s="174"/>
    </row>
    <row r="464" spans="1:6" x14ac:dyDescent="0.25">
      <c r="A464" s="140">
        <v>78586022</v>
      </c>
      <c r="B464" s="173">
        <v>9781039709386</v>
      </c>
      <c r="C464" s="141" t="s">
        <v>1910</v>
      </c>
      <c r="D464" s="172">
        <v>60902</v>
      </c>
      <c r="E464" s="123" t="str">
        <f>IF(VLOOKUP($B:$B,'Spring ''26 CAWSE Product List'!$A:$F,6,FALSE)="","",VLOOKUP($B:$B,'Spring ''26 CAWSE Product List'!$A:$F,6,FALSE))</f>
        <v/>
      </c>
      <c r="F464" s="174"/>
    </row>
    <row r="465" spans="1:6" x14ac:dyDescent="0.25">
      <c r="A465" s="162">
        <v>3528588</v>
      </c>
      <c r="B465" s="163">
        <v>9781443182096</v>
      </c>
      <c r="C465" s="156" t="s">
        <v>1612</v>
      </c>
      <c r="D465" s="157">
        <v>60903</v>
      </c>
      <c r="E465" s="123" t="str">
        <f>IF(VLOOKUP($B:$B,'Spring ''26 CAWSE Product List'!$A:$F,6,FALSE)="","",VLOOKUP($B:$B,'Spring ''26 CAWSE Product List'!$A:$F,6,FALSE))</f>
        <v/>
      </c>
      <c r="F465" s="156"/>
    </row>
    <row r="466" spans="1:6" x14ac:dyDescent="0.25">
      <c r="A466" s="140">
        <v>71250151</v>
      </c>
      <c r="B466" s="173">
        <v>9781039705272</v>
      </c>
      <c r="C466" s="141" t="s">
        <v>1792</v>
      </c>
      <c r="D466" s="172">
        <v>60903</v>
      </c>
      <c r="E466" s="123" t="str">
        <f>IF(VLOOKUP($B:$B,'Spring ''26 CAWSE Product List'!$A:$F,6,FALSE)="","",VLOOKUP($B:$B,'Spring ''26 CAWSE Product List'!$A:$F,6,FALSE))</f>
        <v/>
      </c>
      <c r="F466" s="174"/>
    </row>
    <row r="467" spans="1:6" x14ac:dyDescent="0.25">
      <c r="A467" s="140">
        <v>3554872</v>
      </c>
      <c r="B467" s="173">
        <v>9781443181563</v>
      </c>
      <c r="C467" s="141" t="s">
        <v>1884</v>
      </c>
      <c r="D467" s="172">
        <v>60903</v>
      </c>
      <c r="E467" s="123" t="str">
        <f>IF(VLOOKUP($B:$B,'Spring ''26 CAWSE Product List'!$A:$F,6,FALSE)="","",VLOOKUP($B:$B,'Spring ''26 CAWSE Product List'!$A:$F,6,FALSE))</f>
        <v/>
      </c>
      <c r="F467" s="174"/>
    </row>
    <row r="468" spans="1:6" x14ac:dyDescent="0.25">
      <c r="A468" s="140">
        <v>27531668</v>
      </c>
      <c r="B468" s="173">
        <v>9781443191227</v>
      </c>
      <c r="C468" s="141" t="s">
        <v>1904</v>
      </c>
      <c r="D468" s="172">
        <v>60903</v>
      </c>
      <c r="E468" s="123" t="str">
        <f>IF(VLOOKUP($B:$B,'Spring ''26 CAWSE Product List'!$A:$F,6,FALSE)="","",VLOOKUP($B:$B,'Spring ''26 CAWSE Product List'!$A:$F,6,FALSE))</f>
        <v/>
      </c>
      <c r="F468" s="174"/>
    </row>
    <row r="469" spans="1:6" x14ac:dyDescent="0.25">
      <c r="A469" s="140">
        <v>22060716</v>
      </c>
      <c r="B469" s="173">
        <v>9781443193580</v>
      </c>
      <c r="C469" s="141" t="s">
        <v>1905</v>
      </c>
      <c r="D469" s="172">
        <v>60903</v>
      </c>
      <c r="E469" s="123" t="str">
        <f>IF(VLOOKUP($B:$B,'Spring ''26 CAWSE Product List'!$A:$F,6,FALSE)="","",VLOOKUP($B:$B,'Spring ''26 CAWSE Product List'!$A:$F,6,FALSE))</f>
        <v/>
      </c>
      <c r="F469" s="174"/>
    </row>
    <row r="470" spans="1:6" x14ac:dyDescent="0.25">
      <c r="A470" s="140">
        <v>80227507</v>
      </c>
      <c r="B470" s="173">
        <v>9781039700697</v>
      </c>
      <c r="C470" s="141" t="s">
        <v>2125</v>
      </c>
      <c r="D470" s="172">
        <v>60903</v>
      </c>
      <c r="E470" s="123" t="str">
        <f>IF(VLOOKUP($B:$B,'Spring ''26 CAWSE Product List'!$A:$F,6,FALSE)="","",VLOOKUP($B:$B,'Spring ''26 CAWSE Product List'!$A:$F,6,FALSE))</f>
        <v/>
      </c>
      <c r="F470" s="174"/>
    </row>
    <row r="471" spans="1:6" x14ac:dyDescent="0.25">
      <c r="A471" s="140">
        <v>79944596</v>
      </c>
      <c r="B471" s="173">
        <v>9781039701311</v>
      </c>
      <c r="C471" s="141" t="s">
        <v>1646</v>
      </c>
      <c r="D471" s="172">
        <v>61001</v>
      </c>
      <c r="E471" s="123" t="str">
        <f>IF(VLOOKUP($B:$B,'Spring ''26 CAWSE Product List'!$A:$F,6,FALSE)="","",VLOOKUP($B:$B,'Spring ''26 CAWSE Product List'!$A:$F,6,FALSE))</f>
        <v/>
      </c>
      <c r="F471" s="141"/>
    </row>
    <row r="472" spans="1:6" x14ac:dyDescent="0.25">
      <c r="A472" s="140">
        <v>22209577</v>
      </c>
      <c r="B472" s="173">
        <v>9781039701670</v>
      </c>
      <c r="C472" s="141" t="s">
        <v>1716</v>
      </c>
      <c r="D472" s="172">
        <v>61001</v>
      </c>
      <c r="E472" s="123" t="str">
        <f>IF(VLOOKUP($B:$B,'Spring ''26 CAWSE Product List'!$A:$F,6,FALSE)="","",VLOOKUP($B:$B,'Spring ''26 CAWSE Product List'!$A:$F,6,FALSE))</f>
        <v/>
      </c>
      <c r="F472" s="174"/>
    </row>
    <row r="473" spans="1:6" x14ac:dyDescent="0.25">
      <c r="A473" s="140">
        <v>71664803</v>
      </c>
      <c r="B473" s="173">
        <v>9781039702158</v>
      </c>
      <c r="C473" s="141" t="s">
        <v>1736</v>
      </c>
      <c r="D473" s="172">
        <v>61001</v>
      </c>
      <c r="E473" s="123" t="str">
        <f>IF(VLOOKUP($B:$B,'Spring ''26 CAWSE Product List'!$A:$F,6,FALSE)="","",VLOOKUP($B:$B,'Spring ''26 CAWSE Product List'!$A:$F,6,FALSE))</f>
        <v/>
      </c>
      <c r="F473" s="174"/>
    </row>
    <row r="474" spans="1:6" x14ac:dyDescent="0.25">
      <c r="A474" s="140">
        <v>3513505</v>
      </c>
      <c r="B474" s="173">
        <v>9781443180313</v>
      </c>
      <c r="C474" s="141" t="s">
        <v>1742</v>
      </c>
      <c r="D474" s="172">
        <v>61001</v>
      </c>
      <c r="E474" s="123" t="str">
        <f>IF(VLOOKUP($B:$B,'Spring ''26 CAWSE Product List'!$A:$F,6,FALSE)="","",VLOOKUP($B:$B,'Spring ''26 CAWSE Product List'!$A:$F,6,FALSE))</f>
        <v/>
      </c>
      <c r="F474" s="174"/>
    </row>
    <row r="475" spans="1:6" x14ac:dyDescent="0.25">
      <c r="A475" s="140">
        <v>29398426</v>
      </c>
      <c r="B475" s="173">
        <v>9781039705623</v>
      </c>
      <c r="C475" s="141" t="s">
        <v>1764</v>
      </c>
      <c r="D475" s="172">
        <v>61001</v>
      </c>
      <c r="E475" s="123" t="str">
        <f>IF(VLOOKUP($B:$B,'Spring ''26 CAWSE Product List'!$A:$F,6,FALSE)="","",VLOOKUP($B:$B,'Spring ''26 CAWSE Product List'!$A:$F,6,FALSE))</f>
        <v/>
      </c>
      <c r="F475" s="174"/>
    </row>
    <row r="476" spans="1:6" x14ac:dyDescent="0.25">
      <c r="A476" s="140">
        <v>89655597</v>
      </c>
      <c r="B476" s="173">
        <v>9781443187596</v>
      </c>
      <c r="C476" s="141" t="s">
        <v>1896</v>
      </c>
      <c r="D476" s="172">
        <v>61001</v>
      </c>
      <c r="E476" s="123" t="str">
        <f>IF(VLOOKUP($B:$B,'Spring ''26 CAWSE Product List'!$A:$F,6,FALSE)="","",VLOOKUP($B:$B,'Spring ''26 CAWSE Product List'!$A:$F,6,FALSE))</f>
        <v/>
      </c>
      <c r="F476" s="174"/>
    </row>
    <row r="477" spans="1:6" x14ac:dyDescent="0.25">
      <c r="A477" s="140">
        <v>15662357</v>
      </c>
      <c r="B477" s="173">
        <v>9781443194082</v>
      </c>
      <c r="C477" s="141" t="s">
        <v>1943</v>
      </c>
      <c r="D477" s="172">
        <v>61001</v>
      </c>
      <c r="E477" s="123" t="str">
        <f>IF(VLOOKUP($B:$B,'Spring ''26 CAWSE Product List'!$A:$F,6,FALSE)="","",VLOOKUP($B:$B,'Spring ''26 CAWSE Product List'!$A:$F,6,FALSE))</f>
        <v/>
      </c>
      <c r="F477" s="174"/>
    </row>
    <row r="478" spans="1:6" x14ac:dyDescent="0.25">
      <c r="A478" s="140">
        <v>45156999</v>
      </c>
      <c r="B478" s="173">
        <v>9781039701557</v>
      </c>
      <c r="C478" s="141" t="s">
        <v>1983</v>
      </c>
      <c r="D478" s="172">
        <v>61001</v>
      </c>
      <c r="E478" s="123" t="str">
        <f>IF(VLOOKUP($B:$B,'Spring ''26 CAWSE Product List'!$A:$F,6,FALSE)="","",VLOOKUP($B:$B,'Spring ''26 CAWSE Product List'!$A:$F,6,FALSE))</f>
        <v/>
      </c>
      <c r="F478" s="174"/>
    </row>
    <row r="479" spans="1:6" x14ac:dyDescent="0.25">
      <c r="A479" s="140">
        <v>72052059</v>
      </c>
      <c r="B479" s="173">
        <v>9781443199193</v>
      </c>
      <c r="C479" s="141" t="s">
        <v>2039</v>
      </c>
      <c r="D479" s="172">
        <v>61001</v>
      </c>
      <c r="E479" s="123" t="str">
        <f>IF(VLOOKUP($B:$B,'Spring ''26 CAWSE Product List'!$A:$F,6,FALSE)="","",VLOOKUP($B:$B,'Spring ''26 CAWSE Product List'!$A:$F,6,FALSE))</f>
        <v/>
      </c>
      <c r="F479" s="174"/>
    </row>
    <row r="480" spans="1:6" x14ac:dyDescent="0.25">
      <c r="A480" s="140">
        <v>91804807</v>
      </c>
      <c r="B480" s="173">
        <v>9781039702929</v>
      </c>
      <c r="C480" s="141" t="s">
        <v>2076</v>
      </c>
      <c r="D480" s="172">
        <v>61001</v>
      </c>
      <c r="E480" s="123" t="str">
        <f>IF(VLOOKUP($B:$B,'Spring ''26 CAWSE Product List'!$A:$F,6,FALSE)="","",VLOOKUP($B:$B,'Spring ''26 CAWSE Product List'!$A:$F,6,FALSE))</f>
        <v/>
      </c>
      <c r="F480" s="174"/>
    </row>
    <row r="481" spans="1:6" x14ac:dyDescent="0.25">
      <c r="A481" s="140">
        <v>67294449</v>
      </c>
      <c r="B481" s="173">
        <v>9781443198776</v>
      </c>
      <c r="C481" s="141" t="s">
        <v>313</v>
      </c>
      <c r="D481" s="172">
        <v>61002</v>
      </c>
      <c r="E481" s="123" t="str">
        <f>IF(VLOOKUP($B:$B,'Spring ''26 CAWSE Product List'!$A:$F,6,FALSE)="","",VLOOKUP($B:$B,'Spring ''26 CAWSE Product List'!$A:$F,6,FALSE))</f>
        <v/>
      </c>
      <c r="F481" s="156"/>
    </row>
    <row r="482" spans="1:6" x14ac:dyDescent="0.25">
      <c r="A482" s="140">
        <v>42875867</v>
      </c>
      <c r="B482" s="173">
        <v>9781443198301</v>
      </c>
      <c r="C482" s="141" t="s">
        <v>323</v>
      </c>
      <c r="D482" s="172">
        <v>61002</v>
      </c>
      <c r="E482" s="123" t="str">
        <f>IF(VLOOKUP($B:$B,'Spring ''26 CAWSE Product List'!$A:$F,6,FALSE)="","",VLOOKUP($B:$B,'Spring ''26 CAWSE Product List'!$A:$F,6,FALSE))</f>
        <v/>
      </c>
      <c r="F482" s="156"/>
    </row>
    <row r="483" spans="1:6" x14ac:dyDescent="0.25">
      <c r="A483" s="140">
        <v>15673578</v>
      </c>
      <c r="B483" s="173">
        <v>9782764368428</v>
      </c>
      <c r="C483" s="141" t="s">
        <v>325</v>
      </c>
      <c r="D483" s="172">
        <v>61002</v>
      </c>
      <c r="E483" s="123" t="str">
        <f>IF(VLOOKUP($B:$B,'Spring ''26 CAWSE Product List'!$A:$F,6,FALSE)="","",VLOOKUP($B:$B,'Spring ''26 CAWSE Product List'!$A:$F,6,FALSE))</f>
        <v/>
      </c>
      <c r="F483" s="156"/>
    </row>
    <row r="484" spans="1:6" x14ac:dyDescent="0.25">
      <c r="A484" s="140">
        <v>79195025</v>
      </c>
      <c r="B484" s="173">
        <v>9781039701830</v>
      </c>
      <c r="C484" s="141" t="s">
        <v>1677</v>
      </c>
      <c r="D484" s="172">
        <v>61002</v>
      </c>
      <c r="E484" s="123" t="str">
        <f>IF(VLOOKUP($B:$B,'Spring ''26 CAWSE Product List'!$A:$F,6,FALSE)="","",VLOOKUP($B:$B,'Spring ''26 CAWSE Product List'!$A:$F,6,FALSE))</f>
        <v/>
      </c>
      <c r="F484" s="174"/>
    </row>
    <row r="485" spans="1:6" x14ac:dyDescent="0.25">
      <c r="A485" s="162">
        <v>21185214</v>
      </c>
      <c r="B485" s="163">
        <v>9781039701878</v>
      </c>
      <c r="C485" s="156" t="s">
        <v>1679</v>
      </c>
      <c r="D485" s="157">
        <v>61002</v>
      </c>
      <c r="E485" s="123" t="str">
        <f>IF(VLOOKUP($B:$B,'Spring ''26 CAWSE Product List'!$A:$F,6,FALSE)="","",VLOOKUP($B:$B,'Spring ''26 CAWSE Product List'!$A:$F,6,FALSE))</f>
        <v/>
      </c>
      <c r="F485" s="156"/>
    </row>
    <row r="486" spans="1:6" x14ac:dyDescent="0.25">
      <c r="A486" s="140">
        <v>96101240</v>
      </c>
      <c r="B486" s="173">
        <v>9781443199711</v>
      </c>
      <c r="C486" s="141" t="s">
        <v>1733</v>
      </c>
      <c r="D486" s="172">
        <v>61002</v>
      </c>
      <c r="E486" s="123" t="str">
        <f>IF(VLOOKUP($B:$B,'Spring ''26 CAWSE Product List'!$A:$F,6,FALSE)="","",VLOOKUP($B:$B,'Spring ''26 CAWSE Product List'!$A:$F,6,FALSE))</f>
        <v/>
      </c>
      <c r="F486" s="174"/>
    </row>
    <row r="487" spans="1:6" x14ac:dyDescent="0.25">
      <c r="A487" s="140">
        <v>72632366</v>
      </c>
      <c r="B487" s="173">
        <v>9781039703599</v>
      </c>
      <c r="C487" s="141" t="s">
        <v>1748</v>
      </c>
      <c r="D487" s="172">
        <v>61002</v>
      </c>
      <c r="E487" s="123" t="str">
        <f>IF(VLOOKUP($B:$B,'Spring ''26 CAWSE Product List'!$A:$F,6,FALSE)="","",VLOOKUP($B:$B,'Spring ''26 CAWSE Product List'!$A:$F,6,FALSE))</f>
        <v/>
      </c>
      <c r="F487" s="174"/>
    </row>
    <row r="488" spans="1:6" x14ac:dyDescent="0.25">
      <c r="A488" s="140">
        <v>85659477</v>
      </c>
      <c r="B488" s="173">
        <v>9781443199858</v>
      </c>
      <c r="C488" s="141" t="s">
        <v>1811</v>
      </c>
      <c r="D488" s="172">
        <v>61002</v>
      </c>
      <c r="E488" s="123" t="str">
        <f>IF(VLOOKUP($B:$B,'Spring ''26 CAWSE Product List'!$A:$F,6,FALSE)="","",VLOOKUP($B:$B,'Spring ''26 CAWSE Product List'!$A:$F,6,FALSE))</f>
        <v/>
      </c>
      <c r="F488" s="174"/>
    </row>
    <row r="489" spans="1:6" x14ac:dyDescent="0.25">
      <c r="A489" s="140">
        <v>27468231</v>
      </c>
      <c r="B489" s="173">
        <v>9781039709690</v>
      </c>
      <c r="C489" s="141" t="s">
        <v>1844</v>
      </c>
      <c r="D489" s="172">
        <v>61002</v>
      </c>
      <c r="E489" s="123" t="str">
        <f>IF(VLOOKUP($B:$B,'Spring ''26 CAWSE Product List'!$A:$F,6,FALSE)="","",VLOOKUP($B:$B,'Spring ''26 CAWSE Product List'!$A:$F,6,FALSE))</f>
        <v/>
      </c>
      <c r="F489" s="174"/>
    </row>
    <row r="490" spans="1:6" x14ac:dyDescent="0.25">
      <c r="A490" s="140">
        <v>73687291</v>
      </c>
      <c r="B490" s="173">
        <v>9781039700772</v>
      </c>
      <c r="C490" s="141" t="s">
        <v>1859</v>
      </c>
      <c r="D490" s="172">
        <v>61002</v>
      </c>
      <c r="E490" s="123" t="str">
        <f>IF(VLOOKUP($B:$B,'Spring ''26 CAWSE Product List'!$A:$F,6,FALSE)="","",VLOOKUP($B:$B,'Spring ''26 CAWSE Product List'!$A:$F,6,FALSE))</f>
        <v/>
      </c>
      <c r="F490" s="174"/>
    </row>
    <row r="491" spans="1:6" x14ac:dyDescent="0.25">
      <c r="A491" s="140">
        <v>78236235</v>
      </c>
      <c r="B491" s="173">
        <v>9781443199179</v>
      </c>
      <c r="C491" s="141" t="s">
        <v>1921</v>
      </c>
      <c r="D491" s="172">
        <v>61002</v>
      </c>
      <c r="E491" s="123" t="str">
        <f>IF(VLOOKUP($B:$B,'Spring ''26 CAWSE Product List'!$A:$F,6,FALSE)="","",VLOOKUP($B:$B,'Spring ''26 CAWSE Product List'!$A:$F,6,FALSE))</f>
        <v/>
      </c>
      <c r="F491" s="174"/>
    </row>
    <row r="492" spans="1:6" x14ac:dyDescent="0.25">
      <c r="A492" s="140">
        <v>87477209</v>
      </c>
      <c r="B492" s="173">
        <v>9781039708624</v>
      </c>
      <c r="C492" s="141" t="s">
        <v>1926</v>
      </c>
      <c r="D492" s="172">
        <v>61002</v>
      </c>
      <c r="E492" s="123" t="str">
        <f>IF(VLOOKUP($B:$B,'Spring ''26 CAWSE Product List'!$A:$F,6,FALSE)="","",VLOOKUP($B:$B,'Spring ''26 CAWSE Product List'!$A:$F,6,FALSE))</f>
        <v/>
      </c>
      <c r="F492" s="174"/>
    </row>
    <row r="493" spans="1:6" x14ac:dyDescent="0.25">
      <c r="A493" s="140">
        <v>51032919</v>
      </c>
      <c r="B493" s="173">
        <v>9781039705128</v>
      </c>
      <c r="C493" s="141" t="s">
        <v>1993</v>
      </c>
      <c r="D493" s="172">
        <v>61002</v>
      </c>
      <c r="E493" s="123" t="str">
        <f>IF(VLOOKUP($B:$B,'Spring ''26 CAWSE Product List'!$A:$F,6,FALSE)="","",VLOOKUP($B:$B,'Spring ''26 CAWSE Product List'!$A:$F,6,FALSE))</f>
        <v/>
      </c>
      <c r="F493" s="174"/>
    </row>
    <row r="494" spans="1:6" x14ac:dyDescent="0.25">
      <c r="A494" s="140">
        <v>98048152</v>
      </c>
      <c r="B494" s="173">
        <v>9781039708525</v>
      </c>
      <c r="C494" s="141" t="s">
        <v>1994</v>
      </c>
      <c r="D494" s="172">
        <v>61002</v>
      </c>
      <c r="E494" s="123" t="str">
        <f>IF(VLOOKUP($B:$B,'Spring ''26 CAWSE Product List'!$A:$F,6,FALSE)="","",VLOOKUP($B:$B,'Spring ''26 CAWSE Product List'!$A:$F,6,FALSE))</f>
        <v/>
      </c>
      <c r="F494" s="174"/>
    </row>
    <row r="495" spans="1:6" x14ac:dyDescent="0.25">
      <c r="A495" s="140">
        <v>94009358</v>
      </c>
      <c r="B495" s="173">
        <v>9781443193900</v>
      </c>
      <c r="C495" s="141" t="s">
        <v>2004</v>
      </c>
      <c r="D495" s="172">
        <v>61002</v>
      </c>
      <c r="E495" s="123" t="str">
        <f>IF(VLOOKUP($B:$B,'Spring ''26 CAWSE Product List'!$A:$F,6,FALSE)="","",VLOOKUP($B:$B,'Spring ''26 CAWSE Product List'!$A:$F,6,FALSE))</f>
        <v/>
      </c>
      <c r="F495" s="174"/>
    </row>
    <row r="496" spans="1:6" x14ac:dyDescent="0.25">
      <c r="A496" s="140">
        <v>14904999</v>
      </c>
      <c r="B496" s="173">
        <v>9781443198158</v>
      </c>
      <c r="C496" s="141" t="s">
        <v>1595</v>
      </c>
      <c r="D496" s="172">
        <v>61003</v>
      </c>
      <c r="E496" s="123" t="str">
        <f>IF(VLOOKUP($B:$B,'Spring ''26 CAWSE Product List'!$A:$F,6,FALSE)="","",VLOOKUP($B:$B,'Spring ''26 CAWSE Product List'!$A:$F,6,FALSE))</f>
        <v/>
      </c>
      <c r="F496" s="174"/>
    </row>
    <row r="497" spans="1:6" x14ac:dyDescent="0.25">
      <c r="A497" s="140">
        <v>3203536</v>
      </c>
      <c r="B497" s="173">
        <v>9781443164085</v>
      </c>
      <c r="C497" s="141" t="s">
        <v>1717</v>
      </c>
      <c r="D497" s="172">
        <v>61003</v>
      </c>
      <c r="E497" s="123" t="str">
        <f>IF(VLOOKUP($B:$B,'Spring ''26 CAWSE Product List'!$A:$F,6,FALSE)="","",VLOOKUP($B:$B,'Spring ''26 CAWSE Product List'!$A:$F,6,FALSE))</f>
        <v/>
      </c>
      <c r="F497" s="174"/>
    </row>
    <row r="498" spans="1:6" x14ac:dyDescent="0.25">
      <c r="A498" s="140">
        <v>90777157</v>
      </c>
      <c r="B498" s="173">
        <v>9781443195232</v>
      </c>
      <c r="C498" s="141" t="s">
        <v>1783</v>
      </c>
      <c r="D498" s="172">
        <v>61003</v>
      </c>
      <c r="E498" s="123" t="str">
        <f>IF(VLOOKUP($B:$B,'Spring ''26 CAWSE Product List'!$A:$F,6,FALSE)="","",VLOOKUP($B:$B,'Spring ''26 CAWSE Product List'!$A:$F,6,FALSE))</f>
        <v/>
      </c>
      <c r="F498" s="174"/>
    </row>
    <row r="499" spans="1:6" x14ac:dyDescent="0.25">
      <c r="A499" s="140">
        <v>83808802</v>
      </c>
      <c r="B499" s="173">
        <v>9781039700819</v>
      </c>
      <c r="C499" s="141" t="s">
        <v>1825</v>
      </c>
      <c r="D499" s="172">
        <v>61003</v>
      </c>
      <c r="E499" s="123" t="str">
        <f>IF(VLOOKUP($B:$B,'Spring ''26 CAWSE Product List'!$A:$F,6,FALSE)="","",VLOOKUP($B:$B,'Spring ''26 CAWSE Product List'!$A:$F,6,FALSE))</f>
        <v/>
      </c>
      <c r="F499" s="174"/>
    </row>
    <row r="500" spans="1:6" x14ac:dyDescent="0.25">
      <c r="A500" s="140">
        <v>2643171</v>
      </c>
      <c r="B500" s="173">
        <v>9781443134651</v>
      </c>
      <c r="C500" s="141" t="s">
        <v>2069</v>
      </c>
      <c r="D500" s="172">
        <v>61003</v>
      </c>
      <c r="E500" s="123" t="str">
        <f>IF(VLOOKUP($B:$B,'Spring ''26 CAWSE Product List'!$A:$F,6,FALSE)="","",VLOOKUP($B:$B,'Spring ''26 CAWSE Product List'!$A:$F,6,FALSE))</f>
        <v/>
      </c>
      <c r="F500" s="174"/>
    </row>
    <row r="501" spans="1:6" x14ac:dyDescent="0.25">
      <c r="A501" s="140">
        <v>51666493</v>
      </c>
      <c r="B501" s="173">
        <v>9781443199728</v>
      </c>
      <c r="C501" s="141" t="s">
        <v>2072</v>
      </c>
      <c r="D501" s="172">
        <v>61003</v>
      </c>
      <c r="E501" s="123" t="str">
        <f>IF(VLOOKUP($B:$B,'Spring ''26 CAWSE Product List'!$A:$F,6,FALSE)="","",VLOOKUP($B:$B,'Spring ''26 CAWSE Product List'!$A:$F,6,FALSE))</f>
        <v/>
      </c>
      <c r="F501" s="174"/>
    </row>
    <row r="502" spans="1:6" x14ac:dyDescent="0.25">
      <c r="A502" s="140">
        <v>15017232</v>
      </c>
      <c r="B502" s="173">
        <v>9781443195799</v>
      </c>
      <c r="C502" s="141" t="s">
        <v>2088</v>
      </c>
      <c r="D502" s="172">
        <v>61003</v>
      </c>
      <c r="E502" s="123" t="str">
        <f>IF(VLOOKUP($B:$B,'Spring ''26 CAWSE Product List'!$A:$F,6,FALSE)="","",VLOOKUP($B:$B,'Spring ''26 CAWSE Product List'!$A:$F,6,FALSE))</f>
        <v/>
      </c>
      <c r="F502" s="174"/>
    </row>
    <row r="503" spans="1:6" x14ac:dyDescent="0.25">
      <c r="A503" s="140">
        <v>48485044</v>
      </c>
      <c r="B503" s="173">
        <v>9781039701281</v>
      </c>
      <c r="C503" s="141" t="s">
        <v>2127</v>
      </c>
      <c r="D503" s="172">
        <v>61003</v>
      </c>
      <c r="E503" s="123" t="str">
        <f>IF(VLOOKUP($B:$B,'Spring ''26 CAWSE Product List'!$A:$F,6,FALSE)="","",VLOOKUP($B:$B,'Spring ''26 CAWSE Product List'!$A:$F,6,FALSE))</f>
        <v/>
      </c>
      <c r="F503" s="174"/>
    </row>
    <row r="504" spans="1:6" x14ac:dyDescent="0.25">
      <c r="A504" s="140">
        <v>2498162</v>
      </c>
      <c r="B504" s="173">
        <v>9781443195997</v>
      </c>
      <c r="C504" s="141" t="s">
        <v>304</v>
      </c>
      <c r="D504" s="172">
        <v>70101</v>
      </c>
      <c r="E504" s="123" t="str">
        <f>IF(VLOOKUP($B:$B,'Spring ''26 CAWSE Product List'!$A:$F,6,FALSE)="","",VLOOKUP($B:$B,'Spring ''26 CAWSE Product List'!$A:$F,6,FALSE))</f>
        <v/>
      </c>
      <c r="F504" s="156"/>
    </row>
    <row r="505" spans="1:6" x14ac:dyDescent="0.25">
      <c r="A505" s="140">
        <v>37927540</v>
      </c>
      <c r="B505" s="173">
        <v>9781443191029</v>
      </c>
      <c r="C505" s="141" t="s">
        <v>1711</v>
      </c>
      <c r="D505" s="172">
        <v>70101</v>
      </c>
      <c r="E505" s="123" t="str">
        <f>IF(VLOOKUP($B:$B,'Spring ''26 CAWSE Product List'!$A:$F,6,FALSE)="","",VLOOKUP($B:$B,'Spring ''26 CAWSE Product List'!$A:$F,6,FALSE))</f>
        <v/>
      </c>
      <c r="F505" s="174"/>
    </row>
    <row r="506" spans="1:6" x14ac:dyDescent="0.25">
      <c r="A506" s="140">
        <v>81074678</v>
      </c>
      <c r="B506" s="173">
        <v>9781443193672</v>
      </c>
      <c r="C506" s="141" t="s">
        <v>1922</v>
      </c>
      <c r="D506" s="172">
        <v>70101</v>
      </c>
      <c r="E506" s="123" t="str">
        <f>IF(VLOOKUP($B:$B,'Spring ''26 CAWSE Product List'!$A:$F,6,FALSE)="","",VLOOKUP($B:$B,'Spring ''26 CAWSE Product List'!$A:$F,6,FALSE))</f>
        <v/>
      </c>
      <c r="F506" s="174"/>
    </row>
    <row r="507" spans="1:6" x14ac:dyDescent="0.25">
      <c r="A507" s="140">
        <v>3575406</v>
      </c>
      <c r="B507" s="173">
        <v>9781443181990</v>
      </c>
      <c r="C507" s="141" t="s">
        <v>2022</v>
      </c>
      <c r="D507" s="172">
        <v>70101</v>
      </c>
      <c r="E507" s="123" t="str">
        <f>IF(VLOOKUP($B:$B,'Spring ''26 CAWSE Product List'!$A:$F,6,FALSE)="","",VLOOKUP($B:$B,'Spring ''26 CAWSE Product List'!$A:$F,6,FALSE))</f>
        <v/>
      </c>
      <c r="F507" s="174"/>
    </row>
    <row r="508" spans="1:6" x14ac:dyDescent="0.25">
      <c r="A508" s="140">
        <v>3430270</v>
      </c>
      <c r="B508" s="173">
        <v>9781443176057</v>
      </c>
      <c r="C508" s="141" t="s">
        <v>2034</v>
      </c>
      <c r="D508" s="172">
        <v>70101</v>
      </c>
      <c r="E508" s="123" t="str">
        <f>IF(VLOOKUP($B:$B,'Spring ''26 CAWSE Product List'!$A:$F,6,FALSE)="","",VLOOKUP($B:$B,'Spring ''26 CAWSE Product List'!$A:$F,6,FALSE))</f>
        <v/>
      </c>
      <c r="F508" s="174"/>
    </row>
    <row r="509" spans="1:6" x14ac:dyDescent="0.25">
      <c r="A509" s="140">
        <v>98831439</v>
      </c>
      <c r="B509" s="173">
        <v>9781443199407</v>
      </c>
      <c r="C509" s="141" t="s">
        <v>2056</v>
      </c>
      <c r="D509" s="172">
        <v>70101</v>
      </c>
      <c r="E509" s="123" t="str">
        <f>IF(VLOOKUP($B:$B,'Spring ''26 CAWSE Product List'!$A:$F,6,FALSE)="","",VLOOKUP($B:$B,'Spring ''26 CAWSE Product List'!$A:$F,6,FALSE))</f>
        <v/>
      </c>
      <c r="F509" s="174"/>
    </row>
    <row r="510" spans="1:6" x14ac:dyDescent="0.25">
      <c r="A510" s="140">
        <v>11869919</v>
      </c>
      <c r="B510" s="173">
        <v>9781443199841</v>
      </c>
      <c r="C510" s="141" t="s">
        <v>2118</v>
      </c>
      <c r="D510" s="172">
        <v>70101</v>
      </c>
      <c r="E510" s="123" t="str">
        <f>IF(VLOOKUP($B:$B,'Spring ''26 CAWSE Product List'!$A:$F,6,FALSE)="","",VLOOKUP($B:$B,'Spring ''26 CAWSE Product List'!$A:$F,6,FALSE))</f>
        <v/>
      </c>
      <c r="F510" s="174"/>
    </row>
    <row r="511" spans="1:6" x14ac:dyDescent="0.25">
      <c r="A511" s="140">
        <v>3555565</v>
      </c>
      <c r="B511" s="173">
        <v>9781443181655</v>
      </c>
      <c r="C511" s="141" t="s">
        <v>298</v>
      </c>
      <c r="D511" s="172">
        <v>70102</v>
      </c>
      <c r="E511" s="123" t="str">
        <f>IF(VLOOKUP($B:$B,'Spring ''26 CAWSE Product List'!$A:$F,6,FALSE)="","",VLOOKUP($B:$B,'Spring ''26 CAWSE Product List'!$A:$F,6,FALSE))</f>
        <v/>
      </c>
      <c r="F511" s="156"/>
    </row>
    <row r="512" spans="1:6" x14ac:dyDescent="0.25">
      <c r="A512" s="162">
        <v>3437044</v>
      </c>
      <c r="B512" s="163">
        <v>9781443176378</v>
      </c>
      <c r="C512" s="156" t="s">
        <v>1579</v>
      </c>
      <c r="D512" s="157">
        <v>70102</v>
      </c>
      <c r="E512" s="123" t="str">
        <f>IF(VLOOKUP($B:$B,'Spring ''26 CAWSE Product List'!$A:$F,6,FALSE)="","",VLOOKUP($B:$B,'Spring ''26 CAWSE Product List'!$A:$F,6,FALSE))</f>
        <v/>
      </c>
      <c r="F512" s="156"/>
    </row>
    <row r="513" spans="1:6" x14ac:dyDescent="0.25">
      <c r="A513" s="140">
        <v>74990560</v>
      </c>
      <c r="B513" s="173">
        <v>9781443190732</v>
      </c>
      <c r="C513" s="141" t="s">
        <v>1770</v>
      </c>
      <c r="D513" s="172">
        <v>70102</v>
      </c>
      <c r="E513" s="123" t="str">
        <f>IF(VLOOKUP($B:$B,'Spring ''26 CAWSE Product List'!$A:$F,6,FALSE)="","",VLOOKUP($B:$B,'Spring ''26 CAWSE Product List'!$A:$F,6,FALSE))</f>
        <v/>
      </c>
      <c r="F513" s="174"/>
    </row>
    <row r="514" spans="1:6" x14ac:dyDescent="0.25">
      <c r="A514" s="140">
        <v>89496999</v>
      </c>
      <c r="B514" s="173">
        <v>9781039702363</v>
      </c>
      <c r="C514" s="141" t="s">
        <v>1809</v>
      </c>
      <c r="D514" s="172">
        <v>70102</v>
      </c>
      <c r="E514" s="123" t="str">
        <f>IF(VLOOKUP($B:$B,'Spring ''26 CAWSE Product List'!$A:$F,6,FALSE)="","",VLOOKUP($B:$B,'Spring ''26 CAWSE Product List'!$A:$F,6,FALSE))</f>
        <v/>
      </c>
      <c r="F514" s="174"/>
    </row>
    <row r="515" spans="1:6" x14ac:dyDescent="0.25">
      <c r="A515" s="140">
        <v>3074440</v>
      </c>
      <c r="B515" s="173">
        <v>9781443154840</v>
      </c>
      <c r="C515" s="141" t="s">
        <v>2000</v>
      </c>
      <c r="D515" s="172">
        <v>70102</v>
      </c>
      <c r="E515" s="123" t="str">
        <f>IF(VLOOKUP($B:$B,'Spring ''26 CAWSE Product List'!$A:$F,6,FALSE)="","",VLOOKUP($B:$B,'Spring ''26 CAWSE Product List'!$A:$F,6,FALSE))</f>
        <v/>
      </c>
      <c r="F515" s="174"/>
    </row>
    <row r="516" spans="1:6" x14ac:dyDescent="0.25">
      <c r="A516" s="140">
        <v>3358290</v>
      </c>
      <c r="B516" s="173">
        <v>9781443173032</v>
      </c>
      <c r="C516" s="141" t="s">
        <v>2002</v>
      </c>
      <c r="D516" s="172">
        <v>70102</v>
      </c>
      <c r="E516" s="123" t="str">
        <f>IF(VLOOKUP($B:$B,'Spring ''26 CAWSE Product List'!$A:$F,6,FALSE)="","",VLOOKUP($B:$B,'Spring ''26 CAWSE Product List'!$A:$F,6,FALSE))</f>
        <v/>
      </c>
      <c r="F516" s="174"/>
    </row>
    <row r="517" spans="1:6" x14ac:dyDescent="0.25">
      <c r="A517" s="140">
        <v>76342475</v>
      </c>
      <c r="B517" s="173">
        <v>9781443199322</v>
      </c>
      <c r="C517" s="141" t="s">
        <v>2136</v>
      </c>
      <c r="D517" s="172">
        <v>70102</v>
      </c>
      <c r="E517" s="123" t="str">
        <f>IF(VLOOKUP($B:$B,'Spring ''26 CAWSE Product List'!$A:$F,6,FALSE)="","",VLOOKUP($B:$B,'Spring ''26 CAWSE Product List'!$A:$F,6,FALSE))</f>
        <v/>
      </c>
      <c r="F517" s="174"/>
    </row>
    <row r="518" spans="1:6" x14ac:dyDescent="0.25">
      <c r="A518" s="140">
        <v>3406883</v>
      </c>
      <c r="B518" s="173">
        <v>9781443174077</v>
      </c>
      <c r="C518" s="141" t="s">
        <v>1740</v>
      </c>
      <c r="D518" s="172">
        <v>70103</v>
      </c>
      <c r="E518" s="123" t="str">
        <f>IF(VLOOKUP($B:$B,'Spring ''26 CAWSE Product List'!$A:$F,6,FALSE)="","",VLOOKUP($B:$B,'Spring ''26 CAWSE Product List'!$A:$F,6,FALSE))</f>
        <v/>
      </c>
      <c r="F518" s="174"/>
    </row>
    <row r="519" spans="1:6" x14ac:dyDescent="0.25">
      <c r="A519" s="140">
        <v>87444619</v>
      </c>
      <c r="B519" s="173">
        <v>9781443197991</v>
      </c>
      <c r="C519" s="141" t="s">
        <v>307</v>
      </c>
      <c r="D519" s="172">
        <v>70301</v>
      </c>
      <c r="E519" s="123" t="str">
        <f>IF(VLOOKUP($B:$B,'Spring ''26 CAWSE Product List'!$A:$F,6,FALSE)="","",VLOOKUP($B:$B,'Spring ''26 CAWSE Product List'!$A:$F,6,FALSE))</f>
        <v/>
      </c>
      <c r="F519" s="156"/>
    </row>
    <row r="520" spans="1:6" x14ac:dyDescent="0.25">
      <c r="A520" s="162">
        <v>3200631</v>
      </c>
      <c r="B520" s="163">
        <v>9781443160964</v>
      </c>
      <c r="C520" s="156" t="s">
        <v>1616</v>
      </c>
      <c r="D520" s="157">
        <v>70301</v>
      </c>
      <c r="E520" s="123" t="str">
        <f>IF(VLOOKUP($B:$B,'Spring ''26 CAWSE Product List'!$A:$F,6,FALSE)="","",VLOOKUP($B:$B,'Spring ''26 CAWSE Product List'!$A:$F,6,FALSE))</f>
        <v/>
      </c>
      <c r="F520" s="156"/>
    </row>
    <row r="521" spans="1:6" x14ac:dyDescent="0.25">
      <c r="A521" s="162">
        <v>88031606</v>
      </c>
      <c r="B521" s="163">
        <v>9781039701236</v>
      </c>
      <c r="C521" s="156" t="s">
        <v>1649</v>
      </c>
      <c r="D521" s="157">
        <v>70301</v>
      </c>
      <c r="E521" s="123" t="str">
        <f>IF(VLOOKUP($B:$B,'Spring ''26 CAWSE Product List'!$A:$F,6,FALSE)="","",VLOOKUP($B:$B,'Spring ''26 CAWSE Product List'!$A:$F,6,FALSE))</f>
        <v/>
      </c>
      <c r="F521" s="156"/>
    </row>
    <row r="522" spans="1:6" x14ac:dyDescent="0.25">
      <c r="A522" s="140">
        <v>3527613</v>
      </c>
      <c r="B522" s="173">
        <v>9781443180658</v>
      </c>
      <c r="C522" s="141" t="s">
        <v>1737</v>
      </c>
      <c r="D522" s="172">
        <v>70301</v>
      </c>
      <c r="E522" s="123" t="str">
        <f>IF(VLOOKUP($B:$B,'Spring ''26 CAWSE Product List'!$A:$F,6,FALSE)="","",VLOOKUP($B:$B,'Spring ''26 CAWSE Product List'!$A:$F,6,FALSE))</f>
        <v/>
      </c>
      <c r="F522" s="174"/>
    </row>
    <row r="523" spans="1:6" x14ac:dyDescent="0.25">
      <c r="A523" s="140">
        <v>37148444</v>
      </c>
      <c r="B523" s="173">
        <v>9781039705203</v>
      </c>
      <c r="C523" s="141" t="s">
        <v>1760</v>
      </c>
      <c r="D523" s="172">
        <v>70301</v>
      </c>
      <c r="E523" s="123" t="str">
        <f>IF(VLOOKUP($B:$B,'Spring ''26 CAWSE Product List'!$A:$F,6,FALSE)="","",VLOOKUP($B:$B,'Spring ''26 CAWSE Product List'!$A:$F,6,FALSE))</f>
        <v/>
      </c>
      <c r="F523" s="174"/>
    </row>
    <row r="524" spans="1:6" x14ac:dyDescent="0.25">
      <c r="A524" s="140">
        <v>39127496</v>
      </c>
      <c r="B524" s="173">
        <v>9781039701908</v>
      </c>
      <c r="C524" s="141" t="s">
        <v>1959</v>
      </c>
      <c r="D524" s="172">
        <v>70301</v>
      </c>
      <c r="E524" s="123" t="str">
        <f>IF(VLOOKUP($B:$B,'Spring ''26 CAWSE Product List'!$A:$F,6,FALSE)="","",VLOOKUP($B:$B,'Spring ''26 CAWSE Product List'!$A:$F,6,FALSE))</f>
        <v/>
      </c>
      <c r="F524" s="174"/>
    </row>
    <row r="525" spans="1:6" x14ac:dyDescent="0.25">
      <c r="A525" s="140">
        <v>3553452</v>
      </c>
      <c r="B525" s="173">
        <v>9781443181419</v>
      </c>
      <c r="C525" s="141" t="s">
        <v>2023</v>
      </c>
      <c r="D525" s="172">
        <v>70301</v>
      </c>
      <c r="E525" s="123" t="str">
        <f>IF(VLOOKUP($B:$B,'Spring ''26 CAWSE Product List'!$A:$F,6,FALSE)="","",VLOOKUP($B:$B,'Spring ''26 CAWSE Product List'!$A:$F,6,FALSE))</f>
        <v/>
      </c>
      <c r="F525" s="174"/>
    </row>
    <row r="526" spans="1:6" x14ac:dyDescent="0.25">
      <c r="A526" s="140">
        <v>21021227</v>
      </c>
      <c r="B526" s="173">
        <v>9781039701359</v>
      </c>
      <c r="C526" s="141" t="s">
        <v>2082</v>
      </c>
      <c r="D526" s="172">
        <v>70301</v>
      </c>
      <c r="E526" s="123" t="str">
        <f>IF(VLOOKUP($B:$B,'Spring ''26 CAWSE Product List'!$A:$F,6,FALSE)="","",VLOOKUP($B:$B,'Spring ''26 CAWSE Product List'!$A:$F,6,FALSE))</f>
        <v/>
      </c>
      <c r="F526" s="174"/>
    </row>
    <row r="527" spans="1:6" x14ac:dyDescent="0.25">
      <c r="A527" s="140">
        <v>2577007</v>
      </c>
      <c r="B527" s="173">
        <v>9781443129282</v>
      </c>
      <c r="C527" s="141" t="s">
        <v>1564</v>
      </c>
      <c r="D527" s="172">
        <v>70302</v>
      </c>
      <c r="E527" s="123" t="str">
        <f>IF(VLOOKUP($B:$B,'Spring ''26 CAWSE Product List'!$A:$F,6,FALSE)="","",VLOOKUP($B:$B,'Spring ''26 CAWSE Product List'!$A:$F,6,FALSE))</f>
        <v/>
      </c>
      <c r="F527" s="174"/>
    </row>
    <row r="528" spans="1:6" x14ac:dyDescent="0.25">
      <c r="A528" s="140">
        <v>2288175</v>
      </c>
      <c r="B528" s="173">
        <v>9781443111584</v>
      </c>
      <c r="C528" s="141" t="s">
        <v>1637</v>
      </c>
      <c r="D528" s="172">
        <v>70302</v>
      </c>
      <c r="E528" s="123" t="str">
        <f>IF(VLOOKUP($B:$B,'Spring ''26 CAWSE Product List'!$A:$F,6,FALSE)="","",VLOOKUP($B:$B,'Spring ''26 CAWSE Product List'!$A:$F,6,FALSE))</f>
        <v/>
      </c>
      <c r="F528" s="156"/>
    </row>
    <row r="529" spans="1:6" x14ac:dyDescent="0.25">
      <c r="A529" s="140">
        <v>89616188</v>
      </c>
      <c r="B529" s="173">
        <v>9781039704398</v>
      </c>
      <c r="C529" s="141" t="s">
        <v>1821</v>
      </c>
      <c r="D529" s="172">
        <v>70302</v>
      </c>
      <c r="E529" s="123" t="str">
        <f>IF(VLOOKUP($B:$B,'Spring ''26 CAWSE Product List'!$A:$F,6,FALSE)="","",VLOOKUP($B:$B,'Spring ''26 CAWSE Product List'!$A:$F,6,FALSE))</f>
        <v/>
      </c>
      <c r="F529" s="174"/>
    </row>
    <row r="530" spans="1:6" x14ac:dyDescent="0.25">
      <c r="A530" s="140">
        <v>72771231</v>
      </c>
      <c r="B530" s="173">
        <v>9781039702141</v>
      </c>
      <c r="C530" s="141" t="s">
        <v>1822</v>
      </c>
      <c r="D530" s="172">
        <v>70302</v>
      </c>
      <c r="E530" s="123" t="str">
        <f>IF(VLOOKUP($B:$B,'Spring ''26 CAWSE Product List'!$A:$F,6,FALSE)="","",VLOOKUP($B:$B,'Spring ''26 CAWSE Product List'!$A:$F,6,FALSE))</f>
        <v/>
      </c>
      <c r="F530" s="174"/>
    </row>
    <row r="531" spans="1:6" x14ac:dyDescent="0.25">
      <c r="A531" s="140">
        <v>81806640</v>
      </c>
      <c r="B531" s="173">
        <v>9781039701427</v>
      </c>
      <c r="C531" s="141" t="s">
        <v>1988</v>
      </c>
      <c r="D531" s="172">
        <v>70302</v>
      </c>
      <c r="E531" s="123" t="str">
        <f>IF(VLOOKUP($B:$B,'Spring ''26 CAWSE Product List'!$A:$F,6,FALSE)="","",VLOOKUP($B:$B,'Spring ''26 CAWSE Product List'!$A:$F,6,FALSE))</f>
        <v/>
      </c>
      <c r="F531" s="174"/>
    </row>
    <row r="532" spans="1:6" x14ac:dyDescent="0.25">
      <c r="A532" s="140">
        <v>64890463</v>
      </c>
      <c r="B532" s="173">
        <v>9781443194679</v>
      </c>
      <c r="C532" s="141" t="s">
        <v>2001</v>
      </c>
      <c r="D532" s="172">
        <v>70302</v>
      </c>
      <c r="E532" s="123" t="str">
        <f>IF(VLOOKUP($B:$B,'Spring ''26 CAWSE Product List'!$A:$F,6,FALSE)="","",VLOOKUP($B:$B,'Spring ''26 CAWSE Product List'!$A:$F,6,FALSE))</f>
        <v/>
      </c>
      <c r="F532" s="174"/>
    </row>
    <row r="533" spans="1:6" x14ac:dyDescent="0.25">
      <c r="A533" s="140">
        <v>42587831</v>
      </c>
      <c r="B533" s="173">
        <v>9781039703384</v>
      </c>
      <c r="C533" s="141" t="s">
        <v>2011</v>
      </c>
      <c r="D533" s="172">
        <v>70302</v>
      </c>
      <c r="E533" s="123" t="str">
        <f>IF(VLOOKUP($B:$B,'Spring ''26 CAWSE Product List'!$A:$F,6,FALSE)="","",VLOOKUP($B:$B,'Spring ''26 CAWSE Product List'!$A:$F,6,FALSE))</f>
        <v/>
      </c>
      <c r="F533" s="174"/>
    </row>
    <row r="534" spans="1:6" x14ac:dyDescent="0.25">
      <c r="A534" s="140">
        <v>67264729</v>
      </c>
      <c r="B534" s="173">
        <v>9781039701533</v>
      </c>
      <c r="C534" s="141" t="s">
        <v>2063</v>
      </c>
      <c r="D534" s="172">
        <v>70302</v>
      </c>
      <c r="E534" s="123" t="str">
        <f>IF(VLOOKUP($B:$B,'Spring ''26 CAWSE Product List'!$A:$F,6,FALSE)="","",VLOOKUP($B:$B,'Spring ''26 CAWSE Product List'!$A:$F,6,FALSE))</f>
        <v/>
      </c>
      <c r="F534" s="174"/>
    </row>
    <row r="535" spans="1:6" x14ac:dyDescent="0.25">
      <c r="A535" s="140">
        <v>42748952</v>
      </c>
      <c r="B535" s="173">
        <v>9781039703940</v>
      </c>
      <c r="C535" s="141" t="s">
        <v>1715</v>
      </c>
      <c r="D535" s="172">
        <v>70303</v>
      </c>
      <c r="E535" s="123" t="str">
        <f>IF(VLOOKUP($B:$B,'Spring ''26 CAWSE Product List'!$A:$F,6,FALSE)="","",VLOOKUP($B:$B,'Spring ''26 CAWSE Product List'!$A:$F,6,FALSE))</f>
        <v/>
      </c>
      <c r="F535" s="174"/>
    </row>
    <row r="536" spans="1:6" x14ac:dyDescent="0.25">
      <c r="A536" s="140">
        <v>76893609</v>
      </c>
      <c r="B536" s="173">
        <v>9781039705227</v>
      </c>
      <c r="C536" s="141" t="s">
        <v>1855</v>
      </c>
      <c r="D536" s="172">
        <v>70303</v>
      </c>
      <c r="E536" s="123" t="str">
        <f>IF(VLOOKUP($B:$B,'Spring ''26 CAWSE Product List'!$A:$F,6,FALSE)="","",VLOOKUP($B:$B,'Spring ''26 CAWSE Product List'!$A:$F,6,FALSE))</f>
        <v/>
      </c>
      <c r="F536" s="174"/>
    </row>
    <row r="537" spans="1:6" x14ac:dyDescent="0.25">
      <c r="A537" s="140">
        <v>96575198</v>
      </c>
      <c r="B537" s="173">
        <v>9781039709850</v>
      </c>
      <c r="C537" s="141" t="s">
        <v>1865</v>
      </c>
      <c r="D537" s="172">
        <v>70303</v>
      </c>
      <c r="E537" s="123" t="str">
        <f>IF(VLOOKUP($B:$B,'Spring ''26 CAWSE Product List'!$A:$F,6,FALSE)="","",VLOOKUP($B:$B,'Spring ''26 CAWSE Product List'!$A:$F,6,FALSE))</f>
        <v/>
      </c>
      <c r="F537" s="174"/>
    </row>
    <row r="538" spans="1:6" x14ac:dyDescent="0.25">
      <c r="A538" s="140">
        <v>43527503</v>
      </c>
      <c r="B538" s="173">
        <v>9781443197014</v>
      </c>
      <c r="C538" s="141" t="s">
        <v>1898</v>
      </c>
      <c r="D538" s="172">
        <v>70303</v>
      </c>
      <c r="E538" s="123" t="str">
        <f>IF(VLOOKUP($B:$B,'Spring ''26 CAWSE Product List'!$A:$F,6,FALSE)="","",VLOOKUP($B:$B,'Spring ''26 CAWSE Product List'!$A:$F,6,FALSE))</f>
        <v/>
      </c>
      <c r="F538" s="174"/>
    </row>
    <row r="539" spans="1:6" x14ac:dyDescent="0.25">
      <c r="A539" s="140">
        <v>34588544</v>
      </c>
      <c r="B539" s="173">
        <v>9781039707788</v>
      </c>
      <c r="C539" s="141" t="s">
        <v>2049</v>
      </c>
      <c r="D539" s="172">
        <v>70303</v>
      </c>
      <c r="E539" s="123" t="str">
        <f>IF(VLOOKUP($B:$B,'Spring ''26 CAWSE Product List'!$A:$F,6,FALSE)="","",VLOOKUP($B:$B,'Spring ''26 CAWSE Product List'!$A:$F,6,FALSE))</f>
        <v/>
      </c>
      <c r="F539" s="174"/>
    </row>
    <row r="540" spans="1:6" x14ac:dyDescent="0.25">
      <c r="A540" s="140">
        <v>62168260</v>
      </c>
      <c r="B540" s="173">
        <v>9781039703575</v>
      </c>
      <c r="C540" s="141" t="s">
        <v>1600</v>
      </c>
      <c r="D540" s="172">
        <v>70601</v>
      </c>
      <c r="E540" s="123" t="str">
        <f>IF(VLOOKUP($B:$B,'Spring ''26 CAWSE Product List'!$A:$F,6,FALSE)="","",VLOOKUP($B:$B,'Spring ''26 CAWSE Product List'!$A:$F,6,FALSE))</f>
        <v/>
      </c>
      <c r="F540" s="174"/>
    </row>
    <row r="541" spans="1:6" x14ac:dyDescent="0.25">
      <c r="A541" s="162">
        <v>59594130</v>
      </c>
      <c r="B541" s="163">
        <v>9781039709799</v>
      </c>
      <c r="C541" s="156" t="s">
        <v>1624</v>
      </c>
      <c r="D541" s="157">
        <v>70601</v>
      </c>
      <c r="E541" s="123" t="str">
        <f>IF(VLOOKUP($B:$B,'Spring ''26 CAWSE Product List'!$A:$F,6,FALSE)="","",VLOOKUP($B:$B,'Spring ''26 CAWSE Product List'!$A:$F,6,FALSE))</f>
        <v/>
      </c>
      <c r="F541" s="156"/>
    </row>
    <row r="542" spans="1:6" x14ac:dyDescent="0.25">
      <c r="A542" s="140">
        <v>3464922</v>
      </c>
      <c r="B542" s="173">
        <v>9781443177177</v>
      </c>
      <c r="C542" s="141" t="s">
        <v>1644</v>
      </c>
      <c r="D542" s="172">
        <v>70601</v>
      </c>
      <c r="E542" s="123" t="str">
        <f>IF(VLOOKUP($B:$B,'Spring ''26 CAWSE Product List'!$A:$F,6,FALSE)="","",VLOOKUP($B:$B,'Spring ''26 CAWSE Product List'!$A:$F,6,FALSE))</f>
        <v/>
      </c>
      <c r="F542" s="141"/>
    </row>
    <row r="543" spans="1:6" x14ac:dyDescent="0.25">
      <c r="A543" s="140">
        <v>35655043</v>
      </c>
      <c r="B543" s="173">
        <v>9781039701571</v>
      </c>
      <c r="C543" s="141" t="s">
        <v>1680</v>
      </c>
      <c r="D543" s="172">
        <v>70601</v>
      </c>
      <c r="E543" s="123" t="str">
        <f>IF(VLOOKUP($B:$B,'Spring ''26 CAWSE Product List'!$A:$F,6,FALSE)="","",VLOOKUP($B:$B,'Spring ''26 CAWSE Product List'!$A:$F,6,FALSE))</f>
        <v/>
      </c>
      <c r="F543" s="174"/>
    </row>
    <row r="544" spans="1:6" x14ac:dyDescent="0.25">
      <c r="A544" s="162">
        <v>12467446</v>
      </c>
      <c r="B544" s="163">
        <v>9781039703629</v>
      </c>
      <c r="C544" s="156" t="s">
        <v>1683</v>
      </c>
      <c r="D544" s="157">
        <v>70601</v>
      </c>
      <c r="E544" s="123" t="str">
        <f>IF(VLOOKUP($B:$B,'Spring ''26 CAWSE Product List'!$A:$F,6,FALSE)="","",VLOOKUP($B:$B,'Spring ''26 CAWSE Product List'!$A:$F,6,FALSE))</f>
        <v/>
      </c>
      <c r="F544" s="156"/>
    </row>
    <row r="545" spans="1:6" x14ac:dyDescent="0.25">
      <c r="A545" s="140">
        <v>11815167</v>
      </c>
      <c r="B545" s="173">
        <v>9781039706552</v>
      </c>
      <c r="C545" s="141" t="s">
        <v>1730</v>
      </c>
      <c r="D545" s="172">
        <v>70601</v>
      </c>
      <c r="E545" s="123" t="str">
        <f>IF(VLOOKUP($B:$B,'Spring ''26 CAWSE Product List'!$A:$F,6,FALSE)="","",VLOOKUP($B:$B,'Spring ''26 CAWSE Product List'!$A:$F,6,FALSE))</f>
        <v/>
      </c>
      <c r="F545" s="174"/>
    </row>
    <row r="546" spans="1:6" x14ac:dyDescent="0.25">
      <c r="A546" s="140">
        <v>3086495</v>
      </c>
      <c r="B546" s="173">
        <v>9781443157247</v>
      </c>
      <c r="C546" s="141" t="s">
        <v>1913</v>
      </c>
      <c r="D546" s="172">
        <v>70601</v>
      </c>
      <c r="E546" s="123" t="str">
        <f>IF(VLOOKUP($B:$B,'Spring ''26 CAWSE Product List'!$A:$F,6,FALSE)="","",VLOOKUP($B:$B,'Spring ''26 CAWSE Product List'!$A:$F,6,FALSE))</f>
        <v/>
      </c>
      <c r="F546" s="174"/>
    </row>
    <row r="547" spans="1:6" x14ac:dyDescent="0.25">
      <c r="A547" s="140">
        <v>48633537</v>
      </c>
      <c r="B547" s="173">
        <v>9781039704305</v>
      </c>
      <c r="C547" s="141" t="s">
        <v>2012</v>
      </c>
      <c r="D547" s="172">
        <v>70601</v>
      </c>
      <c r="E547" s="123" t="str">
        <f>IF(VLOOKUP($B:$B,'Spring ''26 CAWSE Product List'!$A:$F,6,FALSE)="","",VLOOKUP($B:$B,'Spring ''26 CAWSE Product List'!$A:$F,6,FALSE))</f>
        <v/>
      </c>
      <c r="F547" s="174"/>
    </row>
    <row r="548" spans="1:6" x14ac:dyDescent="0.25">
      <c r="A548" s="140">
        <v>71390408</v>
      </c>
      <c r="B548" s="173">
        <v>9781039703377</v>
      </c>
      <c r="C548" s="141" t="s">
        <v>2018</v>
      </c>
      <c r="D548" s="172">
        <v>70601</v>
      </c>
      <c r="E548" s="123" t="str">
        <f>IF(VLOOKUP($B:$B,'Spring ''26 CAWSE Product List'!$A:$F,6,FALSE)="","",VLOOKUP($B:$B,'Spring ''26 CAWSE Product List'!$A:$F,6,FALSE))</f>
        <v/>
      </c>
      <c r="F548" s="174"/>
    </row>
    <row r="549" spans="1:6" x14ac:dyDescent="0.25">
      <c r="A549" s="140">
        <v>19755135</v>
      </c>
      <c r="B549" s="173">
        <v>9781039702486</v>
      </c>
      <c r="C549" s="141" t="s">
        <v>2058</v>
      </c>
      <c r="D549" s="172">
        <v>70601</v>
      </c>
      <c r="E549" s="123" t="str">
        <f>IF(VLOOKUP($B:$B,'Spring ''26 CAWSE Product List'!$A:$F,6,FALSE)="","",VLOOKUP($B:$B,'Spring ''26 CAWSE Product List'!$A:$F,6,FALSE))</f>
        <v/>
      </c>
      <c r="F549" s="174"/>
    </row>
    <row r="550" spans="1:6" x14ac:dyDescent="0.25">
      <c r="A550" s="140">
        <v>3446889</v>
      </c>
      <c r="B550" s="173">
        <v>9781459822054</v>
      </c>
      <c r="C550" s="141" t="s">
        <v>2142</v>
      </c>
      <c r="D550" s="172">
        <v>70601</v>
      </c>
      <c r="E550" s="123" t="str">
        <f>IF(VLOOKUP($B:$B,'Spring ''26 CAWSE Product List'!$A:$F,6,FALSE)="","",VLOOKUP($B:$B,'Spring ''26 CAWSE Product List'!$A:$F,6,FALSE))</f>
        <v/>
      </c>
      <c r="F550" s="174"/>
    </row>
    <row r="551" spans="1:6" x14ac:dyDescent="0.25">
      <c r="A551" s="162">
        <v>90987199</v>
      </c>
      <c r="B551" s="163">
        <v>9781039704183</v>
      </c>
      <c r="C551" s="156" t="s">
        <v>1631</v>
      </c>
      <c r="D551" s="157">
        <v>70602</v>
      </c>
      <c r="E551" s="123" t="str">
        <f>IF(VLOOKUP($B:$B,'Spring ''26 CAWSE Product List'!$A:$F,6,FALSE)="","",VLOOKUP($B:$B,'Spring ''26 CAWSE Product List'!$A:$F,6,FALSE))</f>
        <v/>
      </c>
      <c r="F551" s="156"/>
    </row>
    <row r="552" spans="1:6" x14ac:dyDescent="0.25">
      <c r="A552" s="162">
        <v>3380128</v>
      </c>
      <c r="B552" s="163">
        <v>9781443170352</v>
      </c>
      <c r="C552" s="156" t="s">
        <v>1633</v>
      </c>
      <c r="D552" s="157">
        <v>70602</v>
      </c>
      <c r="E552" s="123" t="str">
        <f>IF(VLOOKUP($B:$B,'Spring ''26 CAWSE Product List'!$A:$F,6,FALSE)="","",VLOOKUP($B:$B,'Spring ''26 CAWSE Product List'!$A:$F,6,FALSE))</f>
        <v/>
      </c>
      <c r="F552" s="156"/>
    </row>
    <row r="553" spans="1:6" x14ac:dyDescent="0.25">
      <c r="A553" s="162">
        <v>3114585</v>
      </c>
      <c r="B553" s="163">
        <v>9781443157520</v>
      </c>
      <c r="C553" s="156" t="s">
        <v>1635</v>
      </c>
      <c r="D553" s="157">
        <v>70602</v>
      </c>
      <c r="E553" s="123" t="str">
        <f>IF(VLOOKUP($B:$B,'Spring ''26 CAWSE Product List'!$A:$F,6,FALSE)="","",VLOOKUP($B:$B,'Spring ''26 CAWSE Product List'!$A:$F,6,FALSE))</f>
        <v/>
      </c>
      <c r="F553" s="156"/>
    </row>
    <row r="554" spans="1:6" x14ac:dyDescent="0.25">
      <c r="A554" s="162">
        <v>55115471</v>
      </c>
      <c r="B554" s="163">
        <v>9781039707443</v>
      </c>
      <c r="C554" s="156" t="s">
        <v>1640</v>
      </c>
      <c r="D554" s="157">
        <v>70602</v>
      </c>
      <c r="E554" s="123" t="str">
        <f>IF(VLOOKUP($B:$B,'Spring ''26 CAWSE Product List'!$A:$F,6,FALSE)="","",VLOOKUP($B:$B,'Spring ''26 CAWSE Product List'!$A:$F,6,FALSE))</f>
        <v/>
      </c>
      <c r="F554" s="156"/>
    </row>
    <row r="555" spans="1:6" x14ac:dyDescent="0.25">
      <c r="A555" s="140">
        <v>98744895</v>
      </c>
      <c r="B555" s="173">
        <v>9781039709911</v>
      </c>
      <c r="C555" s="141" t="s">
        <v>1709</v>
      </c>
      <c r="D555" s="172">
        <v>70602</v>
      </c>
      <c r="E555" s="123" t="str">
        <f>IF(VLOOKUP($B:$B,'Spring ''26 CAWSE Product List'!$A:$F,6,FALSE)="","",VLOOKUP($B:$B,'Spring ''26 CAWSE Product List'!$A:$F,6,FALSE))</f>
        <v/>
      </c>
      <c r="F555" s="174"/>
    </row>
    <row r="556" spans="1:6" x14ac:dyDescent="0.25">
      <c r="A556" s="140">
        <v>3211274</v>
      </c>
      <c r="B556" s="173">
        <v>9781443164269</v>
      </c>
      <c r="C556" s="141" t="s">
        <v>1803</v>
      </c>
      <c r="D556" s="172">
        <v>70602</v>
      </c>
      <c r="E556" s="123" t="str">
        <f>IF(VLOOKUP($B:$B,'Spring ''26 CAWSE Product List'!$A:$F,6,FALSE)="","",VLOOKUP($B:$B,'Spring ''26 CAWSE Product List'!$A:$F,6,FALSE))</f>
        <v/>
      </c>
      <c r="F556" s="174"/>
    </row>
    <row r="557" spans="1:6" x14ac:dyDescent="0.25">
      <c r="A557" s="140">
        <v>3134442</v>
      </c>
      <c r="B557" s="173">
        <v>9781443155700</v>
      </c>
      <c r="C557" s="141" t="s">
        <v>1823</v>
      </c>
      <c r="D557" s="172">
        <v>70602</v>
      </c>
      <c r="E557" s="123" t="str">
        <f>IF(VLOOKUP($B:$B,'Spring ''26 CAWSE Product List'!$A:$F,6,FALSE)="","",VLOOKUP($B:$B,'Spring ''26 CAWSE Product List'!$A:$F,6,FALSE))</f>
        <v/>
      </c>
      <c r="F557" s="174"/>
    </row>
    <row r="558" spans="1:6" x14ac:dyDescent="0.25">
      <c r="A558" s="140">
        <v>83932630</v>
      </c>
      <c r="B558" s="173">
        <v>9781039705258</v>
      </c>
      <c r="C558" s="141" t="s">
        <v>1829</v>
      </c>
      <c r="D558" s="172">
        <v>70602</v>
      </c>
      <c r="E558" s="123" t="str">
        <f>IF(VLOOKUP($B:$B,'Spring ''26 CAWSE Product List'!$A:$F,6,FALSE)="","",VLOOKUP($B:$B,'Spring ''26 CAWSE Product List'!$A:$F,6,FALSE))</f>
        <v/>
      </c>
      <c r="F558" s="174"/>
    </row>
    <row r="559" spans="1:6" x14ac:dyDescent="0.25">
      <c r="A559" s="140">
        <v>78675362</v>
      </c>
      <c r="B559" s="173">
        <v>9781039709423</v>
      </c>
      <c r="C559" s="141" t="s">
        <v>1877</v>
      </c>
      <c r="D559" s="172">
        <v>70602</v>
      </c>
      <c r="E559" s="123" t="str">
        <f>IF(VLOOKUP($B:$B,'Spring ''26 CAWSE Product List'!$A:$F,6,FALSE)="","",VLOOKUP($B:$B,'Spring ''26 CAWSE Product List'!$A:$F,6,FALSE))</f>
        <v/>
      </c>
      <c r="F559" s="174"/>
    </row>
    <row r="560" spans="1:6" x14ac:dyDescent="0.25">
      <c r="A560" s="140">
        <v>49857074</v>
      </c>
      <c r="B560" s="173">
        <v>9781443191487</v>
      </c>
      <c r="C560" s="141" t="s">
        <v>2015</v>
      </c>
      <c r="D560" s="172">
        <v>70602</v>
      </c>
      <c r="E560" s="123" t="str">
        <f>IF(VLOOKUP($B:$B,'Spring ''26 CAWSE Product List'!$A:$F,6,FALSE)="","",VLOOKUP($B:$B,'Spring ''26 CAWSE Product List'!$A:$F,6,FALSE))</f>
        <v/>
      </c>
      <c r="F560" s="174"/>
    </row>
    <row r="561" spans="1:6" x14ac:dyDescent="0.25">
      <c r="A561" s="140">
        <v>31792998</v>
      </c>
      <c r="B561" s="173">
        <v>9781039708082</v>
      </c>
      <c r="C561" s="141" t="s">
        <v>2027</v>
      </c>
      <c r="D561" s="172">
        <v>70602</v>
      </c>
      <c r="E561" s="123" t="str">
        <f>IF(VLOOKUP($B:$B,'Spring ''26 CAWSE Product List'!$A:$F,6,FALSE)="","",VLOOKUP($B:$B,'Spring ''26 CAWSE Product List'!$A:$F,6,FALSE))</f>
        <v/>
      </c>
      <c r="F561" s="174"/>
    </row>
    <row r="562" spans="1:6" x14ac:dyDescent="0.25">
      <c r="A562" s="140">
        <v>20349767</v>
      </c>
      <c r="B562" s="173">
        <v>9781039711297</v>
      </c>
      <c r="C562" s="141" t="s">
        <v>2121</v>
      </c>
      <c r="D562" s="172">
        <v>70602</v>
      </c>
      <c r="E562" s="123" t="str">
        <f>IF(VLOOKUP($B:$B,'Spring ''26 CAWSE Product List'!$A:$F,6,FALSE)="","",VLOOKUP($B:$B,'Spring ''26 CAWSE Product List'!$A:$F,6,FALSE))</f>
        <v/>
      </c>
      <c r="F562" s="174"/>
    </row>
    <row r="563" spans="1:6" x14ac:dyDescent="0.25">
      <c r="A563" s="140">
        <v>49323901</v>
      </c>
      <c r="B563" s="173">
        <v>9782897519599</v>
      </c>
      <c r="C563" s="141" t="s">
        <v>1584</v>
      </c>
      <c r="D563" s="172">
        <v>70603</v>
      </c>
      <c r="E563" s="123" t="str">
        <f>IF(VLOOKUP($B:$B,'Spring ''26 CAWSE Product List'!$A:$F,6,FALSE)="","",VLOOKUP($B:$B,'Spring ''26 CAWSE Product List'!$A:$F,6,FALSE))</f>
        <v/>
      </c>
      <c r="F563" s="174"/>
    </row>
    <row r="564" spans="1:6" x14ac:dyDescent="0.25">
      <c r="A564" s="140">
        <v>12051423</v>
      </c>
      <c r="B564" s="173">
        <v>9781039705579</v>
      </c>
      <c r="C564" s="141" t="s">
        <v>1605</v>
      </c>
      <c r="D564" s="172">
        <v>70603</v>
      </c>
      <c r="E564" s="123" t="str">
        <f>IF(VLOOKUP($B:$B,'Spring ''26 CAWSE Product List'!$A:$F,6,FALSE)="","",VLOOKUP($B:$B,'Spring ''26 CAWSE Product List'!$A:$F,6,FALSE))</f>
        <v/>
      </c>
      <c r="F564" s="174"/>
    </row>
    <row r="565" spans="1:6" x14ac:dyDescent="0.25">
      <c r="A565" s="162">
        <v>1262782</v>
      </c>
      <c r="B565" s="163">
        <v>9780439961257</v>
      </c>
      <c r="C565" s="156" t="s">
        <v>1622</v>
      </c>
      <c r="D565" s="157">
        <v>70603</v>
      </c>
      <c r="E565" s="123" t="str">
        <f>IF(VLOOKUP($B:$B,'Spring ''26 CAWSE Product List'!$A:$F,6,FALSE)="","",VLOOKUP($B:$B,'Spring ''26 CAWSE Product List'!$A:$F,6,FALSE))</f>
        <v/>
      </c>
      <c r="F565" s="156"/>
    </row>
    <row r="566" spans="1:6" x14ac:dyDescent="0.25">
      <c r="A566" s="140">
        <v>79810187</v>
      </c>
      <c r="B566" s="173">
        <v>9781443195461</v>
      </c>
      <c r="C566" s="141" t="s">
        <v>1636</v>
      </c>
      <c r="D566" s="172">
        <v>70603</v>
      </c>
      <c r="E566" s="123" t="str">
        <f>IF(VLOOKUP($B:$B,'Spring ''26 CAWSE Product List'!$A:$F,6,FALSE)="","",VLOOKUP($B:$B,'Spring ''26 CAWSE Product List'!$A:$F,6,FALSE))</f>
        <v/>
      </c>
      <c r="F566" s="156"/>
    </row>
    <row r="567" spans="1:6" x14ac:dyDescent="0.25">
      <c r="A567" s="140">
        <v>99062108</v>
      </c>
      <c r="B567" s="173">
        <v>9781443194280</v>
      </c>
      <c r="C567" s="141" t="s">
        <v>1942</v>
      </c>
      <c r="D567" s="172">
        <v>70603</v>
      </c>
      <c r="E567" s="123" t="str">
        <f>IF(VLOOKUP($B:$B,'Spring ''26 CAWSE Product List'!$A:$F,6,FALSE)="","",VLOOKUP($B:$B,'Spring ''26 CAWSE Product List'!$A:$F,6,FALSE))</f>
        <v/>
      </c>
      <c r="F567" s="174"/>
    </row>
    <row r="568" spans="1:6" x14ac:dyDescent="0.25">
      <c r="A568" s="140">
        <v>87374423</v>
      </c>
      <c r="B568" s="173">
        <v>9781039708198</v>
      </c>
      <c r="C568" s="141" t="s">
        <v>2010</v>
      </c>
      <c r="D568" s="172">
        <v>70603</v>
      </c>
      <c r="E568" s="123" t="str">
        <f>IF(VLOOKUP($B:$B,'Spring ''26 CAWSE Product List'!$A:$F,6,FALSE)="","",VLOOKUP($B:$B,'Spring ''26 CAWSE Product List'!$A:$F,6,FALSE))</f>
        <v/>
      </c>
      <c r="F568" s="174"/>
    </row>
    <row r="569" spans="1:6" x14ac:dyDescent="0.25">
      <c r="A569" s="140">
        <v>40440153</v>
      </c>
      <c r="B569" s="173">
        <v>9781039711051</v>
      </c>
      <c r="C569" s="141" t="s">
        <v>2048</v>
      </c>
      <c r="D569" s="172">
        <v>70603</v>
      </c>
      <c r="E569" s="123" t="str">
        <f>IF(VLOOKUP($B:$B,'Spring ''26 CAWSE Product List'!$A:$F,6,FALSE)="","",VLOOKUP($B:$B,'Spring ''26 CAWSE Product List'!$A:$F,6,FALSE))</f>
        <v/>
      </c>
      <c r="F569" s="174"/>
    </row>
    <row r="570" spans="1:6" x14ac:dyDescent="0.25">
      <c r="A570" s="140">
        <v>3227247</v>
      </c>
      <c r="B570" s="173">
        <v>9781443164580</v>
      </c>
      <c r="C570" s="141" t="s">
        <v>2050</v>
      </c>
      <c r="D570" s="172">
        <v>70603</v>
      </c>
      <c r="E570" s="123" t="str">
        <f>IF(VLOOKUP($B:$B,'Spring ''26 CAWSE Product List'!$A:$F,6,FALSE)="","",VLOOKUP($B:$B,'Spring ''26 CAWSE Product List'!$A:$F,6,FALSE))</f>
        <v/>
      </c>
      <c r="F570" s="174"/>
    </row>
    <row r="571" spans="1:6" x14ac:dyDescent="0.25">
      <c r="A571" s="140">
        <v>10085197</v>
      </c>
      <c r="B571" s="173">
        <v>9781039710481</v>
      </c>
      <c r="C571" s="141" t="s">
        <v>2147</v>
      </c>
      <c r="D571" s="172">
        <v>70603</v>
      </c>
      <c r="E571" s="123" t="str">
        <f>IF(VLOOKUP($B:$B,'Spring ''26 CAWSE Product List'!$A:$F,6,FALSE)="","",VLOOKUP($B:$B,'Spring ''26 CAWSE Product List'!$A:$F,6,FALSE))</f>
        <v/>
      </c>
      <c r="F571" s="174"/>
    </row>
    <row r="572" spans="1:6" x14ac:dyDescent="0.25">
      <c r="A572" s="162">
        <v>3547455</v>
      </c>
      <c r="B572" s="163">
        <v>9781443182478</v>
      </c>
      <c r="C572" s="156" t="s">
        <v>1573</v>
      </c>
      <c r="D572" s="157">
        <v>70701</v>
      </c>
      <c r="E572" s="123" t="str">
        <f>IF(VLOOKUP($B:$B,'Spring ''26 CAWSE Product List'!$A:$F,6,FALSE)="","",VLOOKUP($B:$B,'Spring ''26 CAWSE Product List'!$A:$F,6,FALSE))</f>
        <v/>
      </c>
      <c r="F572" s="156"/>
    </row>
    <row r="573" spans="1:6" x14ac:dyDescent="0.25">
      <c r="A573" s="140">
        <v>22717699</v>
      </c>
      <c r="B573" s="173">
        <v>9781443189132</v>
      </c>
      <c r="C573" s="141" t="s">
        <v>1574</v>
      </c>
      <c r="D573" s="172">
        <v>70701</v>
      </c>
      <c r="E573" s="123" t="str">
        <f>IF(VLOOKUP($B:$B,'Spring ''26 CAWSE Product List'!$A:$F,6,FALSE)="","",VLOOKUP($B:$B,'Spring ''26 CAWSE Product List'!$A:$F,6,FALSE))</f>
        <v/>
      </c>
      <c r="F573" s="174"/>
    </row>
    <row r="574" spans="1:6" x14ac:dyDescent="0.25">
      <c r="A574" s="162">
        <v>64278923</v>
      </c>
      <c r="B574" s="163">
        <v>9782898530548</v>
      </c>
      <c r="C574" s="156" t="s">
        <v>1652</v>
      </c>
      <c r="D574" s="157">
        <v>70701</v>
      </c>
      <c r="E574" s="123" t="str">
        <f>IF(VLOOKUP($B:$B,'Spring ''26 CAWSE Product List'!$A:$F,6,FALSE)="","",VLOOKUP($B:$B,'Spring ''26 CAWSE Product List'!$A:$F,6,FALSE))</f>
        <v/>
      </c>
      <c r="F574" s="156"/>
    </row>
    <row r="575" spans="1:6" x14ac:dyDescent="0.25">
      <c r="A575" s="140">
        <v>42808107</v>
      </c>
      <c r="B575" s="173">
        <v>9782896547265</v>
      </c>
      <c r="C575" s="141" t="s">
        <v>1693</v>
      </c>
      <c r="D575" s="172">
        <v>70701</v>
      </c>
      <c r="E575" s="123" t="str">
        <f>IF(VLOOKUP($B:$B,'Spring ''26 CAWSE Product List'!$A:$F,6,FALSE)="","",VLOOKUP($B:$B,'Spring ''26 CAWSE Product List'!$A:$F,6,FALSE))</f>
        <v/>
      </c>
      <c r="F575" s="174"/>
    </row>
    <row r="576" spans="1:6" x14ac:dyDescent="0.25">
      <c r="A576" s="140">
        <v>75863751</v>
      </c>
      <c r="B576" s="173">
        <v>9781801312721</v>
      </c>
      <c r="C576" s="141" t="s">
        <v>1696</v>
      </c>
      <c r="D576" s="172">
        <v>70701</v>
      </c>
      <c r="E576" s="123" t="str">
        <f>IF(VLOOKUP($B:$B,'Spring ''26 CAWSE Product List'!$A:$F,6,FALSE)="","",VLOOKUP($B:$B,'Spring ''26 CAWSE Product List'!$A:$F,6,FALSE))</f>
        <v/>
      </c>
      <c r="F576" s="174"/>
    </row>
    <row r="577" spans="1:6" x14ac:dyDescent="0.25">
      <c r="A577" s="140">
        <v>27163299</v>
      </c>
      <c r="B577" s="173">
        <v>9781803703022</v>
      </c>
      <c r="C577" s="141" t="s">
        <v>2060</v>
      </c>
      <c r="D577" s="172">
        <v>70701</v>
      </c>
      <c r="E577" s="123" t="str">
        <f>IF(VLOOKUP($B:$B,'Spring ''26 CAWSE Product List'!$A:$F,6,FALSE)="","",VLOOKUP($B:$B,'Spring ''26 CAWSE Product List'!$A:$F,6,FALSE))</f>
        <v/>
      </c>
      <c r="F577" s="174"/>
    </row>
    <row r="578" spans="1:6" x14ac:dyDescent="0.25">
      <c r="A578" s="140">
        <v>77716228</v>
      </c>
      <c r="B578" s="173">
        <v>9781803701493</v>
      </c>
      <c r="C578" s="141" t="s">
        <v>2061</v>
      </c>
      <c r="D578" s="172">
        <v>70701</v>
      </c>
      <c r="E578" s="123" t="str">
        <f>IF(VLOOKUP($B:$B,'Spring ''26 CAWSE Product List'!$A:$F,6,FALSE)="","",VLOOKUP($B:$B,'Spring ''26 CAWSE Product List'!$A:$F,6,FALSE))</f>
        <v/>
      </c>
      <c r="F578" s="174"/>
    </row>
    <row r="579" spans="1:6" x14ac:dyDescent="0.25">
      <c r="A579" s="140">
        <v>74826240</v>
      </c>
      <c r="B579" s="173">
        <v>9781803701998</v>
      </c>
      <c r="C579" s="141" t="s">
        <v>2062</v>
      </c>
      <c r="D579" s="172">
        <v>70701</v>
      </c>
      <c r="E579" s="123" t="str">
        <f>IF(VLOOKUP($B:$B,'Spring ''26 CAWSE Product List'!$A:$F,6,FALSE)="","",VLOOKUP($B:$B,'Spring ''26 CAWSE Product List'!$A:$F,6,FALSE))</f>
        <v/>
      </c>
      <c r="F579" s="174"/>
    </row>
    <row r="580" spans="1:6" x14ac:dyDescent="0.25">
      <c r="A580" s="162">
        <v>73472899</v>
      </c>
      <c r="B580" s="163">
        <v>9781801318013</v>
      </c>
      <c r="C580" s="156" t="s">
        <v>1553</v>
      </c>
      <c r="D580" s="157">
        <v>70702</v>
      </c>
      <c r="E580" s="123" t="str">
        <f>IF(VLOOKUP($B:$B,'Spring ''26 CAWSE Product List'!$A:$F,6,FALSE)="","",VLOOKUP($B:$B,'Spring ''26 CAWSE Product List'!$A:$F,6,FALSE))</f>
        <v/>
      </c>
      <c r="F580" s="156"/>
    </row>
    <row r="581" spans="1:6" x14ac:dyDescent="0.25">
      <c r="A581" s="140">
        <v>12038654</v>
      </c>
      <c r="B581" s="173">
        <v>9781443196802</v>
      </c>
      <c r="C581" s="141" t="s">
        <v>1561</v>
      </c>
      <c r="D581" s="172">
        <v>70702</v>
      </c>
      <c r="E581" s="123" t="str">
        <f>IF(VLOOKUP($B:$B,'Spring ''26 CAWSE Product List'!$A:$F,6,FALSE)="","",VLOOKUP($B:$B,'Spring ''26 CAWSE Product List'!$A:$F,6,FALSE))</f>
        <v/>
      </c>
      <c r="F581" s="174"/>
    </row>
    <row r="582" spans="1:6" x14ac:dyDescent="0.25">
      <c r="A582" s="162">
        <v>87554021</v>
      </c>
      <c r="B582" s="163">
        <v>9781803702056</v>
      </c>
      <c r="C582" s="156" t="s">
        <v>1625</v>
      </c>
      <c r="D582" s="157">
        <v>70702</v>
      </c>
      <c r="E582" s="123" t="str">
        <f>IF(VLOOKUP($B:$B,'Spring ''26 CAWSE Product List'!$A:$F,6,FALSE)="","",VLOOKUP($B:$B,'Spring ''26 CAWSE Product List'!$A:$F,6,FALSE))</f>
        <v/>
      </c>
      <c r="F582" s="156"/>
    </row>
    <row r="583" spans="1:6" x14ac:dyDescent="0.25">
      <c r="A583" s="162">
        <v>80539238</v>
      </c>
      <c r="B583" s="163">
        <v>9781773883113</v>
      </c>
      <c r="C583" s="156" t="s">
        <v>1653</v>
      </c>
      <c r="D583" s="157">
        <v>70702</v>
      </c>
      <c r="E583" s="123" t="str">
        <f>IF(VLOOKUP($B:$B,'Spring ''26 CAWSE Product List'!$A:$F,6,FALSE)="","",VLOOKUP($B:$B,'Spring ''26 CAWSE Product List'!$A:$F,6,FALSE))</f>
        <v/>
      </c>
      <c r="F583" s="156"/>
    </row>
    <row r="584" spans="1:6" x14ac:dyDescent="0.25">
      <c r="A584" s="156">
        <v>13846034</v>
      </c>
      <c r="B584" s="163">
        <v>9781805313410</v>
      </c>
      <c r="C584" s="156" t="s">
        <v>1687</v>
      </c>
      <c r="D584" s="172">
        <v>70702</v>
      </c>
      <c r="E584" s="123" t="str">
        <f>IF(VLOOKUP($B:$B,'Spring ''26 CAWSE Product List'!$A:$F,6,FALSE)="","",VLOOKUP($B:$B,'Spring ''26 CAWSE Product List'!$A:$F,6,FALSE))</f>
        <v/>
      </c>
      <c r="F584" s="174"/>
    </row>
    <row r="585" spans="1:6" x14ac:dyDescent="0.25">
      <c r="A585" s="140">
        <v>80053724</v>
      </c>
      <c r="B585" s="173">
        <v>9781773883236</v>
      </c>
      <c r="C585" s="141" t="s">
        <v>1919</v>
      </c>
      <c r="D585" s="172">
        <v>70702</v>
      </c>
      <c r="E585" s="123" t="str">
        <f>IF(VLOOKUP($B:$B,'Spring ''26 CAWSE Product List'!$A:$F,6,FALSE)="","",VLOOKUP($B:$B,'Spring ''26 CAWSE Product List'!$A:$F,6,FALSE))</f>
        <v/>
      </c>
      <c r="F585" s="174"/>
    </row>
    <row r="586" spans="1:6" x14ac:dyDescent="0.25">
      <c r="A586" s="140">
        <v>76209098</v>
      </c>
      <c r="B586" s="173">
        <v>9781443195492</v>
      </c>
      <c r="C586" s="141" t="s">
        <v>1964</v>
      </c>
      <c r="D586" s="172">
        <v>70702</v>
      </c>
      <c r="E586" s="123" t="str">
        <f>IF(VLOOKUP($B:$B,'Spring ''26 CAWSE Product List'!$A:$F,6,FALSE)="","",VLOOKUP($B:$B,'Spring ''26 CAWSE Product List'!$A:$F,6,FALSE))</f>
        <v/>
      </c>
      <c r="F586" s="174"/>
    </row>
    <row r="587" spans="1:6" x14ac:dyDescent="0.25">
      <c r="A587" s="140">
        <v>64591205</v>
      </c>
      <c r="B587" s="173">
        <v>9781443197762</v>
      </c>
      <c r="C587" s="141" t="s">
        <v>1965</v>
      </c>
      <c r="D587" s="172">
        <v>70702</v>
      </c>
      <c r="E587" s="123" t="str">
        <f>IF(VLOOKUP($B:$B,'Spring ''26 CAWSE Product List'!$A:$F,6,FALSE)="","",VLOOKUP($B:$B,'Spring ''26 CAWSE Product List'!$A:$F,6,FALSE))</f>
        <v/>
      </c>
      <c r="F587" s="174"/>
    </row>
    <row r="588" spans="1:6" x14ac:dyDescent="0.25">
      <c r="A588" s="140">
        <v>83138705</v>
      </c>
      <c r="B588" s="173">
        <v>9781443190428</v>
      </c>
      <c r="C588" s="141" t="s">
        <v>1967</v>
      </c>
      <c r="D588" s="172">
        <v>70702</v>
      </c>
      <c r="E588" s="123" t="str">
        <f>IF(VLOOKUP($B:$B,'Spring ''26 CAWSE Product List'!$A:$F,6,FALSE)="","",VLOOKUP($B:$B,'Spring ''26 CAWSE Product List'!$A:$F,6,FALSE))</f>
        <v/>
      </c>
      <c r="F588" s="174"/>
    </row>
    <row r="589" spans="1:6" x14ac:dyDescent="0.25">
      <c r="A589" s="140">
        <v>79334351</v>
      </c>
      <c r="B589" s="173">
        <v>9781773883540</v>
      </c>
      <c r="C589" s="141" t="s">
        <v>1882</v>
      </c>
      <c r="D589" s="172">
        <v>70703</v>
      </c>
      <c r="E589" s="123" t="str">
        <f>IF(VLOOKUP($B:$B,'Spring ''26 CAWSE Product List'!$A:$F,6,FALSE)="","",VLOOKUP($B:$B,'Spring ''26 CAWSE Product List'!$A:$F,6,FALSE))</f>
        <v/>
      </c>
      <c r="F589" s="174"/>
    </row>
    <row r="590" spans="1:6" x14ac:dyDescent="0.25">
      <c r="A590" s="140">
        <v>3323996</v>
      </c>
      <c r="B590" s="173">
        <v>9781897552407</v>
      </c>
      <c r="C590" s="141" t="s">
        <v>2090</v>
      </c>
      <c r="D590" s="172">
        <v>70703</v>
      </c>
      <c r="E590" s="123" t="str">
        <f>IF(VLOOKUP($B:$B,'Spring ''26 CAWSE Product List'!$A:$F,6,FALSE)="","",VLOOKUP($B:$B,'Spring ''26 CAWSE Product List'!$A:$F,6,FALSE))</f>
        <v/>
      </c>
      <c r="F590" s="174"/>
    </row>
    <row r="591" spans="1:6" x14ac:dyDescent="0.25">
      <c r="A591" s="140">
        <v>77076413</v>
      </c>
      <c r="B591" s="173">
        <v>9781773884974</v>
      </c>
      <c r="C591" s="141" t="s">
        <v>2100</v>
      </c>
      <c r="D591" s="172">
        <v>70703</v>
      </c>
      <c r="E591" s="123" t="str">
        <f>IF(VLOOKUP($B:$B,'Spring ''26 CAWSE Product List'!$A:$F,6,FALSE)="","",VLOOKUP($B:$B,'Spring ''26 CAWSE Product List'!$A:$F,6,FALSE))</f>
        <v/>
      </c>
      <c r="F591" s="174"/>
    </row>
    <row r="592" spans="1:6" x14ac:dyDescent="0.25">
      <c r="A592" s="162">
        <v>98257811</v>
      </c>
      <c r="B592" s="163">
        <v>9781443191159</v>
      </c>
      <c r="C592" s="156" t="s">
        <v>1661</v>
      </c>
      <c r="D592" s="157">
        <v>70801</v>
      </c>
      <c r="E592" s="123" t="str">
        <f>IF(VLOOKUP($B:$B,'Spring ''26 CAWSE Product List'!$A:$F,6,FALSE)="","",VLOOKUP($B:$B,'Spring ''26 CAWSE Product List'!$A:$F,6,FALSE))</f>
        <v/>
      </c>
      <c r="F592" s="156"/>
    </row>
    <row r="593" spans="1:6" x14ac:dyDescent="0.25">
      <c r="A593" s="162">
        <v>15771892</v>
      </c>
      <c r="B593" s="163">
        <v>9781443196956</v>
      </c>
      <c r="C593" s="156" t="s">
        <v>1668</v>
      </c>
      <c r="D593" s="157">
        <v>70801</v>
      </c>
      <c r="E593" s="123" t="str">
        <f>IF(VLOOKUP($B:$B,'Spring ''26 CAWSE Product List'!$A:$F,6,FALSE)="","",VLOOKUP($B:$B,'Spring ''26 CAWSE Product List'!$A:$F,6,FALSE))</f>
        <v/>
      </c>
      <c r="F593" s="156"/>
    </row>
    <row r="594" spans="1:6" x14ac:dyDescent="0.25">
      <c r="A594" s="162">
        <v>60616904</v>
      </c>
      <c r="B594" s="163">
        <v>9781039701618</v>
      </c>
      <c r="C594" s="156" t="s">
        <v>1674</v>
      </c>
      <c r="D594" s="157">
        <v>70801</v>
      </c>
      <c r="E594" s="123" t="str">
        <f>IF(VLOOKUP($B:$B,'Spring ''26 CAWSE Product List'!$A:$F,6,FALSE)="","",VLOOKUP($B:$B,'Spring ''26 CAWSE Product List'!$A:$F,6,FALSE))</f>
        <v/>
      </c>
      <c r="F594" s="156"/>
    </row>
    <row r="595" spans="1:6" x14ac:dyDescent="0.25">
      <c r="A595" s="140">
        <v>3075406</v>
      </c>
      <c r="B595" s="173">
        <v>9781443154437</v>
      </c>
      <c r="C595" s="141" t="s">
        <v>1738</v>
      </c>
      <c r="D595" s="172">
        <v>70801</v>
      </c>
      <c r="E595" s="123" t="str">
        <f>IF(VLOOKUP($B:$B,'Spring ''26 CAWSE Product List'!$A:$F,6,FALSE)="","",VLOOKUP($B:$B,'Spring ''26 CAWSE Product List'!$A:$F,6,FALSE))</f>
        <v/>
      </c>
      <c r="F595" s="174"/>
    </row>
    <row r="596" spans="1:6" x14ac:dyDescent="0.25">
      <c r="A596" s="140">
        <v>3555953</v>
      </c>
      <c r="B596" s="173">
        <v>9781443181495</v>
      </c>
      <c r="C596" s="141" t="s">
        <v>1962</v>
      </c>
      <c r="D596" s="172">
        <v>70801</v>
      </c>
      <c r="E596" s="123" t="str">
        <f>IF(VLOOKUP($B:$B,'Spring ''26 CAWSE Product List'!$A:$F,6,FALSE)="","",VLOOKUP($B:$B,'Spring ''26 CAWSE Product List'!$A:$F,6,FALSE))</f>
        <v/>
      </c>
      <c r="F596" s="174"/>
    </row>
    <row r="597" spans="1:6" x14ac:dyDescent="0.25">
      <c r="A597" s="140">
        <v>91184283</v>
      </c>
      <c r="B597" s="173">
        <v>9782898105326</v>
      </c>
      <c r="C597" s="141" t="s">
        <v>1978</v>
      </c>
      <c r="D597" s="172">
        <v>70801</v>
      </c>
      <c r="E597" s="123" t="str">
        <f>IF(VLOOKUP($B:$B,'Spring ''26 CAWSE Product List'!$A:$F,6,FALSE)="","",VLOOKUP($B:$B,'Spring ''26 CAWSE Product List'!$A:$F,6,FALSE))</f>
        <v/>
      </c>
      <c r="F597" s="174"/>
    </row>
    <row r="598" spans="1:6" x14ac:dyDescent="0.25">
      <c r="A598" s="140">
        <v>97503718</v>
      </c>
      <c r="B598" s="173">
        <v>9782897743277</v>
      </c>
      <c r="C598" s="141" t="s">
        <v>2053</v>
      </c>
      <c r="D598" s="172">
        <v>70801</v>
      </c>
      <c r="E598" s="123" t="str">
        <f>IF(VLOOKUP($B:$B,'Spring ''26 CAWSE Product List'!$A:$F,6,FALSE)="","",VLOOKUP($B:$B,'Spring ''26 CAWSE Product List'!$A:$F,6,FALSE))</f>
        <v/>
      </c>
      <c r="F598" s="174"/>
    </row>
    <row r="599" spans="1:6" x14ac:dyDescent="0.25">
      <c r="A599" s="140">
        <v>2714998</v>
      </c>
      <c r="B599" s="173">
        <v>9781443138239</v>
      </c>
      <c r="C599" s="141" t="s">
        <v>2103</v>
      </c>
      <c r="D599" s="172">
        <v>70801</v>
      </c>
      <c r="E599" s="123" t="str">
        <f>IF(VLOOKUP($B:$B,'Spring ''26 CAWSE Product List'!$A:$F,6,FALSE)="","",VLOOKUP($B:$B,'Spring ''26 CAWSE Product List'!$A:$F,6,FALSE))</f>
        <v/>
      </c>
      <c r="F599" s="174"/>
    </row>
    <row r="600" spans="1:6" x14ac:dyDescent="0.25">
      <c r="A600" s="140">
        <v>86566182</v>
      </c>
      <c r="B600" s="173">
        <v>9781039702745</v>
      </c>
      <c r="C600" s="141" t="s">
        <v>309</v>
      </c>
      <c r="D600" s="172">
        <v>70802</v>
      </c>
      <c r="E600" s="123" t="str">
        <f>IF(VLOOKUP($B:$B,'Spring ''26 CAWSE Product List'!$A:$F,6,FALSE)="","",VLOOKUP($B:$B,'Spring ''26 CAWSE Product List'!$A:$F,6,FALSE))</f>
        <v/>
      </c>
      <c r="F600" s="156"/>
    </row>
    <row r="601" spans="1:6" x14ac:dyDescent="0.25">
      <c r="A601" s="140">
        <v>28280036</v>
      </c>
      <c r="B601" s="173">
        <v>9781039701601</v>
      </c>
      <c r="C601" s="141" t="s">
        <v>1571</v>
      </c>
      <c r="D601" s="172">
        <v>70802</v>
      </c>
      <c r="E601" s="123" t="str">
        <f>IF(VLOOKUP($B:$B,'Spring ''26 CAWSE Product List'!$A:$F,6,FALSE)="","",VLOOKUP($B:$B,'Spring ''26 CAWSE Product List'!$A:$F,6,FALSE))</f>
        <v/>
      </c>
      <c r="F601" s="156"/>
    </row>
    <row r="602" spans="1:6" x14ac:dyDescent="0.25">
      <c r="A602" s="162">
        <v>75245477</v>
      </c>
      <c r="B602" s="163">
        <v>9781443195355</v>
      </c>
      <c r="C602" s="156" t="s">
        <v>1662</v>
      </c>
      <c r="D602" s="157">
        <v>70802</v>
      </c>
      <c r="E602" s="123" t="str">
        <f>IF(VLOOKUP($B:$B,'Spring ''26 CAWSE Product List'!$A:$F,6,FALSE)="","",VLOOKUP($B:$B,'Spring ''26 CAWSE Product List'!$A:$F,6,FALSE))</f>
        <v/>
      </c>
      <c r="F602" s="156"/>
    </row>
    <row r="603" spans="1:6" x14ac:dyDescent="0.25">
      <c r="A603" s="156">
        <v>43089564</v>
      </c>
      <c r="B603" s="163">
        <v>9781443193078</v>
      </c>
      <c r="C603" s="156" t="s">
        <v>1666</v>
      </c>
      <c r="D603" s="157">
        <v>70802</v>
      </c>
      <c r="E603" s="123" t="str">
        <f>IF(VLOOKUP($B:$B,'Spring ''26 CAWSE Product List'!$A:$F,6,FALSE)="","",VLOOKUP($B:$B,'Spring ''26 CAWSE Product List'!$A:$F,6,FALSE))</f>
        <v/>
      </c>
      <c r="F603" s="174"/>
    </row>
    <row r="604" spans="1:6" x14ac:dyDescent="0.25">
      <c r="A604" s="140">
        <v>3134583</v>
      </c>
      <c r="B604" s="173">
        <v>9781443157810</v>
      </c>
      <c r="C604" s="141" t="s">
        <v>1727</v>
      </c>
      <c r="D604" s="172">
        <v>70802</v>
      </c>
      <c r="E604" s="123" t="str">
        <f>IF(VLOOKUP($B:$B,'Spring ''26 CAWSE Product List'!$A:$F,6,FALSE)="","",VLOOKUP($B:$B,'Spring ''26 CAWSE Product List'!$A:$F,6,FALSE))</f>
        <v/>
      </c>
      <c r="F604" s="174"/>
    </row>
    <row r="605" spans="1:6" x14ac:dyDescent="0.25">
      <c r="A605" s="140">
        <v>3134658</v>
      </c>
      <c r="B605" s="173">
        <v>9781443157872</v>
      </c>
      <c r="C605" s="141" t="s">
        <v>1728</v>
      </c>
      <c r="D605" s="172">
        <v>70802</v>
      </c>
      <c r="E605" s="123" t="str">
        <f>IF(VLOOKUP($B:$B,'Spring ''26 CAWSE Product List'!$A:$F,6,FALSE)="","",VLOOKUP($B:$B,'Spring ''26 CAWSE Product List'!$A:$F,6,FALSE))</f>
        <v/>
      </c>
      <c r="F605" s="174"/>
    </row>
    <row r="606" spans="1:6" x14ac:dyDescent="0.25">
      <c r="A606" s="140">
        <v>45603690</v>
      </c>
      <c r="B606" s="173">
        <v>9781039708204</v>
      </c>
      <c r="C606" s="141" t="s">
        <v>1986</v>
      </c>
      <c r="D606" s="172">
        <v>70802</v>
      </c>
      <c r="E606" s="123" t="str">
        <f>IF(VLOOKUP($B:$B,'Spring ''26 CAWSE Product List'!$A:$F,6,FALSE)="","",VLOOKUP($B:$B,'Spring ''26 CAWSE Product List'!$A:$F,6,FALSE))</f>
        <v/>
      </c>
      <c r="F606" s="174"/>
    </row>
    <row r="607" spans="1:6" x14ac:dyDescent="0.25">
      <c r="A607" s="140">
        <v>51731153</v>
      </c>
      <c r="B607" s="173">
        <v>9782898451126</v>
      </c>
      <c r="C607" s="141" t="s">
        <v>2145</v>
      </c>
      <c r="D607" s="172">
        <v>70802</v>
      </c>
      <c r="E607" s="123" t="str">
        <f>IF(VLOOKUP($B:$B,'Spring ''26 CAWSE Product List'!$A:$F,6,FALSE)="","",VLOOKUP($B:$B,'Spring ''26 CAWSE Product List'!$A:$F,6,FALSE))</f>
        <v/>
      </c>
      <c r="F607" s="174"/>
    </row>
    <row r="608" spans="1:6" x14ac:dyDescent="0.25">
      <c r="A608" s="162">
        <v>3144665</v>
      </c>
      <c r="B608" s="163">
        <v>9781443156004</v>
      </c>
      <c r="C608" s="156" t="s">
        <v>1651</v>
      </c>
      <c r="D608" s="157">
        <v>70803</v>
      </c>
      <c r="E608" s="123" t="str">
        <f>IF(VLOOKUP($B:$B,'Spring ''26 CAWSE Product List'!$A:$F,6,FALSE)="","",VLOOKUP($B:$B,'Spring ''26 CAWSE Product List'!$A:$F,6,FALSE))</f>
        <v/>
      </c>
      <c r="F608" s="156"/>
    </row>
    <row r="609" spans="1:6" x14ac:dyDescent="0.25">
      <c r="A609" s="162">
        <v>49345929</v>
      </c>
      <c r="B609" s="163">
        <v>9781443199599</v>
      </c>
      <c r="C609" s="156" t="s">
        <v>1669</v>
      </c>
      <c r="D609" s="157">
        <v>70803</v>
      </c>
      <c r="E609" s="123" t="str">
        <f>IF(VLOOKUP($B:$B,'Spring ''26 CAWSE Product List'!$A:$F,6,FALSE)="","",VLOOKUP($B:$B,'Spring ''26 CAWSE Product List'!$A:$F,6,FALSE))</f>
        <v/>
      </c>
      <c r="F609" s="156"/>
    </row>
    <row r="610" spans="1:6" x14ac:dyDescent="0.25">
      <c r="A610" s="140">
        <v>36000091</v>
      </c>
      <c r="B610" s="173">
        <v>9782895916536</v>
      </c>
      <c r="C610" s="141" t="s">
        <v>1765</v>
      </c>
      <c r="D610" s="172">
        <v>70803</v>
      </c>
      <c r="E610" s="123" t="str">
        <f>IF(VLOOKUP($B:$B,'Spring ''26 CAWSE Product List'!$A:$F,6,FALSE)="","",VLOOKUP($B:$B,'Spring ''26 CAWSE Product List'!$A:$F,6,FALSE))</f>
        <v/>
      </c>
      <c r="F610" s="174"/>
    </row>
    <row r="611" spans="1:6" x14ac:dyDescent="0.25">
      <c r="A611" s="140">
        <v>60912540</v>
      </c>
      <c r="B611" s="173">
        <v>9781443196482</v>
      </c>
      <c r="C611" s="141" t="s">
        <v>1864</v>
      </c>
      <c r="D611" s="172">
        <v>70803</v>
      </c>
      <c r="E611" s="123" t="str">
        <f>IF(VLOOKUP($B:$B,'Spring ''26 CAWSE Product List'!$A:$F,6,FALSE)="","",VLOOKUP($B:$B,'Spring ''26 CAWSE Product List'!$A:$F,6,FALSE))</f>
        <v/>
      </c>
      <c r="F611" s="174"/>
    </row>
    <row r="612" spans="1:6" x14ac:dyDescent="0.25">
      <c r="A612" s="140">
        <v>71298267</v>
      </c>
      <c r="B612" s="173">
        <v>9781443193610</v>
      </c>
      <c r="C612" s="141" t="s">
        <v>2024</v>
      </c>
      <c r="D612" s="172">
        <v>70803</v>
      </c>
      <c r="E612" s="123" t="str">
        <f>IF(VLOOKUP($B:$B,'Spring ''26 CAWSE Product List'!$A:$F,6,FALSE)="","",VLOOKUP($B:$B,'Spring ''26 CAWSE Product List'!$A:$F,6,FALSE))</f>
        <v/>
      </c>
      <c r="F612" s="174"/>
    </row>
    <row r="613" spans="1:6" x14ac:dyDescent="0.25">
      <c r="A613" s="162">
        <v>80618612</v>
      </c>
      <c r="B613" s="163">
        <v>9781039702370</v>
      </c>
      <c r="C613" s="156" t="s">
        <v>1589</v>
      </c>
      <c r="D613" s="157">
        <v>70901</v>
      </c>
      <c r="E613" s="123" t="str">
        <f>IF(VLOOKUP($B:$B,'Spring ''26 CAWSE Product List'!$A:$F,6,FALSE)="","",VLOOKUP($B:$B,'Spring ''26 CAWSE Product List'!$A:$F,6,FALSE))</f>
        <v/>
      </c>
      <c r="F613" s="156"/>
    </row>
    <row r="614" spans="1:6" x14ac:dyDescent="0.25">
      <c r="A614" s="140">
        <v>37848568</v>
      </c>
      <c r="B614" s="173">
        <v>9781443190756</v>
      </c>
      <c r="C614" s="141" t="s">
        <v>1713</v>
      </c>
      <c r="D614" s="172">
        <v>70901</v>
      </c>
      <c r="E614" s="123" t="str">
        <f>IF(VLOOKUP($B:$B,'Spring ''26 CAWSE Product List'!$A:$F,6,FALSE)="","",VLOOKUP($B:$B,'Spring ''26 CAWSE Product List'!$A:$F,6,FALSE))</f>
        <v/>
      </c>
      <c r="F614" s="174"/>
    </row>
    <row r="615" spans="1:6" x14ac:dyDescent="0.25">
      <c r="A615" s="140">
        <v>61360780</v>
      </c>
      <c r="B615" s="173">
        <v>9781039703353</v>
      </c>
      <c r="C615" s="141" t="s">
        <v>1725</v>
      </c>
      <c r="D615" s="172">
        <v>70901</v>
      </c>
      <c r="E615" s="123" t="str">
        <f>IF(VLOOKUP($B:$B,'Spring ''26 CAWSE Product List'!$A:$F,6,FALSE)="","",VLOOKUP($B:$B,'Spring ''26 CAWSE Product List'!$A:$F,6,FALSE))</f>
        <v/>
      </c>
      <c r="F615" s="174"/>
    </row>
    <row r="616" spans="1:6" x14ac:dyDescent="0.25">
      <c r="A616" s="140">
        <v>19979064</v>
      </c>
      <c r="B616" s="173">
        <v>9781039700802</v>
      </c>
      <c r="C616" s="141" t="s">
        <v>1731</v>
      </c>
      <c r="D616" s="172">
        <v>70901</v>
      </c>
      <c r="E616" s="123" t="str">
        <f>IF(VLOOKUP($B:$B,'Spring ''26 CAWSE Product List'!$A:$F,6,FALSE)="","",VLOOKUP($B:$B,'Spring ''26 CAWSE Product List'!$A:$F,6,FALSE))</f>
        <v/>
      </c>
      <c r="F616" s="174"/>
    </row>
    <row r="617" spans="1:6" x14ac:dyDescent="0.25">
      <c r="A617" s="140">
        <v>29300395</v>
      </c>
      <c r="B617" s="173">
        <v>9781443192774</v>
      </c>
      <c r="C617" s="141" t="s">
        <v>1790</v>
      </c>
      <c r="D617" s="172">
        <v>70901</v>
      </c>
      <c r="E617" s="123" t="str">
        <f>IF(VLOOKUP($B:$B,'Spring ''26 CAWSE Product List'!$A:$F,6,FALSE)="","",VLOOKUP($B:$B,'Spring ''26 CAWSE Product List'!$A:$F,6,FALSE))</f>
        <v/>
      </c>
      <c r="F617" s="174"/>
    </row>
    <row r="618" spans="1:6" x14ac:dyDescent="0.25">
      <c r="A618" s="140">
        <v>92529020</v>
      </c>
      <c r="B618" s="173">
        <v>9781443195300</v>
      </c>
      <c r="C618" s="141" t="s">
        <v>1899</v>
      </c>
      <c r="D618" s="172">
        <v>70901</v>
      </c>
      <c r="E618" s="123" t="str">
        <f>IF(VLOOKUP($B:$B,'Spring ''26 CAWSE Product List'!$A:$F,6,FALSE)="","",VLOOKUP($B:$B,'Spring ''26 CAWSE Product List'!$A:$F,6,FALSE))</f>
        <v/>
      </c>
      <c r="F618" s="174"/>
    </row>
    <row r="619" spans="1:6" x14ac:dyDescent="0.25">
      <c r="A619" s="140">
        <v>12517212</v>
      </c>
      <c r="B619" s="173">
        <v>9781443187367</v>
      </c>
      <c r="C619" s="141" t="s">
        <v>1923</v>
      </c>
      <c r="D619" s="172">
        <v>70901</v>
      </c>
      <c r="E619" s="123" t="str">
        <f>IF(VLOOKUP($B:$B,'Spring ''26 CAWSE Product List'!$A:$F,6,FALSE)="","",VLOOKUP($B:$B,'Spring ''26 CAWSE Product List'!$A:$F,6,FALSE))</f>
        <v/>
      </c>
      <c r="F619" s="174"/>
    </row>
    <row r="620" spans="1:6" x14ac:dyDescent="0.25">
      <c r="A620" s="140">
        <v>94737487</v>
      </c>
      <c r="B620" s="173">
        <v>9781443197748</v>
      </c>
      <c r="C620" s="141" t="s">
        <v>1969</v>
      </c>
      <c r="D620" s="172">
        <v>70901</v>
      </c>
      <c r="E620" s="123" t="str">
        <f>IF(VLOOKUP($B:$B,'Spring ''26 CAWSE Product List'!$A:$F,6,FALSE)="","",VLOOKUP($B:$B,'Spring ''26 CAWSE Product List'!$A:$F,6,FALSE))</f>
        <v/>
      </c>
      <c r="F620" s="174"/>
    </row>
    <row r="621" spans="1:6" x14ac:dyDescent="0.25">
      <c r="A621" s="140">
        <v>33105459</v>
      </c>
      <c r="B621" s="173">
        <v>9782897627737</v>
      </c>
      <c r="C621" s="141" t="s">
        <v>2097</v>
      </c>
      <c r="D621" s="172">
        <v>70901</v>
      </c>
      <c r="E621" s="123" t="str">
        <f>IF(VLOOKUP($B:$B,'Spring ''26 CAWSE Product List'!$A:$F,6,FALSE)="","",VLOOKUP($B:$B,'Spring ''26 CAWSE Product List'!$A:$F,6,FALSE))</f>
        <v/>
      </c>
      <c r="F621" s="174"/>
    </row>
    <row r="622" spans="1:6" x14ac:dyDescent="0.25">
      <c r="A622" s="140">
        <v>12670516</v>
      </c>
      <c r="B622" s="173">
        <v>9781443195324</v>
      </c>
      <c r="C622" s="141" t="s">
        <v>2123</v>
      </c>
      <c r="D622" s="172">
        <v>70901</v>
      </c>
      <c r="E622" s="123" t="str">
        <f>IF(VLOOKUP($B:$B,'Spring ''26 CAWSE Product List'!$A:$F,6,FALSE)="","",VLOOKUP($B:$B,'Spring ''26 CAWSE Product List'!$A:$F,6,FALSE))</f>
        <v/>
      </c>
      <c r="F622" s="174"/>
    </row>
    <row r="623" spans="1:6" x14ac:dyDescent="0.25">
      <c r="A623" s="140">
        <v>3406875</v>
      </c>
      <c r="B623" s="173">
        <v>9781443173957</v>
      </c>
      <c r="C623" s="141" t="s">
        <v>314</v>
      </c>
      <c r="D623" s="172">
        <v>70902</v>
      </c>
      <c r="E623" s="123" t="str">
        <f>IF(VLOOKUP($B:$B,'Spring ''26 CAWSE Product List'!$A:$F,6,FALSE)="","",VLOOKUP($B:$B,'Spring ''26 CAWSE Product List'!$A:$F,6,FALSE))</f>
        <v/>
      </c>
      <c r="F623" s="156"/>
    </row>
    <row r="624" spans="1:6" x14ac:dyDescent="0.25">
      <c r="A624" s="162">
        <v>16475304</v>
      </c>
      <c r="B624" s="163">
        <v>9781039710504</v>
      </c>
      <c r="C624" s="156" t="s">
        <v>1593</v>
      </c>
      <c r="D624" s="157">
        <v>70902</v>
      </c>
      <c r="E624" s="123" t="str">
        <f>IF(VLOOKUP($B:$B,'Spring ''26 CAWSE Product List'!$A:$F,6,FALSE)="","",VLOOKUP($B:$B,'Spring ''26 CAWSE Product List'!$A:$F,6,FALSE))</f>
        <v/>
      </c>
      <c r="F624" s="156"/>
    </row>
    <row r="625" spans="1:6" x14ac:dyDescent="0.25">
      <c r="A625" s="162">
        <v>3412195</v>
      </c>
      <c r="B625" s="163">
        <v>9781443174572</v>
      </c>
      <c r="C625" s="156" t="s">
        <v>1617</v>
      </c>
      <c r="D625" s="157">
        <v>70902</v>
      </c>
      <c r="E625" s="123" t="str">
        <f>IF(VLOOKUP($B:$B,'Spring ''26 CAWSE Product List'!$A:$F,6,FALSE)="","",VLOOKUP($B:$B,'Spring ''26 CAWSE Product List'!$A:$F,6,FALSE))</f>
        <v/>
      </c>
      <c r="F625" s="156"/>
    </row>
    <row r="626" spans="1:6" x14ac:dyDescent="0.25">
      <c r="A626" s="162">
        <v>1669962</v>
      </c>
      <c r="B626" s="163">
        <v>9780439948463</v>
      </c>
      <c r="C626" s="156" t="s">
        <v>1628</v>
      </c>
      <c r="D626" s="157">
        <v>70902</v>
      </c>
      <c r="E626" s="123" t="str">
        <f>IF(VLOOKUP($B:$B,'Spring ''26 CAWSE Product List'!$A:$F,6,FALSE)="","",VLOOKUP($B:$B,'Spring ''26 CAWSE Product List'!$A:$F,6,FALSE))</f>
        <v/>
      </c>
      <c r="F626" s="156"/>
    </row>
    <row r="627" spans="1:6" x14ac:dyDescent="0.25">
      <c r="A627" s="140">
        <v>71204916</v>
      </c>
      <c r="B627" s="173">
        <v>9781039705166</v>
      </c>
      <c r="C627" s="141" t="s">
        <v>1755</v>
      </c>
      <c r="D627" s="172">
        <v>70902</v>
      </c>
      <c r="E627" s="123" t="str">
        <f>IF(VLOOKUP($B:$B,'Spring ''26 CAWSE Product List'!$A:$F,6,FALSE)="","",VLOOKUP($B:$B,'Spring ''26 CAWSE Product List'!$A:$F,6,FALSE))</f>
        <v/>
      </c>
      <c r="F627" s="174"/>
    </row>
    <row r="628" spans="1:6" x14ac:dyDescent="0.25">
      <c r="A628" s="140">
        <v>19045218</v>
      </c>
      <c r="B628" s="173">
        <v>9781443198769</v>
      </c>
      <c r="C628" s="141" t="s">
        <v>1756</v>
      </c>
      <c r="D628" s="172">
        <v>70902</v>
      </c>
      <c r="E628" s="123" t="str">
        <f>IF(VLOOKUP($B:$B,'Spring ''26 CAWSE Product List'!$A:$F,6,FALSE)="","",VLOOKUP($B:$B,'Spring ''26 CAWSE Product List'!$A:$F,6,FALSE))</f>
        <v/>
      </c>
      <c r="F628" s="174"/>
    </row>
    <row r="629" spans="1:6" x14ac:dyDescent="0.25">
      <c r="A629" s="140">
        <v>52035446</v>
      </c>
      <c r="B629" s="173">
        <v>9781039701632</v>
      </c>
      <c r="C629" s="141" t="s">
        <v>1757</v>
      </c>
      <c r="D629" s="172">
        <v>70902</v>
      </c>
      <c r="E629" s="123" t="str">
        <f>IF(VLOOKUP($B:$B,'Spring ''26 CAWSE Product List'!$A:$F,6,FALSE)="","",VLOOKUP($B:$B,'Spring ''26 CAWSE Product List'!$A:$F,6,FALSE))</f>
        <v/>
      </c>
      <c r="F629" s="174"/>
    </row>
    <row r="630" spans="1:6" x14ac:dyDescent="0.25">
      <c r="A630" s="140">
        <v>55947750</v>
      </c>
      <c r="B630" s="173">
        <v>9781443194884</v>
      </c>
      <c r="C630" s="141" t="s">
        <v>1791</v>
      </c>
      <c r="D630" s="172">
        <v>70902</v>
      </c>
      <c r="E630" s="123" t="str">
        <f>IF(VLOOKUP($B:$B,'Spring ''26 CAWSE Product List'!$A:$F,6,FALSE)="","",VLOOKUP($B:$B,'Spring ''26 CAWSE Product List'!$A:$F,6,FALSE))</f>
        <v/>
      </c>
      <c r="F630" s="174"/>
    </row>
    <row r="631" spans="1:6" x14ac:dyDescent="0.25">
      <c r="A631" s="140">
        <v>83721745</v>
      </c>
      <c r="B631" s="173">
        <v>9781039700758</v>
      </c>
      <c r="C631" s="141" t="s">
        <v>1795</v>
      </c>
      <c r="D631" s="172">
        <v>70902</v>
      </c>
      <c r="E631" s="123" t="str">
        <f>IF(VLOOKUP($B:$B,'Spring ''26 CAWSE Product List'!$A:$F,6,FALSE)="","",VLOOKUP($B:$B,'Spring ''26 CAWSE Product List'!$A:$F,6,FALSE))</f>
        <v/>
      </c>
      <c r="F631" s="174"/>
    </row>
    <row r="632" spans="1:6" x14ac:dyDescent="0.25">
      <c r="A632" s="140">
        <v>3580306</v>
      </c>
      <c r="B632" s="173">
        <v>9781443185073</v>
      </c>
      <c r="C632" s="141" t="s">
        <v>1835</v>
      </c>
      <c r="D632" s="172">
        <v>70902</v>
      </c>
      <c r="E632" s="123" t="str">
        <f>IF(VLOOKUP($B:$B,'Spring ''26 CAWSE Product List'!$A:$F,6,FALSE)="","",VLOOKUP($B:$B,'Spring ''26 CAWSE Product List'!$A:$F,6,FALSE))</f>
        <v/>
      </c>
      <c r="F632" s="174"/>
    </row>
    <row r="633" spans="1:6" x14ac:dyDescent="0.25">
      <c r="A633" s="140">
        <v>50100205</v>
      </c>
      <c r="B633" s="173">
        <v>9781039702912</v>
      </c>
      <c r="C633" s="141" t="s">
        <v>1836</v>
      </c>
      <c r="D633" s="172">
        <v>70902</v>
      </c>
      <c r="E633" s="123" t="str">
        <f>IF(VLOOKUP($B:$B,'Spring ''26 CAWSE Product List'!$A:$F,6,FALSE)="","",VLOOKUP($B:$B,'Spring ''26 CAWSE Product List'!$A:$F,6,FALSE))</f>
        <v/>
      </c>
      <c r="F633" s="174"/>
    </row>
    <row r="634" spans="1:6" x14ac:dyDescent="0.25">
      <c r="A634" s="140">
        <v>71220131</v>
      </c>
      <c r="B634" s="173">
        <v>9781039700796</v>
      </c>
      <c r="C634" s="141" t="s">
        <v>2035</v>
      </c>
      <c r="D634" s="172">
        <v>70902</v>
      </c>
      <c r="E634" s="123" t="str">
        <f>IF(VLOOKUP($B:$B,'Spring ''26 CAWSE Product List'!$A:$F,6,FALSE)="","",VLOOKUP($B:$B,'Spring ''26 CAWSE Product List'!$A:$F,6,FALSE))</f>
        <v/>
      </c>
      <c r="F634" s="174"/>
    </row>
    <row r="635" spans="1:6" x14ac:dyDescent="0.25">
      <c r="A635" s="140">
        <v>3553428</v>
      </c>
      <c r="B635" s="173">
        <v>9781443181440</v>
      </c>
      <c r="C635" s="141" t="s">
        <v>2122</v>
      </c>
      <c r="D635" s="172">
        <v>70902</v>
      </c>
      <c r="E635" s="123" t="str">
        <f>IF(VLOOKUP($B:$B,'Spring ''26 CAWSE Product List'!$A:$F,6,FALSE)="","",VLOOKUP($B:$B,'Spring ''26 CAWSE Product List'!$A:$F,6,FALSE))</f>
        <v/>
      </c>
      <c r="F635" s="174"/>
    </row>
    <row r="636" spans="1:6" x14ac:dyDescent="0.25">
      <c r="A636" s="140">
        <v>3606178</v>
      </c>
      <c r="B636" s="173">
        <v>9781443185899</v>
      </c>
      <c r="C636" s="141" t="s">
        <v>303</v>
      </c>
      <c r="D636" s="172">
        <v>70903</v>
      </c>
      <c r="E636" s="123" t="str">
        <f>IF(VLOOKUP($B:$B,'Spring ''26 CAWSE Product List'!$A:$F,6,FALSE)="","",VLOOKUP($B:$B,'Spring ''26 CAWSE Product List'!$A:$F,6,FALSE))</f>
        <v/>
      </c>
      <c r="F636" s="156"/>
    </row>
    <row r="637" spans="1:6" x14ac:dyDescent="0.25">
      <c r="A637" s="140">
        <v>3605336</v>
      </c>
      <c r="B637" s="173">
        <v>9781443185844</v>
      </c>
      <c r="C637" s="141" t="s">
        <v>327</v>
      </c>
      <c r="D637" s="172">
        <v>70903</v>
      </c>
      <c r="E637" s="123" t="str">
        <f>IF(VLOOKUP($B:$B,'Spring ''26 CAWSE Product List'!$A:$F,6,FALSE)="","",VLOOKUP($B:$B,'Spring ''26 CAWSE Product List'!$A:$F,6,FALSE))</f>
        <v/>
      </c>
      <c r="F637" s="156"/>
    </row>
    <row r="638" spans="1:6" x14ac:dyDescent="0.25">
      <c r="A638" s="140">
        <v>95485770</v>
      </c>
      <c r="B638" s="173">
        <v>9781443199865</v>
      </c>
      <c r="C638" s="141" t="s">
        <v>1587</v>
      </c>
      <c r="D638" s="172">
        <v>70903</v>
      </c>
      <c r="E638" s="123" t="str">
        <f>IF(VLOOKUP($B:$B,'Spring ''26 CAWSE Product List'!$A:$F,6,FALSE)="","",VLOOKUP($B:$B,'Spring ''26 CAWSE Product List'!$A:$F,6,FALSE))</f>
        <v/>
      </c>
      <c r="F638" s="174"/>
    </row>
    <row r="639" spans="1:6" x14ac:dyDescent="0.25">
      <c r="A639" s="162">
        <v>72144636</v>
      </c>
      <c r="B639" s="163">
        <v>9781443195331</v>
      </c>
      <c r="C639" s="156" t="s">
        <v>1626</v>
      </c>
      <c r="D639" s="157">
        <v>70903</v>
      </c>
      <c r="E639" s="123" t="str">
        <f>IF(VLOOKUP($B:$B,'Spring ''26 CAWSE Product List'!$A:$F,6,FALSE)="","",VLOOKUP($B:$B,'Spring ''26 CAWSE Product List'!$A:$F,6,FALSE))</f>
        <v/>
      </c>
      <c r="F639" s="156"/>
    </row>
    <row r="640" spans="1:6" x14ac:dyDescent="0.25">
      <c r="A640" s="140">
        <v>30308757</v>
      </c>
      <c r="B640" s="173">
        <v>9781443189323</v>
      </c>
      <c r="C640" s="141" t="s">
        <v>1724</v>
      </c>
      <c r="D640" s="172">
        <v>70903</v>
      </c>
      <c r="E640" s="123" t="str">
        <f>IF(VLOOKUP($B:$B,'Spring ''26 CAWSE Product List'!$A:$F,6,FALSE)="","",VLOOKUP($B:$B,'Spring ''26 CAWSE Product List'!$A:$F,6,FALSE))</f>
        <v/>
      </c>
      <c r="F640" s="174"/>
    </row>
    <row r="641" spans="1:6" x14ac:dyDescent="0.25">
      <c r="A641" s="140">
        <v>46410908</v>
      </c>
      <c r="B641" s="173">
        <v>9782896076222</v>
      </c>
      <c r="C641" s="141" t="s">
        <v>1754</v>
      </c>
      <c r="D641" s="172">
        <v>70903</v>
      </c>
      <c r="E641" s="123" t="str">
        <f>IF(VLOOKUP($B:$B,'Spring ''26 CAWSE Product List'!$A:$F,6,FALSE)="","",VLOOKUP($B:$B,'Spring ''26 CAWSE Product List'!$A:$F,6,FALSE))</f>
        <v/>
      </c>
      <c r="F641" s="174"/>
    </row>
    <row r="642" spans="1:6" x14ac:dyDescent="0.25">
      <c r="A642" s="140">
        <v>2690362</v>
      </c>
      <c r="B642" s="173">
        <v>9782896607914</v>
      </c>
      <c r="C642" s="141" t="s">
        <v>1769</v>
      </c>
      <c r="D642" s="172">
        <v>70903</v>
      </c>
      <c r="E642" s="123" t="str">
        <f>IF(VLOOKUP($B:$B,'Spring ''26 CAWSE Product List'!$A:$F,6,FALSE)="","",VLOOKUP($B:$B,'Spring ''26 CAWSE Product List'!$A:$F,6,FALSE))</f>
        <v/>
      </c>
      <c r="F642" s="174"/>
    </row>
    <row r="643" spans="1:6" x14ac:dyDescent="0.25">
      <c r="A643" s="140">
        <v>18957842</v>
      </c>
      <c r="B643" s="173">
        <v>9781039702400</v>
      </c>
      <c r="C643" s="141" t="s">
        <v>2005</v>
      </c>
      <c r="D643" s="172">
        <v>70903</v>
      </c>
      <c r="E643" s="123" t="str">
        <f>IF(VLOOKUP($B:$B,'Spring ''26 CAWSE Product List'!$A:$F,6,FALSE)="","",VLOOKUP($B:$B,'Spring ''26 CAWSE Product List'!$A:$F,6,FALSE))</f>
        <v/>
      </c>
      <c r="F643" s="174"/>
    </row>
    <row r="644" spans="1:6" x14ac:dyDescent="0.25">
      <c r="A644" s="140">
        <v>83993044</v>
      </c>
      <c r="B644" s="173">
        <v>9781443191524</v>
      </c>
      <c r="C644" s="141" t="s">
        <v>1578</v>
      </c>
      <c r="D644" s="172">
        <v>71001</v>
      </c>
      <c r="E644" s="123" t="str">
        <f>IF(VLOOKUP($B:$B,'Spring ''26 CAWSE Product List'!$A:$F,6,FALSE)="","",VLOOKUP($B:$B,'Spring ''26 CAWSE Product List'!$A:$F,6,FALSE))</f>
        <v/>
      </c>
      <c r="F644" s="174"/>
    </row>
    <row r="645" spans="1:6" x14ac:dyDescent="0.25">
      <c r="A645" s="162">
        <v>94943029</v>
      </c>
      <c r="B645" s="163">
        <v>9781039701175</v>
      </c>
      <c r="C645" s="156" t="s">
        <v>1615</v>
      </c>
      <c r="D645" s="157">
        <v>71001</v>
      </c>
      <c r="E645" s="123" t="str">
        <f>IF(VLOOKUP($B:$B,'Spring ''26 CAWSE Product List'!$A:$F,6,FALSE)="","",VLOOKUP($B:$B,'Spring ''26 CAWSE Product List'!$A:$F,6,FALSE))</f>
        <v/>
      </c>
      <c r="F645" s="156"/>
    </row>
    <row r="646" spans="1:6" x14ac:dyDescent="0.25">
      <c r="A646" s="162">
        <v>72757165</v>
      </c>
      <c r="B646" s="163">
        <v>9781039701823</v>
      </c>
      <c r="C646" s="156" t="s">
        <v>1620</v>
      </c>
      <c r="D646" s="157">
        <v>71001</v>
      </c>
      <c r="E646" s="123" t="str">
        <f>IF(VLOOKUP($B:$B,'Spring ''26 CAWSE Product List'!$A:$F,6,FALSE)="","",VLOOKUP($B:$B,'Spring ''26 CAWSE Product List'!$A:$F,6,FALSE))</f>
        <v/>
      </c>
      <c r="F646" s="156"/>
    </row>
    <row r="647" spans="1:6" x14ac:dyDescent="0.25">
      <c r="A647" s="140">
        <v>97013010</v>
      </c>
      <c r="B647" s="173">
        <v>9781443198790</v>
      </c>
      <c r="C647" s="141" t="s">
        <v>1690</v>
      </c>
      <c r="D647" s="172">
        <v>71001</v>
      </c>
      <c r="E647" s="123" t="str">
        <f>IF(VLOOKUP($B:$B,'Spring ''26 CAWSE Product List'!$A:$F,6,FALSE)="","",VLOOKUP($B:$B,'Spring ''26 CAWSE Product List'!$A:$F,6,FALSE))</f>
        <v/>
      </c>
      <c r="F647" s="174"/>
    </row>
    <row r="648" spans="1:6" x14ac:dyDescent="0.25">
      <c r="A648" s="140">
        <v>21872277</v>
      </c>
      <c r="B648" s="173">
        <v>9781039702776</v>
      </c>
      <c r="C648" s="141" t="s">
        <v>1702</v>
      </c>
      <c r="D648" s="172">
        <v>71001</v>
      </c>
      <c r="E648" s="123" t="str">
        <f>IF(VLOOKUP($B:$B,'Spring ''26 CAWSE Product List'!$A:$F,6,FALSE)="","",VLOOKUP($B:$B,'Spring ''26 CAWSE Product List'!$A:$F,6,FALSE))</f>
        <v/>
      </c>
      <c r="F648" s="174"/>
    </row>
    <row r="649" spans="1:6" x14ac:dyDescent="0.25">
      <c r="A649" s="140">
        <v>43591978</v>
      </c>
      <c r="B649" s="173">
        <v>9781039701298</v>
      </c>
      <c r="C649" s="141" t="s">
        <v>1763</v>
      </c>
      <c r="D649" s="172">
        <v>71001</v>
      </c>
      <c r="E649" s="123" t="str">
        <f>IF(VLOOKUP($B:$B,'Spring ''26 CAWSE Product List'!$A:$F,6,FALSE)="","",VLOOKUP($B:$B,'Spring ''26 CAWSE Product List'!$A:$F,6,FALSE))</f>
        <v/>
      </c>
      <c r="F649" s="174"/>
    </row>
    <row r="650" spans="1:6" x14ac:dyDescent="0.25">
      <c r="A650" s="140">
        <v>1929960</v>
      </c>
      <c r="B650" s="173">
        <v>9780545986151</v>
      </c>
      <c r="C650" s="141" t="s">
        <v>1780</v>
      </c>
      <c r="D650" s="172">
        <v>71001</v>
      </c>
      <c r="E650" s="123" t="str">
        <f>IF(VLOOKUP($B:$B,'Spring ''26 CAWSE Product List'!$A:$F,6,FALSE)="","",VLOOKUP($B:$B,'Spring ''26 CAWSE Product List'!$A:$F,6,FALSE))</f>
        <v/>
      </c>
      <c r="F650" s="174"/>
    </row>
    <row r="651" spans="1:6" x14ac:dyDescent="0.25">
      <c r="A651" s="140">
        <v>76928628</v>
      </c>
      <c r="B651" s="173">
        <v>9782897519568</v>
      </c>
      <c r="C651" s="141" t="s">
        <v>1797</v>
      </c>
      <c r="D651" s="172">
        <v>71001</v>
      </c>
      <c r="E651" s="123" t="str">
        <f>IF(VLOOKUP($B:$B,'Spring ''26 CAWSE Product List'!$A:$F,6,FALSE)="","",VLOOKUP($B:$B,'Spring ''26 CAWSE Product List'!$A:$F,6,FALSE))</f>
        <v/>
      </c>
      <c r="F651" s="174"/>
    </row>
    <row r="652" spans="1:6" x14ac:dyDescent="0.25">
      <c r="A652" s="140">
        <v>41529036</v>
      </c>
      <c r="B652" s="173">
        <v>9781443187138</v>
      </c>
      <c r="C652" s="141" t="s">
        <v>1808</v>
      </c>
      <c r="D652" s="172">
        <v>71001</v>
      </c>
      <c r="E652" s="123" t="str">
        <f>IF(VLOOKUP($B:$B,'Spring ''26 CAWSE Product List'!$A:$F,6,FALSE)="","",VLOOKUP($B:$B,'Spring ''26 CAWSE Product List'!$A:$F,6,FALSE))</f>
        <v/>
      </c>
      <c r="F652" s="174"/>
    </row>
    <row r="653" spans="1:6" x14ac:dyDescent="0.25">
      <c r="A653" s="140">
        <v>95957419</v>
      </c>
      <c r="B653" s="173">
        <v>9781039701595</v>
      </c>
      <c r="C653" s="141" t="s">
        <v>1812</v>
      </c>
      <c r="D653" s="172">
        <v>71001</v>
      </c>
      <c r="E653" s="123" t="str">
        <f>IF(VLOOKUP($B:$B,'Spring ''26 CAWSE Product List'!$A:$F,6,FALSE)="","",VLOOKUP($B:$B,'Spring ''26 CAWSE Product List'!$A:$F,6,FALSE))</f>
        <v/>
      </c>
      <c r="F653" s="174"/>
    </row>
    <row r="654" spans="1:6" x14ac:dyDescent="0.25">
      <c r="A654" s="140">
        <v>92800177</v>
      </c>
      <c r="B654" s="173">
        <v>9781443199087</v>
      </c>
      <c r="C654" s="141" t="s">
        <v>1989</v>
      </c>
      <c r="D654" s="172">
        <v>71001</v>
      </c>
      <c r="E654" s="123" t="str">
        <f>IF(VLOOKUP($B:$B,'Spring ''26 CAWSE Product List'!$A:$F,6,FALSE)="","",VLOOKUP($B:$B,'Spring ''26 CAWSE Product List'!$A:$F,6,FALSE))</f>
        <v/>
      </c>
      <c r="F654" s="174"/>
    </row>
    <row r="655" spans="1:6" x14ac:dyDescent="0.25">
      <c r="A655" s="140">
        <v>80215447</v>
      </c>
      <c r="B655" s="173">
        <v>9781443199070</v>
      </c>
      <c r="C655" s="141" t="s">
        <v>1990</v>
      </c>
      <c r="D655" s="172">
        <v>71001</v>
      </c>
      <c r="E655" s="123" t="str">
        <f>IF(VLOOKUP($B:$B,'Spring ''26 CAWSE Product List'!$A:$F,6,FALSE)="","",VLOOKUP($B:$B,'Spring ''26 CAWSE Product List'!$A:$F,6,FALSE))</f>
        <v/>
      </c>
      <c r="F655" s="174"/>
    </row>
    <row r="656" spans="1:6" x14ac:dyDescent="0.25">
      <c r="A656" s="140">
        <v>69402515</v>
      </c>
      <c r="B656" s="173">
        <v>9781039701335</v>
      </c>
      <c r="C656" s="141" t="s">
        <v>2017</v>
      </c>
      <c r="D656" s="172">
        <v>71001</v>
      </c>
      <c r="E656" s="123" t="str">
        <f>IF(VLOOKUP($B:$B,'Spring ''26 CAWSE Product List'!$A:$F,6,FALSE)="","",VLOOKUP($B:$B,'Spring ''26 CAWSE Product List'!$A:$F,6,FALSE))</f>
        <v/>
      </c>
      <c r="F656" s="174"/>
    </row>
    <row r="657" spans="1:6" x14ac:dyDescent="0.25">
      <c r="A657" s="140">
        <v>3479137</v>
      </c>
      <c r="B657" s="173">
        <v>9781443177672</v>
      </c>
      <c r="C657" s="141" t="s">
        <v>2078</v>
      </c>
      <c r="D657" s="172">
        <v>71001</v>
      </c>
      <c r="E657" s="123" t="str">
        <f>IF(VLOOKUP($B:$B,'Spring ''26 CAWSE Product List'!$A:$F,6,FALSE)="","",VLOOKUP($B:$B,'Spring ''26 CAWSE Product List'!$A:$F,6,FALSE))</f>
        <v/>
      </c>
      <c r="F657" s="174"/>
    </row>
    <row r="658" spans="1:6" x14ac:dyDescent="0.25">
      <c r="A658" s="140">
        <v>2956524</v>
      </c>
      <c r="B658" s="173">
        <v>9781443149785</v>
      </c>
      <c r="C658" s="141" t="s">
        <v>2108</v>
      </c>
      <c r="D658" s="172">
        <v>71001</v>
      </c>
      <c r="E658" s="123" t="str">
        <f>IF(VLOOKUP($B:$B,'Spring ''26 CAWSE Product List'!$A:$F,6,FALSE)="","",VLOOKUP($B:$B,'Spring ''26 CAWSE Product List'!$A:$F,6,FALSE))</f>
        <v/>
      </c>
      <c r="F658" s="174"/>
    </row>
    <row r="659" spans="1:6" x14ac:dyDescent="0.25">
      <c r="A659" s="140">
        <v>88719356</v>
      </c>
      <c r="B659" s="173">
        <v>9781039701656</v>
      </c>
      <c r="C659" s="141" t="s">
        <v>311</v>
      </c>
      <c r="D659" s="172">
        <v>71002</v>
      </c>
      <c r="E659" s="123" t="str">
        <f>IF(VLOOKUP($B:$B,'Spring ''26 CAWSE Product List'!$A:$F,6,FALSE)="","",VLOOKUP($B:$B,'Spring ''26 CAWSE Product List'!$A:$F,6,FALSE))</f>
        <v/>
      </c>
      <c r="F659" s="156"/>
    </row>
    <row r="660" spans="1:6" x14ac:dyDescent="0.25">
      <c r="A660" s="140">
        <v>58764391</v>
      </c>
      <c r="B660" s="173">
        <v>9781039701663</v>
      </c>
      <c r="C660" s="141" t="s">
        <v>1560</v>
      </c>
      <c r="D660" s="172">
        <v>71002</v>
      </c>
      <c r="E660" s="123" t="str">
        <f>IF(VLOOKUP($B:$B,'Spring ''26 CAWSE Product List'!$A:$F,6,FALSE)="","",VLOOKUP($B:$B,'Spring ''26 CAWSE Product List'!$A:$F,6,FALSE))</f>
        <v/>
      </c>
      <c r="F660" s="174"/>
    </row>
    <row r="661" spans="1:6" x14ac:dyDescent="0.25">
      <c r="A661" s="140">
        <v>43103583</v>
      </c>
      <c r="B661" s="173">
        <v>9781039706200</v>
      </c>
      <c r="C661" s="141" t="s">
        <v>1703</v>
      </c>
      <c r="D661" s="172">
        <v>71002</v>
      </c>
      <c r="E661" s="123" t="str">
        <f>IF(VLOOKUP($B:$B,'Spring ''26 CAWSE Product List'!$A:$F,6,FALSE)="","",VLOOKUP($B:$B,'Spring ''26 CAWSE Product List'!$A:$F,6,FALSE))</f>
        <v/>
      </c>
      <c r="F661" s="174"/>
    </row>
    <row r="662" spans="1:6" x14ac:dyDescent="0.25">
      <c r="A662" s="140">
        <v>3374113</v>
      </c>
      <c r="B662" s="173">
        <v>9781443173490</v>
      </c>
      <c r="C662" s="141" t="s">
        <v>1714</v>
      </c>
      <c r="D662" s="172">
        <v>71002</v>
      </c>
      <c r="E662" s="123" t="str">
        <f>IF(VLOOKUP($B:$B,'Spring ''26 CAWSE Product List'!$A:$F,6,FALSE)="","",VLOOKUP($B:$B,'Spring ''26 CAWSE Product List'!$A:$F,6,FALSE))</f>
        <v/>
      </c>
      <c r="F662" s="174"/>
    </row>
    <row r="663" spans="1:6" x14ac:dyDescent="0.25">
      <c r="A663" s="140">
        <v>3202398</v>
      </c>
      <c r="B663" s="173">
        <v>9781443164047</v>
      </c>
      <c r="C663" s="141" t="s">
        <v>1719</v>
      </c>
      <c r="D663" s="172">
        <v>71002</v>
      </c>
      <c r="E663" s="123" t="str">
        <f>IF(VLOOKUP($B:$B,'Spring ''26 CAWSE Product List'!$A:$F,6,FALSE)="","",VLOOKUP($B:$B,'Spring ''26 CAWSE Product List'!$A:$F,6,FALSE))</f>
        <v/>
      </c>
      <c r="F663" s="174"/>
    </row>
    <row r="664" spans="1:6" x14ac:dyDescent="0.25">
      <c r="A664" s="140">
        <v>64631827</v>
      </c>
      <c r="B664" s="173">
        <v>9781039701366</v>
      </c>
      <c r="C664" s="141" t="s">
        <v>1784</v>
      </c>
      <c r="D664" s="172">
        <v>71002</v>
      </c>
      <c r="E664" s="123" t="str">
        <f>IF(VLOOKUP($B:$B,'Spring ''26 CAWSE Product List'!$A:$F,6,FALSE)="","",VLOOKUP($B:$B,'Spring ''26 CAWSE Product List'!$A:$F,6,FALSE))</f>
        <v/>
      </c>
      <c r="F664" s="174"/>
    </row>
    <row r="665" spans="1:6" x14ac:dyDescent="0.25">
      <c r="A665" s="140">
        <v>27430020</v>
      </c>
      <c r="B665" s="173">
        <v>9781443199117</v>
      </c>
      <c r="C665" s="141" t="s">
        <v>1827</v>
      </c>
      <c r="D665" s="172">
        <v>71002</v>
      </c>
      <c r="E665" s="123" t="str">
        <f>IF(VLOOKUP($B:$B,'Spring ''26 CAWSE Product List'!$A:$F,6,FALSE)="","",VLOOKUP($B:$B,'Spring ''26 CAWSE Product List'!$A:$F,6,FALSE))</f>
        <v/>
      </c>
      <c r="F665" s="174"/>
    </row>
    <row r="666" spans="1:6" x14ac:dyDescent="0.25">
      <c r="A666" s="140">
        <v>62101566</v>
      </c>
      <c r="B666" s="173">
        <v>9781039701724</v>
      </c>
      <c r="C666" s="141" t="s">
        <v>1862</v>
      </c>
      <c r="D666" s="172">
        <v>71002</v>
      </c>
      <c r="E666" s="123" t="str">
        <f>IF(VLOOKUP($B:$B,'Spring ''26 CAWSE Product List'!$A:$F,6,FALSE)="","",VLOOKUP($B:$B,'Spring ''26 CAWSE Product List'!$A:$F,6,FALSE))</f>
        <v/>
      </c>
      <c r="F666" s="174"/>
    </row>
    <row r="667" spans="1:6" x14ac:dyDescent="0.25">
      <c r="A667" s="140">
        <v>82613210</v>
      </c>
      <c r="B667" s="173">
        <v>9781443194686</v>
      </c>
      <c r="C667" s="141" t="s">
        <v>1895</v>
      </c>
      <c r="D667" s="172">
        <v>71002</v>
      </c>
      <c r="E667" s="123" t="str">
        <f>IF(VLOOKUP($B:$B,'Spring ''26 CAWSE Product List'!$A:$F,6,FALSE)="","",VLOOKUP($B:$B,'Spring ''26 CAWSE Product List'!$A:$F,6,FALSE))</f>
        <v/>
      </c>
      <c r="F667" s="174"/>
    </row>
    <row r="668" spans="1:6" x14ac:dyDescent="0.25">
      <c r="A668" s="140">
        <v>10043522</v>
      </c>
      <c r="B668" s="173">
        <v>9781039705784</v>
      </c>
      <c r="C668" s="141" t="s">
        <v>1958</v>
      </c>
      <c r="D668" s="172">
        <v>71002</v>
      </c>
      <c r="E668" s="123" t="str">
        <f>IF(VLOOKUP($B:$B,'Spring ''26 CAWSE Product List'!$A:$F,6,FALSE)="","",VLOOKUP($B:$B,'Spring ''26 CAWSE Product List'!$A:$F,6,FALSE))</f>
        <v/>
      </c>
      <c r="F668" s="174"/>
    </row>
    <row r="669" spans="1:6" x14ac:dyDescent="0.25">
      <c r="A669" s="140">
        <v>31663748</v>
      </c>
      <c r="B669" s="173">
        <v>9781443198783</v>
      </c>
      <c r="C669" s="141" t="s">
        <v>2032</v>
      </c>
      <c r="D669" s="172">
        <v>71002</v>
      </c>
      <c r="E669" s="123" t="str">
        <f>IF(VLOOKUP($B:$B,'Spring ''26 CAWSE Product List'!$A:$F,6,FALSE)="","",VLOOKUP($B:$B,'Spring ''26 CAWSE Product List'!$A:$F,6,FALSE))</f>
        <v/>
      </c>
      <c r="F669" s="174"/>
    </row>
    <row r="670" spans="1:6" x14ac:dyDescent="0.25">
      <c r="A670" s="140">
        <v>41424419</v>
      </c>
      <c r="B670" s="173">
        <v>9781039701939</v>
      </c>
      <c r="C670" s="141" t="s">
        <v>2037</v>
      </c>
      <c r="D670" s="172">
        <v>71002</v>
      </c>
      <c r="E670" s="123" t="str">
        <f>IF(VLOOKUP($B:$B,'Spring ''26 CAWSE Product List'!$A:$F,6,FALSE)="","",VLOOKUP($B:$B,'Spring ''26 CAWSE Product List'!$A:$F,6,FALSE))</f>
        <v/>
      </c>
      <c r="F670" s="174"/>
    </row>
    <row r="671" spans="1:6" x14ac:dyDescent="0.25">
      <c r="A671" s="140">
        <v>64742034</v>
      </c>
      <c r="B671" s="173">
        <v>9781039700604</v>
      </c>
      <c r="C671" s="141" t="s">
        <v>2075</v>
      </c>
      <c r="D671" s="172">
        <v>71002</v>
      </c>
      <c r="E671" s="123" t="str">
        <f>IF(VLOOKUP($B:$B,'Spring ''26 CAWSE Product List'!$A:$F,6,FALSE)="","",VLOOKUP($B:$B,'Spring ''26 CAWSE Product List'!$A:$F,6,FALSE))</f>
        <v/>
      </c>
      <c r="F671" s="174"/>
    </row>
    <row r="672" spans="1:6" x14ac:dyDescent="0.25">
      <c r="A672" s="140">
        <v>3571917</v>
      </c>
      <c r="B672" s="173">
        <v>9781443185066</v>
      </c>
      <c r="C672" s="141" t="s">
        <v>2089</v>
      </c>
      <c r="D672" s="172">
        <v>71002</v>
      </c>
      <c r="E672" s="123" t="str">
        <f>IF(VLOOKUP($B:$B,'Spring ''26 CAWSE Product List'!$A:$F,6,FALSE)="","",VLOOKUP($B:$B,'Spring ''26 CAWSE Product List'!$A:$F,6,FALSE))</f>
        <v/>
      </c>
      <c r="F672" s="174"/>
    </row>
    <row r="673" spans="1:6" x14ac:dyDescent="0.25">
      <c r="A673" s="140">
        <v>92406032</v>
      </c>
      <c r="B673" s="173">
        <v>9781039703506</v>
      </c>
      <c r="C673" s="141" t="s">
        <v>2106</v>
      </c>
      <c r="D673" s="172">
        <v>71002</v>
      </c>
      <c r="E673" s="123" t="str">
        <f>IF(VLOOKUP($B:$B,'Spring ''26 CAWSE Product List'!$A:$F,6,FALSE)="","",VLOOKUP($B:$B,'Spring ''26 CAWSE Product List'!$A:$F,6,FALSE))</f>
        <v/>
      </c>
      <c r="F673" s="174"/>
    </row>
    <row r="674" spans="1:6" x14ac:dyDescent="0.25">
      <c r="A674" s="162">
        <v>40988865</v>
      </c>
      <c r="B674" s="163">
        <v>9781443199568</v>
      </c>
      <c r="C674" s="156" t="s">
        <v>1562</v>
      </c>
      <c r="D674" s="157">
        <v>71003</v>
      </c>
      <c r="E674" s="123" t="str">
        <f>IF(VLOOKUP($B:$B,'Spring ''26 CAWSE Product List'!$A:$F,6,FALSE)="","",VLOOKUP($B:$B,'Spring ''26 CAWSE Product List'!$A:$F,6,FALSE))</f>
        <v/>
      </c>
      <c r="F674" s="156"/>
    </row>
    <row r="675" spans="1:6" x14ac:dyDescent="0.25">
      <c r="A675" s="140">
        <v>44879722</v>
      </c>
      <c r="B675" s="173">
        <v>9781443195072</v>
      </c>
      <c r="C675" s="141" t="s">
        <v>1608</v>
      </c>
      <c r="D675" s="172">
        <v>71003</v>
      </c>
      <c r="E675" s="123" t="str">
        <f>IF(VLOOKUP($B:$B,'Spring ''26 CAWSE Product List'!$A:$F,6,FALSE)="","",VLOOKUP($B:$B,'Spring ''26 CAWSE Product List'!$A:$F,6,FALSE))</f>
        <v/>
      </c>
      <c r="F675" s="174"/>
    </row>
    <row r="676" spans="1:6" x14ac:dyDescent="0.25">
      <c r="A676" s="162">
        <v>81457348</v>
      </c>
      <c r="B676" s="163">
        <v>9781039701625</v>
      </c>
      <c r="C676" s="156" t="s">
        <v>1621</v>
      </c>
      <c r="D676" s="157">
        <v>71003</v>
      </c>
      <c r="E676" s="123" t="str">
        <f>IF(VLOOKUP($B:$B,'Spring ''26 CAWSE Product List'!$A:$F,6,FALSE)="","",VLOOKUP($B:$B,'Spring ''26 CAWSE Product List'!$A:$F,6,FALSE))</f>
        <v/>
      </c>
      <c r="F676" s="156"/>
    </row>
    <row r="677" spans="1:6" x14ac:dyDescent="0.25">
      <c r="A677" s="140">
        <v>40219211</v>
      </c>
      <c r="B677" s="173">
        <v>9781443189941</v>
      </c>
      <c r="C677" s="141" t="s">
        <v>1706</v>
      </c>
      <c r="D677" s="172">
        <v>71003</v>
      </c>
      <c r="E677" s="123" t="str">
        <f>IF(VLOOKUP($B:$B,'Spring ''26 CAWSE Product List'!$A:$F,6,FALSE)="","",VLOOKUP($B:$B,'Spring ''26 CAWSE Product List'!$A:$F,6,FALSE))</f>
        <v/>
      </c>
      <c r="F677" s="174"/>
    </row>
    <row r="678" spans="1:6" x14ac:dyDescent="0.25">
      <c r="A678" s="140">
        <v>3423746</v>
      </c>
      <c r="B678" s="173">
        <v>9781443174930</v>
      </c>
      <c r="C678" s="141" t="s">
        <v>1718</v>
      </c>
      <c r="D678" s="172">
        <v>71003</v>
      </c>
      <c r="E678" s="123" t="str">
        <f>IF(VLOOKUP($B:$B,'Spring ''26 CAWSE Product List'!$A:$F,6,FALSE)="","",VLOOKUP($B:$B,'Spring ''26 CAWSE Product List'!$A:$F,6,FALSE))</f>
        <v/>
      </c>
      <c r="F678" s="174"/>
    </row>
    <row r="679" spans="1:6" x14ac:dyDescent="0.25">
      <c r="A679" s="140">
        <v>22530639</v>
      </c>
      <c r="B679" s="173">
        <v>9781443189453</v>
      </c>
      <c r="C679" s="141" t="s">
        <v>1813</v>
      </c>
      <c r="D679" s="172">
        <v>71003</v>
      </c>
      <c r="E679" s="123" t="str">
        <f>IF(VLOOKUP($B:$B,'Spring ''26 CAWSE Product List'!$A:$F,6,FALSE)="","",VLOOKUP($B:$B,'Spring ''26 CAWSE Product List'!$A:$F,6,FALSE))</f>
        <v/>
      </c>
      <c r="F679" s="174"/>
    </row>
    <row r="680" spans="1:6" x14ac:dyDescent="0.25">
      <c r="A680" s="140">
        <v>70481563</v>
      </c>
      <c r="B680" s="173">
        <v>9781039701250</v>
      </c>
      <c r="C680" s="141" t="s">
        <v>1981</v>
      </c>
      <c r="D680" s="172">
        <v>71003</v>
      </c>
      <c r="E680" s="123" t="str">
        <f>IF(VLOOKUP($B:$B,'Spring ''26 CAWSE Product List'!$A:$F,6,FALSE)="","",VLOOKUP($B:$B,'Spring ''26 CAWSE Product List'!$A:$F,6,FALSE))</f>
        <v/>
      </c>
      <c r="F680" s="174"/>
    </row>
    <row r="681" spans="1:6" x14ac:dyDescent="0.25">
      <c r="A681" s="140">
        <v>61757752</v>
      </c>
      <c r="B681" s="173">
        <v>9781039700727</v>
      </c>
      <c r="C681" s="141" t="s">
        <v>2132</v>
      </c>
      <c r="D681" s="172">
        <v>71003</v>
      </c>
      <c r="E681" s="123" t="str">
        <f>IF(VLOOKUP($B:$B,'Spring ''26 CAWSE Product List'!$A:$F,6,FALSE)="","",VLOOKUP($B:$B,'Spring ''26 CAWSE Product List'!$A:$F,6,FALSE))</f>
        <v/>
      </c>
      <c r="F681" s="174"/>
    </row>
    <row r="682" spans="1:6" x14ac:dyDescent="0.25">
      <c r="A682" s="162">
        <v>20536324</v>
      </c>
      <c r="B682" s="163" t="s">
        <v>635</v>
      </c>
      <c r="C682" s="156" t="s">
        <v>636</v>
      </c>
      <c r="D682" s="157">
        <v>80301</v>
      </c>
      <c r="E682" s="123" t="str">
        <f>IF(VLOOKUP($B:$B,'Spring ''26 CAWSE Product List'!$A:$F,6,FALSE)="","",VLOOKUP($B:$B,'Spring ''26 CAWSE Product List'!$A:$F,6,FALSE))</f>
        <v/>
      </c>
      <c r="F682" s="174"/>
    </row>
    <row r="683" spans="1:6" x14ac:dyDescent="0.25">
      <c r="A683" s="140">
        <v>20536324</v>
      </c>
      <c r="B683" s="173" t="s">
        <v>637</v>
      </c>
      <c r="C683" s="141" t="s">
        <v>638</v>
      </c>
      <c r="D683" s="172">
        <v>80301</v>
      </c>
      <c r="E683" s="123" t="str">
        <f>IF(VLOOKUP($B:$B,'Spring ''26 CAWSE Product List'!$A:$F,6,FALSE)="","",VLOOKUP($B:$B,'Spring ''26 CAWSE Product List'!$A:$F,6,FALSE))</f>
        <v/>
      </c>
      <c r="F683" s="174"/>
    </row>
    <row r="684" spans="1:6" x14ac:dyDescent="0.25">
      <c r="A684" s="140">
        <v>20536324</v>
      </c>
      <c r="B684" s="173" t="s">
        <v>639</v>
      </c>
      <c r="C684" s="141" t="s">
        <v>640</v>
      </c>
      <c r="D684" s="172">
        <v>80301</v>
      </c>
      <c r="E684" s="123" t="str">
        <f>IF(VLOOKUP($B:$B,'Spring ''26 CAWSE Product List'!$A:$F,6,FALSE)="","",VLOOKUP($B:$B,'Spring ''26 CAWSE Product List'!$A:$F,6,FALSE))</f>
        <v/>
      </c>
      <c r="F684" s="156"/>
    </row>
    <row r="685" spans="1:6" x14ac:dyDescent="0.25">
      <c r="A685" s="140">
        <v>20536324</v>
      </c>
      <c r="B685" s="173" t="s">
        <v>641</v>
      </c>
      <c r="C685" s="141" t="s">
        <v>642</v>
      </c>
      <c r="D685" s="172">
        <v>80301</v>
      </c>
      <c r="E685" s="123" t="str">
        <f>IF(VLOOKUP($B:$B,'Spring ''26 CAWSE Product List'!$A:$F,6,FALSE)="","",VLOOKUP($B:$B,'Spring ''26 CAWSE Product List'!$A:$F,6,FALSE))</f>
        <v/>
      </c>
      <c r="F685" s="156"/>
    </row>
    <row r="686" spans="1:6" x14ac:dyDescent="0.25">
      <c r="A686" s="156">
        <v>87992840</v>
      </c>
      <c r="B686" s="163">
        <v>9781546179634</v>
      </c>
      <c r="C686" s="156" t="s">
        <v>1007</v>
      </c>
      <c r="D686" s="157">
        <v>80301</v>
      </c>
      <c r="E686" s="123" t="str">
        <f>IF(VLOOKUP($B:$B,'Spring ''26 CAWSE Product List'!$A:$F,6,FALSE)="","",VLOOKUP($B:$B,'Spring ''26 CAWSE Product List'!$A:$F,6,FALSE))</f>
        <v/>
      </c>
      <c r="F686" s="174"/>
    </row>
    <row r="687" spans="1:6" x14ac:dyDescent="0.25">
      <c r="A687" s="156">
        <v>73221105</v>
      </c>
      <c r="B687" s="163">
        <v>9781339022376</v>
      </c>
      <c r="C687" s="156" t="s">
        <v>1053</v>
      </c>
      <c r="D687" s="172">
        <v>80301</v>
      </c>
      <c r="E687" s="123" t="str">
        <f>IF(VLOOKUP($B:$B,'Spring ''26 CAWSE Product List'!$A:$F,6,FALSE)="","",VLOOKUP($B:$B,'Spring ''26 CAWSE Product List'!$A:$F,6,FALSE))</f>
        <v/>
      </c>
      <c r="F687" s="174"/>
    </row>
    <row r="688" spans="1:6" x14ac:dyDescent="0.25">
      <c r="A688" s="140">
        <v>42559318</v>
      </c>
      <c r="B688" s="173">
        <v>9781907083457</v>
      </c>
      <c r="C688" s="141" t="s">
        <v>1056</v>
      </c>
      <c r="D688" s="172">
        <v>80301</v>
      </c>
      <c r="E688" s="123" t="str">
        <f>IF(VLOOKUP($B:$B,'Spring ''26 CAWSE Product List'!$A:$F,6,FALSE)="","",VLOOKUP($B:$B,'Spring ''26 CAWSE Product List'!$A:$F,6,FALSE))</f>
        <v/>
      </c>
      <c r="F688" s="156"/>
    </row>
    <row r="689" spans="1:6" x14ac:dyDescent="0.25">
      <c r="A689" s="156">
        <v>27884452</v>
      </c>
      <c r="B689" s="163">
        <v>9781339023458</v>
      </c>
      <c r="C689" s="156" t="s">
        <v>1062</v>
      </c>
      <c r="D689" s="157">
        <v>80301</v>
      </c>
      <c r="E689" s="123" t="str">
        <f>IF(VLOOKUP($B:$B,'Spring ''26 CAWSE Product List'!$A:$F,6,FALSE)="","",VLOOKUP($B:$B,'Spring ''26 CAWSE Product List'!$A:$F,6,FALSE))</f>
        <v/>
      </c>
      <c r="F689" s="174"/>
    </row>
    <row r="690" spans="1:6" x14ac:dyDescent="0.25">
      <c r="A690" s="156">
        <v>74378056</v>
      </c>
      <c r="B690" s="163">
        <v>9781546174080</v>
      </c>
      <c r="C690" s="156" t="s">
        <v>1178</v>
      </c>
      <c r="D690" s="172">
        <v>80301</v>
      </c>
      <c r="E690" s="123" t="str">
        <f>IF(VLOOKUP($B:$B,'Spring ''26 CAWSE Product List'!$A:$F,6,FALSE)="","",VLOOKUP($B:$B,'Spring ''26 CAWSE Product List'!$A:$F,6,FALSE))</f>
        <v/>
      </c>
      <c r="F690" s="174"/>
    </row>
    <row r="691" spans="1:6" x14ac:dyDescent="0.25">
      <c r="A691" s="162">
        <v>32773005</v>
      </c>
      <c r="B691" s="163">
        <v>9798225052331</v>
      </c>
      <c r="C691" s="156" t="s">
        <v>1385</v>
      </c>
      <c r="D691" s="157">
        <v>80301</v>
      </c>
      <c r="E691" s="123" t="str">
        <f>IF(VLOOKUP($B:$B,'Spring ''26 CAWSE Product List'!$A:$F,6,FALSE)="","",VLOOKUP($B:$B,'Spring ''26 CAWSE Product List'!$A:$F,6,FALSE))</f>
        <v/>
      </c>
      <c r="F691" s="156"/>
    </row>
    <row r="692" spans="1:6" x14ac:dyDescent="0.25">
      <c r="A692" s="162">
        <v>50104493</v>
      </c>
      <c r="B692" s="163">
        <v>9781339001296</v>
      </c>
      <c r="C692" s="156" t="s">
        <v>1529</v>
      </c>
      <c r="D692" s="157">
        <v>80301</v>
      </c>
      <c r="E692" s="123" t="str">
        <f>IF(VLOOKUP($B:$B,'Spring ''26 CAWSE Product List'!$A:$F,6,FALSE)="","",VLOOKUP($B:$B,'Spring ''26 CAWSE Product List'!$A:$F,6,FALSE))</f>
        <v/>
      </c>
      <c r="F692" s="156"/>
    </row>
    <row r="693" spans="1:6" x14ac:dyDescent="0.25">
      <c r="A693" s="162">
        <v>64758821</v>
      </c>
      <c r="B693" s="163">
        <v>9781339019925</v>
      </c>
      <c r="C693" s="156" t="s">
        <v>1039</v>
      </c>
      <c r="D693" s="157">
        <v>80302</v>
      </c>
      <c r="E693" s="123" t="str">
        <f>IF(VLOOKUP($B:$B,'Spring ''26 CAWSE Product List'!$A:$F,6,FALSE)="","",VLOOKUP($B:$B,'Spring ''26 CAWSE Product List'!$A:$F,6,FALSE))</f>
        <v/>
      </c>
      <c r="F693" s="156"/>
    </row>
    <row r="694" spans="1:6" x14ac:dyDescent="0.25">
      <c r="A694" s="162">
        <v>45591950</v>
      </c>
      <c r="B694" s="163">
        <v>9781546121947</v>
      </c>
      <c r="C694" s="156" t="s">
        <v>1042</v>
      </c>
      <c r="D694" s="157">
        <v>80302</v>
      </c>
      <c r="E694" s="123" t="str">
        <f>IF(VLOOKUP($B:$B,'Spring ''26 CAWSE Product List'!$A:$F,6,FALSE)="","",VLOOKUP($B:$B,'Spring ''26 CAWSE Product List'!$A:$F,6,FALSE))</f>
        <v/>
      </c>
      <c r="F694" s="156"/>
    </row>
    <row r="695" spans="1:6" x14ac:dyDescent="0.25">
      <c r="A695" s="140">
        <v>39336861</v>
      </c>
      <c r="B695" s="173">
        <v>9781546193142</v>
      </c>
      <c r="C695" s="141" t="s">
        <v>1047</v>
      </c>
      <c r="D695" s="172">
        <v>80302</v>
      </c>
      <c r="E695" s="123" t="str">
        <f>IF(VLOOKUP($B:$B,'Spring ''26 CAWSE Product List'!$A:$F,6,FALSE)="","",VLOOKUP($B:$B,'Spring ''26 CAWSE Product List'!$A:$F,6,FALSE))</f>
        <v/>
      </c>
      <c r="F695" s="174"/>
    </row>
    <row r="696" spans="1:6" x14ac:dyDescent="0.25">
      <c r="A696" s="162">
        <v>16497091</v>
      </c>
      <c r="B696" s="163">
        <v>9781339019888</v>
      </c>
      <c r="C696" s="156" t="s">
        <v>1040</v>
      </c>
      <c r="D696" s="157">
        <v>80303</v>
      </c>
      <c r="E696" s="123" t="str">
        <f>IF(VLOOKUP($B:$B,'Spring ''26 CAWSE Product List'!$A:$F,6,FALSE)="","",VLOOKUP($B:$B,'Spring ''26 CAWSE Product List'!$A:$F,6,FALSE))</f>
        <v/>
      </c>
      <c r="F696" s="156"/>
    </row>
    <row r="697" spans="1:6" x14ac:dyDescent="0.25">
      <c r="A697" s="140">
        <v>54694513</v>
      </c>
      <c r="B697" s="173">
        <v>9781338875485</v>
      </c>
      <c r="C697" s="141" t="s">
        <v>1043</v>
      </c>
      <c r="D697" s="172">
        <v>80303</v>
      </c>
      <c r="E697" s="123" t="str">
        <f>IF(VLOOKUP($B:$B,'Spring ''26 CAWSE Product List'!$A:$F,6,FALSE)="","",VLOOKUP($B:$B,'Spring ''26 CAWSE Product List'!$A:$F,6,FALSE))</f>
        <v/>
      </c>
      <c r="F697" s="156"/>
    </row>
    <row r="698" spans="1:6" x14ac:dyDescent="0.25">
      <c r="A698" s="140">
        <v>65129455</v>
      </c>
      <c r="B698" s="173">
        <v>9781338875492</v>
      </c>
      <c r="C698" s="141" t="s">
        <v>1044</v>
      </c>
      <c r="D698" s="172">
        <v>80303</v>
      </c>
      <c r="E698" s="123" t="str">
        <f>IF(VLOOKUP($B:$B,'Spring ''26 CAWSE Product List'!$A:$F,6,FALSE)="","",VLOOKUP($B:$B,'Spring ''26 CAWSE Product List'!$A:$F,6,FALSE))</f>
        <v/>
      </c>
      <c r="F698" s="156"/>
    </row>
    <row r="699" spans="1:6" x14ac:dyDescent="0.25">
      <c r="A699" s="140">
        <v>33918458</v>
      </c>
      <c r="B699" s="173">
        <v>9781339019918</v>
      </c>
      <c r="C699" s="141" t="s">
        <v>1046</v>
      </c>
      <c r="D699" s="172">
        <v>80303</v>
      </c>
      <c r="E699" s="123" t="str">
        <f>IF(VLOOKUP($B:$B,'Spring ''26 CAWSE Product List'!$A:$F,6,FALSE)="","",VLOOKUP($B:$B,'Spring ''26 CAWSE Product List'!$A:$F,6,FALSE))</f>
        <v/>
      </c>
      <c r="F699" s="174"/>
    </row>
    <row r="700" spans="1:6" x14ac:dyDescent="0.25">
      <c r="A700" s="140">
        <v>83186567</v>
      </c>
      <c r="B700" s="173">
        <v>9781338776973</v>
      </c>
      <c r="C700" s="141" t="s">
        <v>1049</v>
      </c>
      <c r="D700" s="172">
        <v>80303</v>
      </c>
      <c r="E700" s="123" t="str">
        <f>IF(VLOOKUP($B:$B,'Spring ''26 CAWSE Product List'!$A:$F,6,FALSE)="","",VLOOKUP($B:$B,'Spring ''26 CAWSE Product List'!$A:$F,6,FALSE))</f>
        <v/>
      </c>
      <c r="F700" s="174"/>
    </row>
    <row r="701" spans="1:6" x14ac:dyDescent="0.25">
      <c r="A701" s="156">
        <v>29787661</v>
      </c>
      <c r="B701" s="163">
        <v>9781338777000</v>
      </c>
      <c r="C701" s="156" t="s">
        <v>1050</v>
      </c>
      <c r="D701" s="172">
        <v>80303</v>
      </c>
      <c r="E701" s="123" t="str">
        <f>IF(VLOOKUP($B:$B,'Spring ''26 CAWSE Product List'!$A:$F,6,FALSE)="","",VLOOKUP($B:$B,'Spring ''26 CAWSE Product List'!$A:$F,6,FALSE))</f>
        <v/>
      </c>
      <c r="F701" s="174"/>
    </row>
    <row r="702" spans="1:6" x14ac:dyDescent="0.25">
      <c r="A702" s="162">
        <v>98588608</v>
      </c>
      <c r="B702" s="163" t="s">
        <v>627</v>
      </c>
      <c r="C702" s="156" t="s">
        <v>628</v>
      </c>
      <c r="D702" s="157">
        <v>80401</v>
      </c>
      <c r="E702" s="123" t="str">
        <f>IF(VLOOKUP($B:$B,'Spring ''26 CAWSE Product List'!$A:$F,6,FALSE)="","",VLOOKUP($B:$B,'Spring ''26 CAWSE Product List'!$A:$F,6,FALSE))</f>
        <v/>
      </c>
      <c r="F702" s="174"/>
    </row>
    <row r="703" spans="1:6" x14ac:dyDescent="0.25">
      <c r="A703" s="162">
        <v>98588608</v>
      </c>
      <c r="B703" s="163" t="s">
        <v>629</v>
      </c>
      <c r="C703" s="156" t="s">
        <v>630</v>
      </c>
      <c r="D703" s="157">
        <v>80401</v>
      </c>
      <c r="E703" s="123" t="str">
        <f>IF(VLOOKUP($B:$B,'Spring ''26 CAWSE Product List'!$A:$F,6,FALSE)="","",VLOOKUP($B:$B,'Spring ''26 CAWSE Product List'!$A:$F,6,FALSE))</f>
        <v/>
      </c>
      <c r="F703" s="156"/>
    </row>
    <row r="704" spans="1:6" x14ac:dyDescent="0.25">
      <c r="A704" s="156">
        <v>98588608</v>
      </c>
      <c r="B704" s="163" t="s">
        <v>631</v>
      </c>
      <c r="C704" s="156" t="s">
        <v>632</v>
      </c>
      <c r="D704" s="157">
        <v>80401</v>
      </c>
      <c r="E704" s="123" t="str">
        <f>IF(VLOOKUP($B:$B,'Spring ''26 CAWSE Product List'!$A:$F,6,FALSE)="","",VLOOKUP($B:$B,'Spring ''26 CAWSE Product List'!$A:$F,6,FALSE))</f>
        <v/>
      </c>
      <c r="F704" s="156"/>
    </row>
    <row r="705" spans="1:6" x14ac:dyDescent="0.25">
      <c r="A705" s="162">
        <v>98588608</v>
      </c>
      <c r="B705" s="163" t="s">
        <v>633</v>
      </c>
      <c r="C705" s="156" t="s">
        <v>634</v>
      </c>
      <c r="D705" s="157">
        <v>80401</v>
      </c>
      <c r="E705" s="123" t="str">
        <f>IF(VLOOKUP($B:$B,'Spring ''26 CAWSE Product List'!$A:$F,6,FALSE)="","",VLOOKUP($B:$B,'Spring ''26 CAWSE Product List'!$A:$F,6,FALSE))</f>
        <v/>
      </c>
      <c r="F705" s="156"/>
    </row>
    <row r="706" spans="1:6" x14ac:dyDescent="0.25">
      <c r="A706" s="140">
        <v>14499615</v>
      </c>
      <c r="B706" s="173">
        <v>9781546181217</v>
      </c>
      <c r="C706" s="141" t="s">
        <v>1159</v>
      </c>
      <c r="D706" s="172">
        <v>80401</v>
      </c>
      <c r="E706" s="123" t="str">
        <f>IF(VLOOKUP($B:$B,'Spring ''26 CAWSE Product List'!$A:$F,6,FALSE)="","",VLOOKUP($B:$B,'Spring ''26 CAWSE Product List'!$A:$F,6,FALSE))</f>
        <v/>
      </c>
      <c r="F706" s="174"/>
    </row>
    <row r="707" spans="1:6" x14ac:dyDescent="0.25">
      <c r="A707" s="140">
        <v>18447135</v>
      </c>
      <c r="B707" s="173">
        <v>9781546120155</v>
      </c>
      <c r="C707" s="141" t="s">
        <v>1160</v>
      </c>
      <c r="D707" s="172">
        <v>80401</v>
      </c>
      <c r="E707" s="123" t="str">
        <f>IF(VLOOKUP($B:$B,'Spring ''26 CAWSE Product List'!$A:$F,6,FALSE)="","",VLOOKUP($B:$B,'Spring ''26 CAWSE Product List'!$A:$F,6,FALSE))</f>
        <v/>
      </c>
      <c r="F707" s="174"/>
    </row>
    <row r="708" spans="1:6" x14ac:dyDescent="0.25">
      <c r="A708" s="140">
        <v>24009016</v>
      </c>
      <c r="B708" s="173">
        <v>9781039706361</v>
      </c>
      <c r="C708" s="141" t="s">
        <v>1083</v>
      </c>
      <c r="D708" s="172">
        <v>80402</v>
      </c>
      <c r="E708" s="123" t="str">
        <f>IF(VLOOKUP($B:$B,'Spring ''26 CAWSE Product List'!$A:$F,6,FALSE)="","",VLOOKUP($B:$B,'Spring ''26 CAWSE Product List'!$A:$F,6,FALSE))</f>
        <v/>
      </c>
      <c r="F708" s="156"/>
    </row>
    <row r="709" spans="1:6" x14ac:dyDescent="0.25">
      <c r="A709" s="140">
        <v>28539881</v>
      </c>
      <c r="B709" s="173">
        <v>9781443192743</v>
      </c>
      <c r="C709" s="141" t="s">
        <v>1085</v>
      </c>
      <c r="D709" s="172">
        <v>80402</v>
      </c>
      <c r="E709" s="123" t="str">
        <f>IF(VLOOKUP($B:$B,'Spring ''26 CAWSE Product List'!$A:$F,6,FALSE)="","",VLOOKUP($B:$B,'Spring ''26 CAWSE Product List'!$A:$F,6,FALSE))</f>
        <v/>
      </c>
      <c r="F709" s="156"/>
    </row>
    <row r="710" spans="1:6" x14ac:dyDescent="0.25">
      <c r="A710" s="156">
        <v>63460535</v>
      </c>
      <c r="B710" s="163">
        <v>9781039708211</v>
      </c>
      <c r="C710" s="156" t="s">
        <v>1086</v>
      </c>
      <c r="D710" s="157">
        <v>80402</v>
      </c>
      <c r="E710" s="123" t="str">
        <f>IF(VLOOKUP($B:$B,'Spring ''26 CAWSE Product List'!$A:$F,6,FALSE)="","",VLOOKUP($B:$B,'Spring ''26 CAWSE Product List'!$A:$F,6,FALSE))</f>
        <v/>
      </c>
      <c r="F710" s="174"/>
    </row>
    <row r="711" spans="1:6" x14ac:dyDescent="0.25">
      <c r="A711" s="162">
        <v>3550333</v>
      </c>
      <c r="B711" s="163">
        <v>9781443181457</v>
      </c>
      <c r="C711" s="156" t="s">
        <v>1088</v>
      </c>
      <c r="D711" s="157">
        <v>80402</v>
      </c>
      <c r="E711" s="123" t="str">
        <f>IF(VLOOKUP($B:$B,'Spring ''26 CAWSE Product List'!$A:$F,6,FALSE)="","",VLOOKUP($B:$B,'Spring ''26 CAWSE Product List'!$A:$F,6,FALSE))</f>
        <v/>
      </c>
      <c r="F711" s="156"/>
    </row>
    <row r="712" spans="1:6" x14ac:dyDescent="0.25">
      <c r="A712" s="162">
        <v>40400280</v>
      </c>
      <c r="B712" s="163">
        <v>9781039704107</v>
      </c>
      <c r="C712" s="156" t="s">
        <v>1090</v>
      </c>
      <c r="D712" s="157">
        <v>80402</v>
      </c>
      <c r="E712" s="123" t="str">
        <f>IF(VLOOKUP($B:$B,'Spring ''26 CAWSE Product List'!$A:$F,6,FALSE)="","",VLOOKUP($B:$B,'Spring ''26 CAWSE Product List'!$A:$F,6,FALSE))</f>
        <v/>
      </c>
      <c r="F712" s="156"/>
    </row>
    <row r="713" spans="1:6" x14ac:dyDescent="0.25">
      <c r="A713" s="156">
        <v>63080726</v>
      </c>
      <c r="B713" s="163">
        <v>9781039710207</v>
      </c>
      <c r="C713" s="156" t="s">
        <v>1092</v>
      </c>
      <c r="D713" s="157">
        <v>80402</v>
      </c>
      <c r="E713" s="123" t="str">
        <f>IF(VLOOKUP($B:$B,'Spring ''26 CAWSE Product List'!$A:$F,6,FALSE)="","",VLOOKUP($B:$B,'Spring ''26 CAWSE Product List'!$A:$F,6,FALSE))</f>
        <v/>
      </c>
      <c r="F713" s="174"/>
    </row>
    <row r="714" spans="1:6" x14ac:dyDescent="0.25">
      <c r="A714" s="140">
        <v>86195370</v>
      </c>
      <c r="B714" s="173">
        <v>9781039705135</v>
      </c>
      <c r="C714" s="141" t="s">
        <v>1082</v>
      </c>
      <c r="D714" s="172">
        <v>80403</v>
      </c>
      <c r="E714" s="123" t="str">
        <f>IF(VLOOKUP($B:$B,'Spring ''26 CAWSE Product List'!$A:$F,6,FALSE)="","",VLOOKUP($B:$B,'Spring ''26 CAWSE Product List'!$A:$F,6,FALSE))</f>
        <v/>
      </c>
      <c r="F714" s="156"/>
    </row>
    <row r="715" spans="1:6" x14ac:dyDescent="0.25">
      <c r="A715" s="140">
        <v>47639697</v>
      </c>
      <c r="B715" s="173">
        <v>9781039710917</v>
      </c>
      <c r="C715" s="141" t="s">
        <v>1084</v>
      </c>
      <c r="D715" s="172">
        <v>80403</v>
      </c>
      <c r="E715" s="123" t="str">
        <f>IF(VLOOKUP($B:$B,'Spring ''26 CAWSE Product List'!$A:$F,6,FALSE)="","",VLOOKUP($B:$B,'Spring ''26 CAWSE Product List'!$A:$F,6,FALSE))</f>
        <v/>
      </c>
      <c r="F715" s="156"/>
    </row>
    <row r="716" spans="1:6" x14ac:dyDescent="0.25">
      <c r="A716" s="162">
        <v>3138197</v>
      </c>
      <c r="B716" s="163">
        <v>9781443159265</v>
      </c>
      <c r="C716" s="156" t="s">
        <v>1087</v>
      </c>
      <c r="D716" s="157">
        <v>80403</v>
      </c>
      <c r="E716" s="123" t="str">
        <f>IF(VLOOKUP($B:$B,'Spring ''26 CAWSE Product List'!$A:$F,6,FALSE)="","",VLOOKUP($B:$B,'Spring ''26 CAWSE Product List'!$A:$F,6,FALSE))</f>
        <v/>
      </c>
      <c r="F716" s="156"/>
    </row>
    <row r="717" spans="1:6" x14ac:dyDescent="0.25">
      <c r="A717" s="162">
        <v>93314508</v>
      </c>
      <c r="B717" s="163">
        <v>9781443197823</v>
      </c>
      <c r="C717" s="156" t="s">
        <v>1089</v>
      </c>
      <c r="D717" s="157">
        <v>80403</v>
      </c>
      <c r="E717" s="123" t="str">
        <f>IF(VLOOKUP($B:$B,'Spring ''26 CAWSE Product List'!$A:$F,6,FALSE)="","",VLOOKUP($B:$B,'Spring ''26 CAWSE Product List'!$A:$F,6,FALSE))</f>
        <v/>
      </c>
      <c r="F717" s="156"/>
    </row>
    <row r="718" spans="1:6" x14ac:dyDescent="0.25">
      <c r="A718" s="156">
        <v>85828118</v>
      </c>
      <c r="B718" s="163">
        <v>9781039704114</v>
      </c>
      <c r="C718" s="156" t="s">
        <v>1091</v>
      </c>
      <c r="D718" s="157">
        <v>80403</v>
      </c>
      <c r="E718" s="123" t="str">
        <f>IF(VLOOKUP($B:$B,'Spring ''26 CAWSE Product List'!$A:$F,6,FALSE)="","",VLOOKUP($B:$B,'Spring ''26 CAWSE Product List'!$A:$F,6,FALSE))</f>
        <v/>
      </c>
      <c r="F718" s="174"/>
    </row>
    <row r="719" spans="1:6" x14ac:dyDescent="0.25">
      <c r="A719" s="162">
        <v>90813325</v>
      </c>
      <c r="B719" s="163">
        <v>9781339010182</v>
      </c>
      <c r="C719" s="156" t="s">
        <v>213</v>
      </c>
      <c r="D719" s="157">
        <v>80701</v>
      </c>
      <c r="E719" s="123" t="str">
        <f>IF(VLOOKUP($B:$B,'Spring ''26 CAWSE Product List'!$A:$F,6,FALSE)="","",VLOOKUP($B:$B,'Spring ''26 CAWSE Product List'!$A:$F,6,FALSE))</f>
        <v/>
      </c>
      <c r="F719" s="156"/>
    </row>
    <row r="720" spans="1:6" x14ac:dyDescent="0.25">
      <c r="A720" s="162">
        <v>11518014</v>
      </c>
      <c r="B720" s="163">
        <v>9781546124948</v>
      </c>
      <c r="C720" s="156" t="s">
        <v>1162</v>
      </c>
      <c r="D720" s="157">
        <v>80701</v>
      </c>
      <c r="E720" s="123" t="str">
        <f>IF(VLOOKUP($B:$B,'Spring ''26 CAWSE Product List'!$A:$F,6,FALSE)="","",VLOOKUP($B:$B,'Spring ''26 CAWSE Product List'!$A:$F,6,FALSE))</f>
        <v/>
      </c>
      <c r="F720" s="156"/>
    </row>
    <row r="721" spans="1:6" x14ac:dyDescent="0.25">
      <c r="A721" s="140">
        <v>55578649</v>
      </c>
      <c r="B721" s="173">
        <v>9781039711983</v>
      </c>
      <c r="C721" s="141" t="s">
        <v>1271</v>
      </c>
      <c r="D721" s="172">
        <v>80701</v>
      </c>
      <c r="E721" s="123" t="str">
        <f>IF(VLOOKUP($B:$B,'Spring ''26 CAWSE Product List'!$A:$F,6,FALSE)="","",VLOOKUP($B:$B,'Spring ''26 CAWSE Product List'!$A:$F,6,FALSE))</f>
        <v/>
      </c>
      <c r="F721" s="174"/>
    </row>
    <row r="722" spans="1:6" x14ac:dyDescent="0.25">
      <c r="A722" s="155">
        <v>40189951</v>
      </c>
      <c r="B722" s="163">
        <v>9781546146742</v>
      </c>
      <c r="C722" s="156" t="s">
        <v>1398</v>
      </c>
      <c r="D722" s="157">
        <v>80701</v>
      </c>
      <c r="E722" s="123" t="str">
        <f>IF(VLOOKUP($B:$B,'Spring ''26 CAWSE Product List'!$A:$F,6,FALSE)="","",VLOOKUP($B:$B,'Spring ''26 CAWSE Product List'!$A:$F,6,FALSE))</f>
        <v/>
      </c>
      <c r="F722" s="156"/>
    </row>
    <row r="723" spans="1:6" x14ac:dyDescent="0.25">
      <c r="A723" s="162">
        <v>27452942</v>
      </c>
      <c r="B723" s="163">
        <v>9781546141716</v>
      </c>
      <c r="C723" s="156" t="s">
        <v>1415</v>
      </c>
      <c r="D723" s="157">
        <v>80701</v>
      </c>
      <c r="E723" s="123" t="str">
        <f>IF(VLOOKUP($B:$B,'Spring ''26 CAWSE Product List'!$A:$F,6,FALSE)="","",VLOOKUP($B:$B,'Spring ''26 CAWSE Product List'!$A:$F,6,FALSE))</f>
        <v/>
      </c>
      <c r="F723" s="156"/>
    </row>
    <row r="724" spans="1:6" x14ac:dyDescent="0.25">
      <c r="A724" s="140">
        <v>30542489</v>
      </c>
      <c r="B724" s="173">
        <v>9781546176770</v>
      </c>
      <c r="C724" s="141" t="s">
        <v>1469</v>
      </c>
      <c r="D724" s="172">
        <v>80701</v>
      </c>
      <c r="E724" s="123" t="str">
        <f>IF(VLOOKUP($B:$B,'Spring ''26 CAWSE Product List'!$A:$F,6,FALSE)="","",VLOOKUP($B:$B,'Spring ''26 CAWSE Product List'!$A:$F,6,FALSE))</f>
        <v/>
      </c>
      <c r="F724" s="174"/>
    </row>
    <row r="725" spans="1:6" x14ac:dyDescent="0.25">
      <c r="A725" s="140">
        <v>71345546</v>
      </c>
      <c r="B725" s="173">
        <v>9780736446488</v>
      </c>
      <c r="C725" s="141" t="s">
        <v>876</v>
      </c>
      <c r="D725" s="172">
        <v>80702</v>
      </c>
      <c r="E725" s="123" t="str">
        <f>IF(VLOOKUP($B:$B,'Spring ''26 CAWSE Product List'!$A:$F,6,FALSE)="","",VLOOKUP($B:$B,'Spring ''26 CAWSE Product List'!$A:$F,6,FALSE))</f>
        <v/>
      </c>
      <c r="F725" s="156"/>
    </row>
    <row r="726" spans="1:6" x14ac:dyDescent="0.25">
      <c r="A726" s="162">
        <v>78618007</v>
      </c>
      <c r="B726" s="163">
        <v>9781524884581</v>
      </c>
      <c r="C726" s="156" t="s">
        <v>1454</v>
      </c>
      <c r="D726" s="157">
        <v>80702</v>
      </c>
      <c r="E726" s="123" t="str">
        <f>IF(VLOOKUP($B:$B,'Spring ''26 CAWSE Product List'!$A:$F,6,FALSE)="","",VLOOKUP($B:$B,'Spring ''26 CAWSE Product List'!$A:$F,6,FALSE))</f>
        <v/>
      </c>
      <c r="F726" s="156"/>
    </row>
    <row r="727" spans="1:6" x14ac:dyDescent="0.25">
      <c r="A727" s="140">
        <v>35046221</v>
      </c>
      <c r="B727" s="173">
        <v>9781338857887</v>
      </c>
      <c r="C727" s="141" t="s">
        <v>260</v>
      </c>
      <c r="D727" s="172">
        <v>80703</v>
      </c>
      <c r="E727" s="123" t="str">
        <f>IF(VLOOKUP($B:$B,'Spring ''26 CAWSE Product List'!$A:$F,6,FALSE)="","",VLOOKUP($B:$B,'Spring ''26 CAWSE Product List'!$A:$F,6,FALSE))</f>
        <v/>
      </c>
      <c r="F727" s="156"/>
    </row>
    <row r="728" spans="1:6" x14ac:dyDescent="0.25">
      <c r="A728" s="140">
        <v>41460908</v>
      </c>
      <c r="B728" s="173">
        <v>9781039703780</v>
      </c>
      <c r="C728" s="141" t="s">
        <v>974</v>
      </c>
      <c r="D728" s="172">
        <v>80703</v>
      </c>
      <c r="E728" s="123" t="str">
        <f>IF(VLOOKUP($B:$B,'Spring ''26 CAWSE Product List'!$A:$F,6,FALSE)="","",VLOOKUP($B:$B,'Spring ''26 CAWSE Product List'!$A:$F,6,FALSE))</f>
        <v/>
      </c>
      <c r="F728" s="156"/>
    </row>
    <row r="729" spans="1:6" x14ac:dyDescent="0.25">
      <c r="A729" s="162">
        <v>87029027</v>
      </c>
      <c r="B729" s="163">
        <v>9781546125198</v>
      </c>
      <c r="C729" s="156" t="s">
        <v>1107</v>
      </c>
      <c r="D729" s="157">
        <v>80703</v>
      </c>
      <c r="E729" s="123" t="str">
        <f>IF(VLOOKUP($B:$B,'Spring ''26 CAWSE Product List'!$A:$F,6,FALSE)="","",VLOOKUP($B:$B,'Spring ''26 CAWSE Product List'!$A:$F,6,FALSE))</f>
        <v/>
      </c>
      <c r="F729" s="156"/>
    </row>
    <row r="730" spans="1:6" x14ac:dyDescent="0.25">
      <c r="A730" s="140">
        <v>65299462</v>
      </c>
      <c r="B730" s="173">
        <v>9798225029708</v>
      </c>
      <c r="C730" s="141" t="s">
        <v>1181</v>
      </c>
      <c r="D730" s="172">
        <v>80703</v>
      </c>
      <c r="E730" s="123" t="str">
        <f>IF(VLOOKUP($B:$B,'Spring ''26 CAWSE Product List'!$A:$F,6,FALSE)="","",VLOOKUP($B:$B,'Spring ''26 CAWSE Product List'!$A:$F,6,FALSE))</f>
        <v/>
      </c>
      <c r="F730" s="156"/>
    </row>
    <row r="731" spans="1:6" x14ac:dyDescent="0.25">
      <c r="A731" s="140">
        <v>45449977</v>
      </c>
      <c r="B731" s="173">
        <v>9781546156574</v>
      </c>
      <c r="C731" s="141" t="s">
        <v>1402</v>
      </c>
      <c r="D731" s="172">
        <v>80703</v>
      </c>
      <c r="E731" s="123" t="str">
        <f>IF(VLOOKUP($B:$B,'Spring ''26 CAWSE Product List'!$A:$F,6,FALSE)="","",VLOOKUP($B:$B,'Spring ''26 CAWSE Product List'!$A:$F,6,FALSE))</f>
        <v/>
      </c>
      <c r="F731" s="174"/>
    </row>
    <row r="732" spans="1:6" x14ac:dyDescent="0.25">
      <c r="A732" s="140">
        <v>83339324</v>
      </c>
      <c r="B732" s="173">
        <v>9781039701779</v>
      </c>
      <c r="C732" s="141" t="s">
        <v>1451</v>
      </c>
      <c r="D732" s="172">
        <v>80703</v>
      </c>
      <c r="E732" s="123" t="str">
        <f>IF(VLOOKUP($B:$B,'Spring ''26 CAWSE Product List'!$A:$F,6,FALSE)="","",VLOOKUP($B:$B,'Spring ''26 CAWSE Product List'!$A:$F,6,FALSE))</f>
        <v/>
      </c>
      <c r="F732" s="174"/>
    </row>
    <row r="733" spans="1:6" x14ac:dyDescent="0.25">
      <c r="A733" s="140">
        <v>77152470</v>
      </c>
      <c r="B733" s="173">
        <v>9781338853858</v>
      </c>
      <c r="C733" s="141" t="s">
        <v>1535</v>
      </c>
      <c r="D733" s="172">
        <v>80703</v>
      </c>
      <c r="E733" s="123" t="str">
        <f>IF(VLOOKUP($B:$B,'Spring ''26 CAWSE Product List'!$A:$F,6,FALSE)="","",VLOOKUP($B:$B,'Spring ''26 CAWSE Product List'!$A:$F,6,FALSE))</f>
        <v/>
      </c>
      <c r="F733" s="174"/>
    </row>
    <row r="734" spans="1:6" x14ac:dyDescent="0.25">
      <c r="A734" s="162">
        <v>93597577</v>
      </c>
      <c r="B734" s="163">
        <v>9780063456143</v>
      </c>
      <c r="C734" s="156" t="s">
        <v>1073</v>
      </c>
      <c r="D734" s="157">
        <v>80801</v>
      </c>
      <c r="E734" s="123" t="str">
        <f>IF(VLOOKUP($B:$B,'Spring ''26 CAWSE Product List'!$A:$F,6,FALSE)="","",VLOOKUP($B:$B,'Spring ''26 CAWSE Product List'!$A:$F,6,FALSE))</f>
        <v/>
      </c>
      <c r="F734" s="156"/>
    </row>
    <row r="735" spans="1:6" x14ac:dyDescent="0.25">
      <c r="A735" s="140">
        <v>13109047</v>
      </c>
      <c r="B735" s="173">
        <v>9781546180210</v>
      </c>
      <c r="C735" s="141" t="s">
        <v>1222</v>
      </c>
      <c r="D735" s="172">
        <v>80801</v>
      </c>
      <c r="E735" s="123" t="str">
        <f>IF(VLOOKUP($B:$B,'Spring ''26 CAWSE Product List'!$A:$F,6,FALSE)="","",VLOOKUP($B:$B,'Spring ''26 CAWSE Product List'!$A:$F,6,FALSE))</f>
        <v/>
      </c>
      <c r="F735" s="156"/>
    </row>
    <row r="736" spans="1:6" x14ac:dyDescent="0.25">
      <c r="A736" s="155">
        <v>99355021</v>
      </c>
      <c r="B736" s="163">
        <v>9781665979634</v>
      </c>
      <c r="C736" s="156" t="s">
        <v>1278</v>
      </c>
      <c r="D736" s="157">
        <v>80801</v>
      </c>
      <c r="E736" s="123" t="str">
        <f>IF(VLOOKUP($B:$B,'Spring ''26 CAWSE Product List'!$A:$F,6,FALSE)="","",VLOOKUP($B:$B,'Spring ''26 CAWSE Product List'!$A:$F,6,FALSE))</f>
        <v/>
      </c>
      <c r="F736" s="156"/>
    </row>
    <row r="737" spans="1:6" x14ac:dyDescent="0.25">
      <c r="A737" s="140">
        <v>99195694</v>
      </c>
      <c r="B737" s="173">
        <v>9781338840315</v>
      </c>
      <c r="C737" s="141" t="s">
        <v>1327</v>
      </c>
      <c r="D737" s="172">
        <v>80801</v>
      </c>
      <c r="E737" s="123" t="str">
        <f>IF(VLOOKUP($B:$B,'Spring ''26 CAWSE Product List'!$A:$F,6,FALSE)="","",VLOOKUP($B:$B,'Spring ''26 CAWSE Product List'!$A:$F,6,FALSE))</f>
        <v/>
      </c>
      <c r="F737" s="174"/>
    </row>
    <row r="738" spans="1:6" x14ac:dyDescent="0.25">
      <c r="A738" s="140">
        <v>48258721</v>
      </c>
      <c r="B738" s="173">
        <v>9781546178682</v>
      </c>
      <c r="C738" s="141" t="s">
        <v>1384</v>
      </c>
      <c r="D738" s="172">
        <v>80801</v>
      </c>
      <c r="E738" s="123" t="str">
        <f>IF(VLOOKUP($B:$B,'Spring ''26 CAWSE Product List'!$A:$F,6,FALSE)="","",VLOOKUP($B:$B,'Spring ''26 CAWSE Product List'!$A:$F,6,FALSE))</f>
        <v/>
      </c>
      <c r="F738" s="174"/>
    </row>
    <row r="739" spans="1:6" x14ac:dyDescent="0.25">
      <c r="A739" s="140">
        <v>19621822</v>
      </c>
      <c r="B739" s="173">
        <v>9781338746730</v>
      </c>
      <c r="C739" s="141" t="s">
        <v>1403</v>
      </c>
      <c r="D739" s="172">
        <v>80801</v>
      </c>
      <c r="E739" s="123" t="str">
        <f>IF(VLOOKUP($B:$B,'Spring ''26 CAWSE Product List'!$A:$F,6,FALSE)="","",VLOOKUP($B:$B,'Spring ''26 CAWSE Product List'!$A:$F,6,FALSE))</f>
        <v/>
      </c>
      <c r="F739" s="174"/>
    </row>
    <row r="740" spans="1:6" x14ac:dyDescent="0.25">
      <c r="A740" s="140">
        <v>58077953</v>
      </c>
      <c r="B740" s="173">
        <v>9781546159445</v>
      </c>
      <c r="C740" s="141" t="s">
        <v>865</v>
      </c>
      <c r="D740" s="172">
        <v>80802</v>
      </c>
      <c r="E740" s="123" t="str">
        <f>IF(VLOOKUP($B:$B,'Spring ''26 CAWSE Product List'!$A:$F,6,FALSE)="","",VLOOKUP($B:$B,'Spring ''26 CAWSE Product List'!$A:$F,6,FALSE))</f>
        <v/>
      </c>
      <c r="F740" s="156"/>
    </row>
    <row r="741" spans="1:6" x14ac:dyDescent="0.25">
      <c r="A741" s="140">
        <v>60573749</v>
      </c>
      <c r="B741" s="173">
        <v>9781546171706</v>
      </c>
      <c r="C741" s="141" t="s">
        <v>1024</v>
      </c>
      <c r="D741" s="172">
        <v>80802</v>
      </c>
      <c r="E741" s="123" t="str">
        <f>IF(VLOOKUP($B:$B,'Spring ''26 CAWSE Product List'!$A:$F,6,FALSE)="","",VLOOKUP($B:$B,'Spring ''26 CAWSE Product List'!$A:$F,6,FALSE))</f>
        <v/>
      </c>
      <c r="F741" s="156"/>
    </row>
    <row r="742" spans="1:6" x14ac:dyDescent="0.25">
      <c r="A742" s="140">
        <v>14035327</v>
      </c>
      <c r="B742" s="173">
        <v>9781338603088</v>
      </c>
      <c r="C742" s="141" t="s">
        <v>1071</v>
      </c>
      <c r="D742" s="172">
        <v>80802</v>
      </c>
      <c r="E742" s="123" t="str">
        <f>IF(VLOOKUP($B:$B,'Spring ''26 CAWSE Product List'!$A:$F,6,FALSE)="","",VLOOKUP($B:$B,'Spring ''26 CAWSE Product List'!$A:$F,6,FALSE))</f>
        <v/>
      </c>
      <c r="F742" s="174"/>
    </row>
    <row r="743" spans="1:6" x14ac:dyDescent="0.25">
      <c r="A743" s="140">
        <v>10547358</v>
      </c>
      <c r="B743" s="173">
        <v>9781039706576</v>
      </c>
      <c r="C743" s="141" t="s">
        <v>1462</v>
      </c>
      <c r="D743" s="172">
        <v>80802</v>
      </c>
      <c r="E743" s="123" t="str">
        <f>IF(VLOOKUP($B:$B,'Spring ''26 CAWSE Product List'!$A:$F,6,FALSE)="","",VLOOKUP($B:$B,'Spring ''26 CAWSE Product List'!$A:$F,6,FALSE))</f>
        <v/>
      </c>
      <c r="F743" s="174"/>
    </row>
    <row r="744" spans="1:6" x14ac:dyDescent="0.25">
      <c r="A744" s="140">
        <v>64159529</v>
      </c>
      <c r="B744" s="173">
        <v>9781338745801</v>
      </c>
      <c r="C744" s="141" t="s">
        <v>1534</v>
      </c>
      <c r="D744" s="172">
        <v>80802</v>
      </c>
      <c r="E744" s="123" t="str">
        <f>IF(VLOOKUP($B:$B,'Spring ''26 CAWSE Product List'!$A:$F,6,FALSE)="","",VLOOKUP($B:$B,'Spring ''26 CAWSE Product List'!$A:$F,6,FALSE))</f>
        <v/>
      </c>
      <c r="F744" s="174"/>
    </row>
    <row r="745" spans="1:6" x14ac:dyDescent="0.25">
      <c r="A745" s="162">
        <v>61153147</v>
      </c>
      <c r="B745" s="163">
        <v>9781339019833</v>
      </c>
      <c r="C745" s="156" t="s">
        <v>215</v>
      </c>
      <c r="D745" s="157">
        <v>80803</v>
      </c>
      <c r="E745" s="123" t="str">
        <f>IF(VLOOKUP($B:$B,'Spring ''26 CAWSE Product List'!$A:$F,6,FALSE)="","",VLOOKUP($B:$B,'Spring ''26 CAWSE Product List'!$A:$F,6,FALSE))</f>
        <v/>
      </c>
      <c r="F745" s="156"/>
    </row>
    <row r="746" spans="1:6" x14ac:dyDescent="0.25">
      <c r="A746" s="162">
        <v>58621833</v>
      </c>
      <c r="B746" s="163">
        <v>9781339045689</v>
      </c>
      <c r="C746" s="156" t="s">
        <v>217</v>
      </c>
      <c r="D746" s="157">
        <v>80803</v>
      </c>
      <c r="E746" s="123" t="str">
        <f>IF(VLOOKUP($B:$B,'Spring ''26 CAWSE Product List'!$A:$F,6,FALSE)="","",VLOOKUP($B:$B,'Spring ''26 CAWSE Product List'!$A:$F,6,FALSE))</f>
        <v/>
      </c>
      <c r="F746" s="156"/>
    </row>
    <row r="747" spans="1:6" x14ac:dyDescent="0.25">
      <c r="A747" s="140">
        <v>22392603</v>
      </c>
      <c r="B747" s="173">
        <v>9781546126683</v>
      </c>
      <c r="C747" s="141" t="s">
        <v>261</v>
      </c>
      <c r="D747" s="172">
        <v>80803</v>
      </c>
      <c r="E747" s="123" t="str">
        <f>IF(VLOOKUP($B:$B,'Spring ''26 CAWSE Product List'!$A:$F,6,FALSE)="","",VLOOKUP($B:$B,'Spring ''26 CAWSE Product List'!$A:$F,6,FALSE))</f>
        <v/>
      </c>
      <c r="F747" s="156"/>
    </row>
    <row r="748" spans="1:6" x14ac:dyDescent="0.25">
      <c r="A748" s="162">
        <v>65881251</v>
      </c>
      <c r="B748" s="163">
        <v>9781339022307</v>
      </c>
      <c r="C748" s="156" t="s">
        <v>976</v>
      </c>
      <c r="D748" s="157">
        <v>80803</v>
      </c>
      <c r="E748" s="123" t="str">
        <f>IF(VLOOKUP($B:$B,'Spring ''26 CAWSE Product List'!$A:$F,6,FALSE)="","",VLOOKUP($B:$B,'Spring ''26 CAWSE Product List'!$A:$F,6,FALSE))</f>
        <v/>
      </c>
      <c r="F748" s="156"/>
    </row>
    <row r="749" spans="1:6" x14ac:dyDescent="0.25">
      <c r="A749" s="140">
        <v>56496098</v>
      </c>
      <c r="B749" s="173">
        <v>9781339042671</v>
      </c>
      <c r="C749" s="141" t="s">
        <v>1397</v>
      </c>
      <c r="D749" s="172">
        <v>80803</v>
      </c>
      <c r="E749" s="123" t="str">
        <f>IF(VLOOKUP($B:$B,'Spring ''26 CAWSE Product List'!$A:$F,6,FALSE)="","",VLOOKUP($B:$B,'Spring ''26 CAWSE Product List'!$A:$F,6,FALSE))</f>
        <v/>
      </c>
      <c r="F749" s="174"/>
    </row>
    <row r="750" spans="1:6" x14ac:dyDescent="0.25">
      <c r="A750" s="162">
        <v>85031959</v>
      </c>
      <c r="B750" s="163">
        <v>9781339011240</v>
      </c>
      <c r="C750" s="156" t="s">
        <v>1453</v>
      </c>
      <c r="D750" s="157">
        <v>80803</v>
      </c>
      <c r="E750" s="123" t="str">
        <f>IF(VLOOKUP($B:$B,'Spring ''26 CAWSE Product List'!$A:$F,6,FALSE)="","",VLOOKUP($B:$B,'Spring ''26 CAWSE Product List'!$A:$F,6,FALSE))</f>
        <v/>
      </c>
      <c r="F750" s="156"/>
    </row>
    <row r="751" spans="1:6" x14ac:dyDescent="0.25">
      <c r="A751" s="162">
        <v>91484037</v>
      </c>
      <c r="B751" s="163">
        <v>9798225020187</v>
      </c>
      <c r="C751" s="156" t="s">
        <v>919</v>
      </c>
      <c r="D751" s="157">
        <v>80901</v>
      </c>
      <c r="E751" s="123" t="str">
        <f>IF(VLOOKUP($B:$B,'Spring ''26 CAWSE Product List'!$A:$F,6,FALSE)="","",VLOOKUP($B:$B,'Spring ''26 CAWSE Product List'!$A:$F,6,FALSE))</f>
        <v/>
      </c>
      <c r="F751" s="156"/>
    </row>
    <row r="752" spans="1:6" x14ac:dyDescent="0.25">
      <c r="A752" s="140">
        <v>35392282</v>
      </c>
      <c r="B752" s="173">
        <v>9782764371381</v>
      </c>
      <c r="C752" s="141" t="s">
        <v>941</v>
      </c>
      <c r="D752" s="172">
        <v>80901</v>
      </c>
      <c r="E752" s="123" t="str">
        <f>IF(VLOOKUP($B:$B,'Spring ''26 CAWSE Product List'!$A:$F,6,FALSE)="","",VLOOKUP($B:$B,'Spring ''26 CAWSE Product List'!$A:$F,6,FALSE))</f>
        <v/>
      </c>
      <c r="F752" s="156"/>
    </row>
    <row r="753" spans="1:6" x14ac:dyDescent="0.25">
      <c r="A753" s="156">
        <v>57913858</v>
      </c>
      <c r="B753" s="163">
        <v>9781546163756</v>
      </c>
      <c r="C753" s="156" t="s">
        <v>1101</v>
      </c>
      <c r="D753" s="157">
        <v>80901</v>
      </c>
      <c r="E753" s="123" t="str">
        <f>IF(VLOOKUP($B:$B,'Spring ''26 CAWSE Product List'!$A:$F,6,FALSE)="","",VLOOKUP($B:$B,'Spring ''26 CAWSE Product List'!$A:$F,6,FALSE))</f>
        <v/>
      </c>
      <c r="F753" s="174"/>
    </row>
    <row r="754" spans="1:6" x14ac:dyDescent="0.25">
      <c r="A754" s="140">
        <v>96299941</v>
      </c>
      <c r="B754" s="173">
        <v>9781546165132</v>
      </c>
      <c r="C754" s="141" t="s">
        <v>1390</v>
      </c>
      <c r="D754" s="157">
        <v>80901</v>
      </c>
      <c r="E754" s="123" t="str">
        <f>IF(VLOOKUP($B:$B,'Spring ''26 CAWSE Product List'!$A:$F,6,FALSE)="","",VLOOKUP($B:$B,'Spring ''26 CAWSE Product List'!$A:$F,6,FALSE))</f>
        <v/>
      </c>
      <c r="F754" s="156"/>
    </row>
    <row r="755" spans="1:6" x14ac:dyDescent="0.25">
      <c r="A755" s="155">
        <v>82314169</v>
      </c>
      <c r="B755" s="163">
        <v>9798225017446</v>
      </c>
      <c r="C755" s="156" t="s">
        <v>1435</v>
      </c>
      <c r="D755" s="157">
        <v>80901</v>
      </c>
      <c r="E755" s="123" t="str">
        <f>IF(VLOOKUP($B:$B,'Spring ''26 CAWSE Product List'!$A:$F,6,FALSE)="","",VLOOKUP($B:$B,'Spring ''26 CAWSE Product List'!$A:$F,6,FALSE))</f>
        <v/>
      </c>
      <c r="F755" s="156"/>
    </row>
    <row r="756" spans="1:6" x14ac:dyDescent="0.25">
      <c r="A756" s="140">
        <v>52017833</v>
      </c>
      <c r="B756" s="173">
        <v>9781835555552</v>
      </c>
      <c r="C756" s="141" t="s">
        <v>1492</v>
      </c>
      <c r="D756" s="172">
        <v>80901</v>
      </c>
      <c r="E756" s="123" t="str">
        <f>IF(VLOOKUP($B:$B,'Spring ''26 CAWSE Product List'!$A:$F,6,FALSE)="","",VLOOKUP($B:$B,'Spring ''26 CAWSE Product List'!$A:$F,6,FALSE))</f>
        <v/>
      </c>
      <c r="F756" s="174"/>
    </row>
    <row r="757" spans="1:6" x14ac:dyDescent="0.25">
      <c r="A757" s="156">
        <v>74398779</v>
      </c>
      <c r="B757" s="163">
        <v>9781546155430</v>
      </c>
      <c r="C757" s="156" t="s">
        <v>928</v>
      </c>
      <c r="D757" s="157">
        <v>80902</v>
      </c>
      <c r="E757" s="123" t="str">
        <f>IF(VLOOKUP($B:$B,'Spring ''26 CAWSE Product List'!$A:$F,6,FALSE)="","",VLOOKUP($B:$B,'Spring ''26 CAWSE Product List'!$A:$F,6,FALSE))</f>
        <v/>
      </c>
      <c r="F757" s="174"/>
    </row>
    <row r="758" spans="1:6" x14ac:dyDescent="0.25">
      <c r="A758" s="162">
        <v>94638975</v>
      </c>
      <c r="B758" s="163">
        <v>9780702342660</v>
      </c>
      <c r="C758" s="156" t="s">
        <v>958</v>
      </c>
      <c r="D758" s="157">
        <v>80902</v>
      </c>
      <c r="E758" s="123" t="str">
        <f>IF(VLOOKUP($B:$B,'Spring ''26 CAWSE Product List'!$A:$F,6,FALSE)="","",VLOOKUP($B:$B,'Spring ''26 CAWSE Product List'!$A:$F,6,FALSE))</f>
        <v/>
      </c>
      <c r="F758" s="156"/>
    </row>
    <row r="759" spans="1:6" x14ac:dyDescent="0.25">
      <c r="A759" s="156">
        <v>62440254</v>
      </c>
      <c r="B759" s="163">
        <v>9780702344473</v>
      </c>
      <c r="C759" s="156" t="s">
        <v>960</v>
      </c>
      <c r="D759" s="157">
        <v>80902</v>
      </c>
      <c r="E759" s="123" t="str">
        <f>IF(VLOOKUP($B:$B,'Spring ''26 CAWSE Product List'!$A:$F,6,FALSE)="","",VLOOKUP($B:$B,'Spring ''26 CAWSE Product List'!$A:$F,6,FALSE))</f>
        <v/>
      </c>
      <c r="F759" s="174"/>
    </row>
    <row r="760" spans="1:6" x14ac:dyDescent="0.25">
      <c r="A760" s="156">
        <v>72741332</v>
      </c>
      <c r="B760" s="163">
        <v>9781546169642</v>
      </c>
      <c r="C760" s="156" t="s">
        <v>1122</v>
      </c>
      <c r="D760" s="172">
        <v>80902</v>
      </c>
      <c r="E760" s="123" t="str">
        <f>IF(VLOOKUP($B:$B,'Spring ''26 CAWSE Product List'!$A:$F,6,FALSE)="","",VLOOKUP($B:$B,'Spring ''26 CAWSE Product List'!$A:$F,6,FALSE))</f>
        <v/>
      </c>
      <c r="F760" s="174"/>
    </row>
    <row r="761" spans="1:6" x14ac:dyDescent="0.25">
      <c r="A761" s="162">
        <v>97423187</v>
      </c>
      <c r="B761" s="163">
        <v>9781546166610</v>
      </c>
      <c r="C761" s="156" t="s">
        <v>1135</v>
      </c>
      <c r="D761" s="157">
        <v>80902</v>
      </c>
      <c r="E761" s="123" t="str">
        <f>IF(VLOOKUP($B:$B,'Spring ''26 CAWSE Product List'!$A:$F,6,FALSE)="","",VLOOKUP($B:$B,'Spring ''26 CAWSE Product List'!$A:$F,6,FALSE))</f>
        <v/>
      </c>
      <c r="F761" s="156"/>
    </row>
    <row r="762" spans="1:6" x14ac:dyDescent="0.25">
      <c r="A762" s="140">
        <v>92476690</v>
      </c>
      <c r="B762" s="173" t="s">
        <v>1223</v>
      </c>
      <c r="C762" s="141" t="s">
        <v>1224</v>
      </c>
      <c r="D762" s="172">
        <v>80902</v>
      </c>
      <c r="E762" s="123" t="str">
        <f>IF(VLOOKUP($B:$B,'Spring ''26 CAWSE Product List'!$A:$F,6,FALSE)="","",VLOOKUP($B:$B,'Spring ''26 CAWSE Product List'!$A:$F,6,FALSE))</f>
        <v/>
      </c>
      <c r="F762" s="156"/>
    </row>
    <row r="763" spans="1:6" x14ac:dyDescent="0.25">
      <c r="A763" s="140">
        <v>45769794</v>
      </c>
      <c r="B763" s="173">
        <v>9798225013936</v>
      </c>
      <c r="C763" s="141" t="s">
        <v>1344</v>
      </c>
      <c r="D763" s="172">
        <v>80902</v>
      </c>
      <c r="E763" s="123" t="str">
        <f>IF(VLOOKUP($B:$B,'Spring ''26 CAWSE Product List'!$A:$F,6,FALSE)="","",VLOOKUP($B:$B,'Spring ''26 CAWSE Product List'!$A:$F,6,FALSE))</f>
        <v/>
      </c>
      <c r="F763" s="174"/>
    </row>
    <row r="764" spans="1:6" x14ac:dyDescent="0.25">
      <c r="A764" s="162">
        <v>69147065</v>
      </c>
      <c r="B764" s="163">
        <v>9781835554128</v>
      </c>
      <c r="C764" s="156" t="s">
        <v>1459</v>
      </c>
      <c r="D764" s="157">
        <v>80902</v>
      </c>
      <c r="E764" s="123" t="str">
        <f>IF(VLOOKUP($B:$B,'Spring ''26 CAWSE Product List'!$A:$F,6,FALSE)="","",VLOOKUP($B:$B,'Spring ''26 CAWSE Product List'!$A:$F,6,FALSE))</f>
        <v/>
      </c>
      <c r="F764" s="156"/>
    </row>
    <row r="765" spans="1:6" x14ac:dyDescent="0.25">
      <c r="A765" s="162">
        <v>31555924</v>
      </c>
      <c r="B765" s="163">
        <v>9781546140771</v>
      </c>
      <c r="C765" s="156" t="s">
        <v>1237</v>
      </c>
      <c r="D765" s="157">
        <v>80903</v>
      </c>
      <c r="E765" s="123" t="str">
        <f>IF(VLOOKUP($B:$B,'Spring ''26 CAWSE Product List'!$A:$F,6,FALSE)="","",VLOOKUP($B:$B,'Spring ''26 CAWSE Product List'!$A:$F,6,FALSE))</f>
        <v/>
      </c>
      <c r="F765" s="156"/>
    </row>
    <row r="766" spans="1:6" x14ac:dyDescent="0.25">
      <c r="A766" s="162">
        <v>81636496</v>
      </c>
      <c r="B766" s="163">
        <v>9781546142089</v>
      </c>
      <c r="C766" s="156" t="s">
        <v>1449</v>
      </c>
      <c r="D766" s="157">
        <v>80903</v>
      </c>
      <c r="E766" s="123" t="str">
        <f>IF(VLOOKUP($B:$B,'Spring ''26 CAWSE Product List'!$A:$F,6,FALSE)="","",VLOOKUP($B:$B,'Spring ''26 CAWSE Product List'!$A:$F,6,FALSE))</f>
        <v/>
      </c>
      <c r="F766" s="156"/>
    </row>
    <row r="767" spans="1:6" x14ac:dyDescent="0.25">
      <c r="A767" s="140">
        <v>30068213</v>
      </c>
      <c r="B767" s="173">
        <v>9781546166597</v>
      </c>
      <c r="C767" s="141" t="s">
        <v>1470</v>
      </c>
      <c r="D767" s="172">
        <v>80903</v>
      </c>
      <c r="E767" s="123" t="str">
        <f>IF(VLOOKUP($B:$B,'Spring ''26 CAWSE Product List'!$A:$F,6,FALSE)="","",VLOOKUP($B:$B,'Spring ''26 CAWSE Product List'!$A:$F,6,FALSE))</f>
        <v/>
      </c>
      <c r="F767" s="174"/>
    </row>
    <row r="768" spans="1:6" x14ac:dyDescent="0.25">
      <c r="A768" s="162">
        <v>79348068</v>
      </c>
      <c r="B768" s="163">
        <v>9780794453077</v>
      </c>
      <c r="C768" s="156" t="s">
        <v>916</v>
      </c>
      <c r="D768" s="157">
        <v>81001</v>
      </c>
      <c r="E768" s="123" t="str">
        <f>IF(VLOOKUP($B:$B,'Spring ''26 CAWSE Product List'!$A:$F,6,FALSE)="","",VLOOKUP($B:$B,'Spring ''26 CAWSE Product List'!$A:$F,6,FALSE))</f>
        <v/>
      </c>
      <c r="F768" s="156"/>
    </row>
    <row r="769" spans="1:6" x14ac:dyDescent="0.25">
      <c r="A769" s="140">
        <v>39749902</v>
      </c>
      <c r="B769" s="173">
        <v>9781546138600</v>
      </c>
      <c r="C769" s="141" t="s">
        <v>926</v>
      </c>
      <c r="D769" s="172">
        <v>81001</v>
      </c>
      <c r="E769" s="123" t="str">
        <f>IF(VLOOKUP($B:$B,'Spring ''26 CAWSE Product List'!$A:$F,6,FALSE)="","",VLOOKUP($B:$B,'Spring ''26 CAWSE Product List'!$A:$F,6,FALSE))</f>
        <v/>
      </c>
      <c r="F769" s="174"/>
    </row>
    <row r="770" spans="1:6" x14ac:dyDescent="0.25">
      <c r="A770" s="140">
        <v>75942301</v>
      </c>
      <c r="B770" s="173">
        <v>9781546176848</v>
      </c>
      <c r="C770" s="141" t="s">
        <v>1169</v>
      </c>
      <c r="D770" s="172">
        <v>81001</v>
      </c>
      <c r="E770" s="123" t="str">
        <f>IF(VLOOKUP($B:$B,'Spring ''26 CAWSE Product List'!$A:$F,6,FALSE)="","",VLOOKUP($B:$B,'Spring ''26 CAWSE Product List'!$A:$F,6,FALSE))</f>
        <v/>
      </c>
      <c r="F770" s="156"/>
    </row>
    <row r="771" spans="1:6" x14ac:dyDescent="0.25">
      <c r="A771" s="156">
        <v>55716902</v>
      </c>
      <c r="B771" s="163">
        <v>9781546134138</v>
      </c>
      <c r="C771" s="156" t="s">
        <v>1171</v>
      </c>
      <c r="D771" s="172">
        <v>81001</v>
      </c>
      <c r="E771" s="123" t="str">
        <f>IF(VLOOKUP($B:$B,'Spring ''26 CAWSE Product List'!$A:$F,6,FALSE)="","",VLOOKUP($B:$B,'Spring ''26 CAWSE Product List'!$A:$F,6,FALSE))</f>
        <v/>
      </c>
      <c r="F771" s="174"/>
    </row>
    <row r="772" spans="1:6" x14ac:dyDescent="0.25">
      <c r="A772" s="162">
        <v>45885532</v>
      </c>
      <c r="B772" s="163" t="s">
        <v>1186</v>
      </c>
      <c r="C772" s="156" t="s">
        <v>1187</v>
      </c>
      <c r="D772" s="157">
        <v>81001</v>
      </c>
      <c r="E772" s="123" t="str">
        <f>IF(VLOOKUP($B:$B,'Spring ''26 CAWSE Product List'!$A:$F,6,FALSE)="","",VLOOKUP($B:$B,'Spring ''26 CAWSE Product List'!$A:$F,6,FALSE))</f>
        <v/>
      </c>
      <c r="F772" s="156"/>
    </row>
    <row r="773" spans="1:6" x14ac:dyDescent="0.25">
      <c r="A773" s="156">
        <v>79396934</v>
      </c>
      <c r="B773" s="163">
        <v>9781546127284</v>
      </c>
      <c r="C773" s="156" t="s">
        <v>1288</v>
      </c>
      <c r="D773" s="157">
        <v>81001</v>
      </c>
      <c r="E773" s="123" t="str">
        <f>IF(VLOOKUP($B:$B,'Spring ''26 CAWSE Product List'!$A:$F,6,FALSE)="","",VLOOKUP($B:$B,'Spring ''26 CAWSE Product List'!$A:$F,6,FALSE))</f>
        <v/>
      </c>
      <c r="F773" s="174"/>
    </row>
    <row r="774" spans="1:6" x14ac:dyDescent="0.25">
      <c r="A774" s="156">
        <v>40307216</v>
      </c>
      <c r="B774" s="163">
        <v>9781546121985</v>
      </c>
      <c r="C774" s="156" t="s">
        <v>1332</v>
      </c>
      <c r="D774" s="157">
        <v>81001</v>
      </c>
      <c r="E774" s="123" t="str">
        <f>IF(VLOOKUP($B:$B,'Spring ''26 CAWSE Product List'!$A:$F,6,FALSE)="","",VLOOKUP($B:$B,'Spring ''26 CAWSE Product List'!$A:$F,6,FALSE))</f>
        <v/>
      </c>
      <c r="F774" s="174"/>
    </row>
    <row r="775" spans="1:6" x14ac:dyDescent="0.25">
      <c r="A775" s="156">
        <v>78750475</v>
      </c>
      <c r="B775" s="163">
        <v>9781637276938</v>
      </c>
      <c r="C775" s="156" t="s">
        <v>929</v>
      </c>
      <c r="D775" s="157">
        <v>81002</v>
      </c>
      <c r="E775" s="123" t="str">
        <f>IF(VLOOKUP($B:$B,'Spring ''26 CAWSE Product List'!$A:$F,6,FALSE)="","",VLOOKUP($B:$B,'Spring ''26 CAWSE Product List'!$A:$F,6,FALSE))</f>
        <v/>
      </c>
      <c r="F775" s="174"/>
    </row>
    <row r="776" spans="1:6" x14ac:dyDescent="0.25">
      <c r="A776" s="156">
        <v>91990471</v>
      </c>
      <c r="B776" s="163">
        <v>9780063468559</v>
      </c>
      <c r="C776" s="156" t="s">
        <v>930</v>
      </c>
      <c r="D776" s="172">
        <v>81002</v>
      </c>
      <c r="E776" s="123" t="str">
        <f>IF(VLOOKUP($B:$B,'Spring ''26 CAWSE Product List'!$A:$F,6,FALSE)="","",VLOOKUP($B:$B,'Spring ''26 CAWSE Product List'!$A:$F,6,FALSE))</f>
        <v/>
      </c>
      <c r="F776" s="174"/>
    </row>
    <row r="777" spans="1:6" x14ac:dyDescent="0.25">
      <c r="A777" s="162">
        <v>46427022</v>
      </c>
      <c r="B777" s="163">
        <v>9781339053028</v>
      </c>
      <c r="C777" s="156" t="s">
        <v>1120</v>
      </c>
      <c r="D777" s="157">
        <v>81002</v>
      </c>
      <c r="E777" s="123" t="str">
        <f>IF(VLOOKUP($B:$B,'Spring ''26 CAWSE Product List'!$A:$F,6,FALSE)="","",VLOOKUP($B:$B,'Spring ''26 CAWSE Product List'!$A:$F,6,FALSE))</f>
        <v/>
      </c>
      <c r="F777" s="156"/>
    </row>
    <row r="778" spans="1:6" x14ac:dyDescent="0.25">
      <c r="A778" s="156">
        <v>52124866</v>
      </c>
      <c r="B778" s="163" t="s">
        <v>1192</v>
      </c>
      <c r="C778" s="156" t="s">
        <v>1193</v>
      </c>
      <c r="D778" s="172">
        <v>81002</v>
      </c>
      <c r="E778" s="123" t="str">
        <f>IF(VLOOKUP($B:$B,'Spring ''26 CAWSE Product List'!$A:$F,6,FALSE)="","",VLOOKUP($B:$B,'Spring ''26 CAWSE Product List'!$A:$F,6,FALSE))</f>
        <v/>
      </c>
      <c r="F778" s="174"/>
    </row>
    <row r="779" spans="1:6" x14ac:dyDescent="0.25">
      <c r="A779" s="162">
        <v>40498024</v>
      </c>
      <c r="B779" s="163">
        <v>9781546120650</v>
      </c>
      <c r="C779" s="156" t="s">
        <v>1354</v>
      </c>
      <c r="D779" s="157">
        <v>81002</v>
      </c>
      <c r="E779" s="123" t="str">
        <f>IF(VLOOKUP($B:$B,'Spring ''26 CAWSE Product List'!$A:$F,6,FALSE)="","",VLOOKUP($B:$B,'Spring ''26 CAWSE Product List'!$A:$F,6,FALSE))</f>
        <v/>
      </c>
      <c r="F779" s="156"/>
    </row>
    <row r="780" spans="1:6" x14ac:dyDescent="0.25">
      <c r="A780" s="140">
        <v>11093251</v>
      </c>
      <c r="B780" s="173">
        <v>9781546122609</v>
      </c>
      <c r="C780" s="141" t="s">
        <v>1442</v>
      </c>
      <c r="D780" s="172">
        <v>81002</v>
      </c>
      <c r="E780" s="123" t="str">
        <f>IF(VLOOKUP($B:$B,'Spring ''26 CAWSE Product List'!$A:$F,6,FALSE)="","",VLOOKUP($B:$B,'Spring ''26 CAWSE Product List'!$A:$F,6,FALSE))</f>
        <v/>
      </c>
      <c r="F780" s="174"/>
    </row>
    <row r="781" spans="1:6" x14ac:dyDescent="0.25">
      <c r="A781" s="162">
        <v>92511129</v>
      </c>
      <c r="B781" s="163" t="s">
        <v>1509</v>
      </c>
      <c r="C781" s="156" t="s">
        <v>1510</v>
      </c>
      <c r="D781" s="157">
        <v>81002</v>
      </c>
      <c r="E781" s="123" t="str">
        <f>IF(VLOOKUP($B:$B,'Spring ''26 CAWSE Product List'!$A:$F,6,FALSE)="","",VLOOKUP($B:$B,'Spring ''26 CAWSE Product List'!$A:$F,6,FALSE))</f>
        <v/>
      </c>
      <c r="F781" s="156"/>
    </row>
    <row r="782" spans="1:6" x14ac:dyDescent="0.25">
      <c r="A782" s="140">
        <v>58098141</v>
      </c>
      <c r="B782" s="173">
        <v>9781546148425</v>
      </c>
      <c r="C782" s="141" t="s">
        <v>988</v>
      </c>
      <c r="D782" s="172">
        <v>81003</v>
      </c>
      <c r="E782" s="123" t="str">
        <f>IF(VLOOKUP($B:$B,'Spring ''26 CAWSE Product List'!$A:$F,6,FALSE)="","",VLOOKUP($B:$B,'Spring ''26 CAWSE Product List'!$A:$F,6,FALSE))</f>
        <v/>
      </c>
      <c r="F782" s="174"/>
    </row>
    <row r="783" spans="1:6" x14ac:dyDescent="0.25">
      <c r="A783" s="156">
        <v>15221813</v>
      </c>
      <c r="B783" s="163">
        <v>9781546101024</v>
      </c>
      <c r="C783" s="156" t="s">
        <v>1098</v>
      </c>
      <c r="D783" s="172">
        <v>81003</v>
      </c>
      <c r="E783" s="123" t="str">
        <f>IF(VLOOKUP($B:$B,'Spring ''26 CAWSE Product List'!$A:$F,6,FALSE)="","",VLOOKUP($B:$B,'Spring ''26 CAWSE Product List'!$A:$F,6,FALSE))</f>
        <v/>
      </c>
      <c r="F783" s="174"/>
    </row>
    <row r="784" spans="1:6" x14ac:dyDescent="0.25">
      <c r="A784" s="140">
        <v>40396177</v>
      </c>
      <c r="B784" s="173">
        <v>9781546109495</v>
      </c>
      <c r="C784" s="141" t="s">
        <v>1132</v>
      </c>
      <c r="D784" s="172">
        <v>81003</v>
      </c>
      <c r="E784" s="123" t="str">
        <f>IF(VLOOKUP($B:$B,'Spring ''26 CAWSE Product List'!$A:$F,6,FALSE)="","",VLOOKUP($B:$B,'Spring ''26 CAWSE Product List'!$A:$F,6,FALSE))</f>
        <v/>
      </c>
      <c r="F784" s="156"/>
    </row>
    <row r="785" spans="1:6" x14ac:dyDescent="0.25">
      <c r="A785" s="140">
        <v>89530092</v>
      </c>
      <c r="B785" s="173" t="s">
        <v>1190</v>
      </c>
      <c r="C785" s="141" t="s">
        <v>1191</v>
      </c>
      <c r="D785" s="172">
        <v>81003</v>
      </c>
      <c r="E785" s="123" t="str">
        <f>IF(VLOOKUP($B:$B,'Spring ''26 CAWSE Product List'!$A:$F,6,FALSE)="","",VLOOKUP($B:$B,'Spring ''26 CAWSE Product List'!$A:$F,6,FALSE))</f>
        <v/>
      </c>
      <c r="F785" s="156"/>
    </row>
    <row r="786" spans="1:6" x14ac:dyDescent="0.25">
      <c r="A786" s="140">
        <v>12667407</v>
      </c>
      <c r="B786" s="173">
        <v>9781804537558</v>
      </c>
      <c r="C786" s="141" t="s">
        <v>1421</v>
      </c>
      <c r="D786" s="172">
        <v>81003</v>
      </c>
      <c r="E786" s="123" t="str">
        <f>IF(VLOOKUP($B:$B,'Spring ''26 CAWSE Product List'!$A:$F,6,FALSE)="","",VLOOKUP($B:$B,'Spring ''26 CAWSE Product List'!$A:$F,6,FALSE))</f>
        <v/>
      </c>
      <c r="F786" s="174"/>
    </row>
    <row r="787" spans="1:6" x14ac:dyDescent="0.25">
      <c r="A787" s="162">
        <v>84215666</v>
      </c>
      <c r="B787" s="163">
        <v>9781338762624</v>
      </c>
      <c r="C787" s="156" t="s">
        <v>901</v>
      </c>
      <c r="D787" s="157">
        <v>100101</v>
      </c>
      <c r="E787" s="123" t="str">
        <f>IF(VLOOKUP($B:$B,'Spring ''26 CAWSE Product List'!$A:$F,6,FALSE)="","",VLOOKUP($B:$B,'Spring ''26 CAWSE Product List'!$A:$F,6,FALSE))</f>
        <v/>
      </c>
      <c r="F787" s="156"/>
    </row>
    <row r="788" spans="1:6" x14ac:dyDescent="0.25">
      <c r="A788" s="162">
        <v>56481430</v>
      </c>
      <c r="B788" s="163">
        <v>9781801057578</v>
      </c>
      <c r="C788" s="156" t="s">
        <v>949</v>
      </c>
      <c r="D788" s="157">
        <v>100101</v>
      </c>
      <c r="E788" s="123" t="str">
        <f>IF(VLOOKUP($B:$B,'Spring ''26 CAWSE Product List'!$A:$F,6,FALSE)="","",VLOOKUP($B:$B,'Spring ''26 CAWSE Product List'!$A:$F,6,FALSE))</f>
        <v/>
      </c>
      <c r="F788" s="156"/>
    </row>
    <row r="789" spans="1:6" x14ac:dyDescent="0.25">
      <c r="A789" s="162">
        <v>68162049</v>
      </c>
      <c r="B789" s="163">
        <v>9781338871418</v>
      </c>
      <c r="C789" s="156" t="s">
        <v>1338</v>
      </c>
      <c r="D789" s="157">
        <v>100101</v>
      </c>
      <c r="E789" s="123" t="str">
        <f>IF(VLOOKUP($B:$B,'Spring ''26 CAWSE Product List'!$A:$F,6,FALSE)="","",VLOOKUP($B:$B,'Spring ''26 CAWSE Product List'!$A:$F,6,FALSE))</f>
        <v/>
      </c>
      <c r="F789" s="156"/>
    </row>
    <row r="790" spans="1:6" x14ac:dyDescent="0.25">
      <c r="A790" s="162">
        <v>37019160</v>
      </c>
      <c r="B790" s="163">
        <v>9781339033105</v>
      </c>
      <c r="C790" s="156" t="s">
        <v>219</v>
      </c>
      <c r="D790" s="157">
        <v>100102</v>
      </c>
      <c r="E790" s="123" t="str">
        <f>IF(VLOOKUP($B:$B,'Spring ''26 CAWSE Product List'!$A:$F,6,FALSE)="","",VLOOKUP($B:$B,'Spring ''26 CAWSE Product List'!$A:$F,6,FALSE))</f>
        <v/>
      </c>
      <c r="F790" s="156"/>
    </row>
    <row r="791" spans="1:6" x14ac:dyDescent="0.25">
      <c r="A791" s="140">
        <v>93771422</v>
      </c>
      <c r="B791" s="173">
        <v>9781443198868</v>
      </c>
      <c r="C791" s="141" t="s">
        <v>982</v>
      </c>
      <c r="D791" s="172">
        <v>100102</v>
      </c>
      <c r="E791" s="123" t="str">
        <f>IF(VLOOKUP($B:$B,'Spring ''26 CAWSE Product List'!$A:$F,6,FALSE)="","",VLOOKUP($B:$B,'Spring ''26 CAWSE Product List'!$A:$F,6,FALSE))</f>
        <v/>
      </c>
      <c r="F791" s="156"/>
    </row>
    <row r="792" spans="1:6" x14ac:dyDescent="0.25">
      <c r="A792" s="162">
        <v>69849741</v>
      </c>
      <c r="B792" s="163">
        <v>9781338767940</v>
      </c>
      <c r="C792" s="156" t="s">
        <v>983</v>
      </c>
      <c r="D792" s="157">
        <v>100102</v>
      </c>
      <c r="E792" s="123" t="str">
        <f>IF(VLOOKUP($B:$B,'Spring ''26 CAWSE Product List'!$A:$F,6,FALSE)="","",VLOOKUP($B:$B,'Spring ''26 CAWSE Product List'!$A:$F,6,FALSE))</f>
        <v/>
      </c>
      <c r="F792" s="156"/>
    </row>
    <row r="793" spans="1:6" x14ac:dyDescent="0.25">
      <c r="A793" s="162">
        <v>18401815</v>
      </c>
      <c r="B793" s="163">
        <v>9781338894981</v>
      </c>
      <c r="C793" s="156" t="s">
        <v>1155</v>
      </c>
      <c r="D793" s="157">
        <v>100102</v>
      </c>
      <c r="E793" s="123" t="str">
        <f>IF(VLOOKUP($B:$B,'Spring ''26 CAWSE Product List'!$A:$F,6,FALSE)="","",VLOOKUP($B:$B,'Spring ''26 CAWSE Product List'!$A:$F,6,FALSE))</f>
        <v/>
      </c>
      <c r="F793" s="156"/>
    </row>
    <row r="794" spans="1:6" x14ac:dyDescent="0.25">
      <c r="A794" s="140">
        <v>70497218</v>
      </c>
      <c r="B794" s="173">
        <v>9781339025001</v>
      </c>
      <c r="C794" s="141" t="s">
        <v>262</v>
      </c>
      <c r="D794" s="172">
        <v>100103</v>
      </c>
      <c r="E794" s="123" t="str">
        <f>IF(VLOOKUP($B:$B,'Spring ''26 CAWSE Product List'!$A:$F,6,FALSE)="","",VLOOKUP($B:$B,'Spring ''26 CAWSE Product List'!$A:$F,6,FALSE))</f>
        <v/>
      </c>
      <c r="F794" s="156"/>
    </row>
    <row r="795" spans="1:6" x14ac:dyDescent="0.25">
      <c r="A795" s="140">
        <v>11625356</v>
      </c>
      <c r="B795" s="173">
        <v>9781338883473</v>
      </c>
      <c r="C795" s="141" t="s">
        <v>263</v>
      </c>
      <c r="D795" s="172">
        <v>100103</v>
      </c>
      <c r="E795" s="123" t="str">
        <f>IF(VLOOKUP($B:$B,'Spring ''26 CAWSE Product List'!$A:$F,6,FALSE)="","",VLOOKUP($B:$B,'Spring ''26 CAWSE Product List'!$A:$F,6,FALSE))</f>
        <v/>
      </c>
      <c r="F795" s="156"/>
    </row>
    <row r="796" spans="1:6" x14ac:dyDescent="0.25">
      <c r="A796" s="156">
        <v>13316459</v>
      </c>
      <c r="B796" s="163">
        <v>9781339000336</v>
      </c>
      <c r="C796" s="156" t="s">
        <v>1076</v>
      </c>
      <c r="D796" s="157">
        <v>100103</v>
      </c>
      <c r="E796" s="123" t="str">
        <f>IF(VLOOKUP($B:$B,'Spring ''26 CAWSE Product List'!$A:$F,6,FALSE)="","",VLOOKUP($B:$B,'Spring ''26 CAWSE Product List'!$A:$F,6,FALSE))</f>
        <v/>
      </c>
      <c r="F796" s="174"/>
    </row>
    <row r="797" spans="1:6" x14ac:dyDescent="0.25">
      <c r="A797" s="140">
        <v>18277334</v>
      </c>
      <c r="B797" s="173">
        <v>9780744085426</v>
      </c>
      <c r="C797" s="141" t="s">
        <v>1340</v>
      </c>
      <c r="D797" s="172">
        <v>100103</v>
      </c>
      <c r="E797" s="123" t="str">
        <f>IF(VLOOKUP($B:$B,'Spring ''26 CAWSE Product List'!$A:$F,6,FALSE)="","",VLOOKUP($B:$B,'Spring ''26 CAWSE Product List'!$A:$F,6,FALSE))</f>
        <v/>
      </c>
      <c r="F797" s="174"/>
    </row>
    <row r="798" spans="1:6" x14ac:dyDescent="0.25">
      <c r="A798" s="140">
        <v>28717134</v>
      </c>
      <c r="B798" s="173">
        <v>9781338803365</v>
      </c>
      <c r="C798" s="141" t="s">
        <v>867</v>
      </c>
      <c r="D798" s="172">
        <v>100201</v>
      </c>
      <c r="E798" s="123" t="str">
        <f>IF(VLOOKUP($B:$B,'Spring ''26 CAWSE Product List'!$A:$F,6,FALSE)="","",VLOOKUP($B:$B,'Spring ''26 CAWSE Product List'!$A:$F,6,FALSE))</f>
        <v/>
      </c>
      <c r="F798" s="156"/>
    </row>
    <row r="799" spans="1:6" x14ac:dyDescent="0.25">
      <c r="A799" s="140">
        <v>45516388</v>
      </c>
      <c r="B799" s="173">
        <v>9781546123255</v>
      </c>
      <c r="C799" s="141" t="s">
        <v>1268</v>
      </c>
      <c r="D799" s="172">
        <v>100201</v>
      </c>
      <c r="E799" s="123" t="str">
        <f>IF(VLOOKUP($B:$B,'Spring ''26 CAWSE Product List'!$A:$F,6,FALSE)="","",VLOOKUP($B:$B,'Spring ''26 CAWSE Product List'!$A:$F,6,FALSE))</f>
        <v/>
      </c>
      <c r="F799" s="156"/>
    </row>
    <row r="800" spans="1:6" x14ac:dyDescent="0.25">
      <c r="A800" s="140">
        <v>65452088</v>
      </c>
      <c r="B800" s="173">
        <v>9781338871388</v>
      </c>
      <c r="C800" s="141" t="s">
        <v>1334</v>
      </c>
      <c r="D800" s="172">
        <v>100201</v>
      </c>
      <c r="E800" s="123" t="str">
        <f>IF(VLOOKUP($B:$B,'Spring ''26 CAWSE Product List'!$A:$F,6,FALSE)="","",VLOOKUP($B:$B,'Spring ''26 CAWSE Product List'!$A:$F,6,FALSE))</f>
        <v/>
      </c>
      <c r="F800" s="156"/>
    </row>
    <row r="801" spans="1:6" x14ac:dyDescent="0.25">
      <c r="A801" s="140">
        <v>52494408</v>
      </c>
      <c r="B801" s="173">
        <v>9781339029511</v>
      </c>
      <c r="C801" s="141" t="s">
        <v>220</v>
      </c>
      <c r="D801" s="172">
        <v>100202</v>
      </c>
      <c r="E801" s="123" t="str">
        <f>IF(VLOOKUP($B:$B,'Spring ''26 CAWSE Product List'!$A:$F,6,FALSE)="","",VLOOKUP($B:$B,'Spring ''26 CAWSE Product List'!$A:$F,6,FALSE))</f>
        <v/>
      </c>
      <c r="F801" s="156"/>
    </row>
    <row r="802" spans="1:6" x14ac:dyDescent="0.25">
      <c r="A802" s="140">
        <v>33886050</v>
      </c>
      <c r="B802" s="173">
        <v>9781338895070</v>
      </c>
      <c r="C802" s="141" t="s">
        <v>221</v>
      </c>
      <c r="D802" s="172">
        <v>100202</v>
      </c>
      <c r="E802" s="123" t="str">
        <f>IF(VLOOKUP($B:$B,'Spring ''26 CAWSE Product List'!$A:$F,6,FALSE)="","",VLOOKUP($B:$B,'Spring ''26 CAWSE Product List'!$A:$F,6,FALSE))</f>
        <v/>
      </c>
      <c r="F802" s="156"/>
    </row>
    <row r="803" spans="1:6" x14ac:dyDescent="0.25">
      <c r="A803" s="140">
        <v>20802333</v>
      </c>
      <c r="B803" s="173">
        <v>9781443190015</v>
      </c>
      <c r="C803" s="141" t="s">
        <v>264</v>
      </c>
      <c r="D803" s="172">
        <v>100202</v>
      </c>
      <c r="E803" s="123" t="str">
        <f>IF(VLOOKUP($B:$B,'Spring ''26 CAWSE Product List'!$A:$F,6,FALSE)="","",VLOOKUP($B:$B,'Spring ''26 CAWSE Product List'!$A:$F,6,FALSE))</f>
        <v/>
      </c>
      <c r="F803" s="156"/>
    </row>
    <row r="804" spans="1:6" x14ac:dyDescent="0.25">
      <c r="A804" s="140">
        <v>76745931</v>
      </c>
      <c r="B804" s="173">
        <v>9781339032504</v>
      </c>
      <c r="C804" s="141" t="s">
        <v>1302</v>
      </c>
      <c r="D804" s="172">
        <v>100202</v>
      </c>
      <c r="E804" s="123" t="str">
        <f>IF(VLOOKUP($B:$B,'Spring ''26 CAWSE Product List'!$A:$F,6,FALSE)="","",VLOOKUP($B:$B,'Spring ''26 CAWSE Product List'!$A:$F,6,FALSE))</f>
        <v/>
      </c>
      <c r="F804" s="174"/>
    </row>
    <row r="805" spans="1:6" x14ac:dyDescent="0.25">
      <c r="A805" s="155">
        <v>63393843</v>
      </c>
      <c r="B805" s="163">
        <v>9781546122678</v>
      </c>
      <c r="C805" s="156" t="s">
        <v>1330</v>
      </c>
      <c r="D805" s="157">
        <v>100202</v>
      </c>
      <c r="E805" s="123" t="str">
        <f>IF(VLOOKUP($B:$B,'Spring ''26 CAWSE Product List'!$A:$F,6,FALSE)="","",VLOOKUP($B:$B,'Spring ''26 CAWSE Product List'!$A:$F,6,FALSE))</f>
        <v/>
      </c>
      <c r="F805" s="156"/>
    </row>
    <row r="806" spans="1:6" x14ac:dyDescent="0.25">
      <c r="A806" s="140">
        <v>49625861</v>
      </c>
      <c r="B806" s="173">
        <v>9781443197731</v>
      </c>
      <c r="C806" s="141" t="s">
        <v>1392</v>
      </c>
      <c r="D806" s="172">
        <v>100202</v>
      </c>
      <c r="E806" s="123" t="str">
        <f>IF(VLOOKUP($B:$B,'Spring ''26 CAWSE Product List'!$A:$F,6,FALSE)="","",VLOOKUP($B:$B,'Spring ''26 CAWSE Product List'!$A:$F,6,FALSE))</f>
        <v/>
      </c>
      <c r="F806" s="174"/>
    </row>
    <row r="807" spans="1:6" x14ac:dyDescent="0.25">
      <c r="A807" s="162">
        <v>63247545</v>
      </c>
      <c r="B807" s="163">
        <v>9781803371542</v>
      </c>
      <c r="C807" s="156" t="s">
        <v>1505</v>
      </c>
      <c r="D807" s="157">
        <v>100202</v>
      </c>
      <c r="E807" s="123" t="str">
        <f>IF(VLOOKUP($B:$B,'Spring ''26 CAWSE Product List'!$A:$F,6,FALSE)="","",VLOOKUP($B:$B,'Spring ''26 CAWSE Product List'!$A:$F,6,FALSE))</f>
        <v/>
      </c>
      <c r="F807" s="156"/>
    </row>
    <row r="808" spans="1:6" x14ac:dyDescent="0.25">
      <c r="A808" s="140">
        <v>67136449</v>
      </c>
      <c r="B808" s="173">
        <v>9781338847321</v>
      </c>
      <c r="C808" s="141" t="s">
        <v>223</v>
      </c>
      <c r="D808" s="172">
        <v>100203</v>
      </c>
      <c r="E808" s="123" t="str">
        <f>IF(VLOOKUP($B:$B,'Spring ''26 CAWSE Product List'!$A:$F,6,FALSE)="","",VLOOKUP($B:$B,'Spring ''26 CAWSE Product List'!$A:$F,6,FALSE))</f>
        <v/>
      </c>
      <c r="F808" s="156"/>
    </row>
    <row r="809" spans="1:6" x14ac:dyDescent="0.25">
      <c r="A809" s="162">
        <v>33610475</v>
      </c>
      <c r="B809" s="163">
        <v>9780593385685</v>
      </c>
      <c r="C809" s="156" t="s">
        <v>943</v>
      </c>
      <c r="D809" s="157">
        <v>100203</v>
      </c>
      <c r="E809" s="123" t="str">
        <f>IF(VLOOKUP($B:$B,'Spring ''26 CAWSE Product List'!$A:$F,6,FALSE)="","",VLOOKUP($B:$B,'Spring ''26 CAWSE Product List'!$A:$F,6,FALSE))</f>
        <v/>
      </c>
      <c r="F809" s="156"/>
    </row>
    <row r="810" spans="1:6" x14ac:dyDescent="0.25">
      <c r="A810" s="140">
        <v>21630269</v>
      </c>
      <c r="B810" s="173">
        <v>9781339042169</v>
      </c>
      <c r="C810" s="141" t="s">
        <v>1205</v>
      </c>
      <c r="D810" s="172">
        <v>100203</v>
      </c>
      <c r="E810" s="123" t="str">
        <f>IF(VLOOKUP($B:$B,'Spring ''26 CAWSE Product List'!$A:$F,6,FALSE)="","",VLOOKUP($B:$B,'Spring ''26 CAWSE Product List'!$A:$F,6,FALSE))</f>
        <v/>
      </c>
      <c r="F810" s="174"/>
    </row>
    <row r="811" spans="1:6" x14ac:dyDescent="0.25">
      <c r="A811" s="155">
        <v>32121839</v>
      </c>
      <c r="B811" s="163">
        <v>9781338799613</v>
      </c>
      <c r="C811" s="156" t="s">
        <v>1284</v>
      </c>
      <c r="D811" s="157">
        <v>100203</v>
      </c>
      <c r="E811" s="123" t="str">
        <f>IF(VLOOKUP($B:$B,'Spring ''26 CAWSE Product List'!$A:$F,6,FALSE)="","",VLOOKUP($B:$B,'Spring ''26 CAWSE Product List'!$A:$F,6,FALSE))</f>
        <v/>
      </c>
      <c r="F811" s="156"/>
    </row>
    <row r="812" spans="1:6" x14ac:dyDescent="0.25">
      <c r="A812" s="162">
        <v>24796090</v>
      </c>
      <c r="B812" s="163">
        <v>9781339005034</v>
      </c>
      <c r="C812" s="156" t="s">
        <v>899</v>
      </c>
      <c r="D812" s="157">
        <v>100301</v>
      </c>
      <c r="E812" s="123" t="str">
        <f>IF(VLOOKUP($B:$B,'Spring ''26 CAWSE Product List'!$A:$F,6,FALSE)="","",VLOOKUP($B:$B,'Spring ''26 CAWSE Product List'!$A:$F,6,FALSE))</f>
        <v/>
      </c>
      <c r="F812" s="156"/>
    </row>
    <row r="813" spans="1:6" x14ac:dyDescent="0.25">
      <c r="A813" s="140">
        <v>46441643</v>
      </c>
      <c r="B813" s="173">
        <v>9781339041247</v>
      </c>
      <c r="C813" s="141" t="s">
        <v>995</v>
      </c>
      <c r="D813" s="172">
        <v>100301</v>
      </c>
      <c r="E813" s="123" t="str">
        <f>IF(VLOOKUP($B:$B,'Spring ''26 CAWSE Product List'!$A:$F,6,FALSE)="","",VLOOKUP($B:$B,'Spring ''26 CAWSE Product List'!$A:$F,6,FALSE))</f>
        <v/>
      </c>
      <c r="F813" s="156"/>
    </row>
    <row r="814" spans="1:6" x14ac:dyDescent="0.25">
      <c r="A814" s="156">
        <v>39389701</v>
      </c>
      <c r="B814" s="163">
        <v>9781419772962</v>
      </c>
      <c r="C814" s="156" t="s">
        <v>1006</v>
      </c>
      <c r="D814" s="172">
        <v>100301</v>
      </c>
      <c r="E814" s="123" t="str">
        <f>IF(VLOOKUP($B:$B,'Spring ''26 CAWSE Product List'!$A:$F,6,FALSE)="","",VLOOKUP($B:$B,'Spring ''26 CAWSE Product List'!$A:$F,6,FALSE))</f>
        <v/>
      </c>
      <c r="F814" s="174"/>
    </row>
    <row r="815" spans="1:6" x14ac:dyDescent="0.25">
      <c r="A815" s="140">
        <v>72877004</v>
      </c>
      <c r="B815" s="173">
        <v>9781546114635</v>
      </c>
      <c r="C815" s="141" t="s">
        <v>1023</v>
      </c>
      <c r="D815" s="172">
        <v>100301</v>
      </c>
      <c r="E815" s="123" t="str">
        <f>IF(VLOOKUP($B:$B,'Spring ''26 CAWSE Product List'!$A:$F,6,FALSE)="","",VLOOKUP($B:$B,'Spring ''26 CAWSE Product List'!$A:$F,6,FALSE))</f>
        <v/>
      </c>
      <c r="F815" s="156"/>
    </row>
    <row r="816" spans="1:6" x14ac:dyDescent="0.25">
      <c r="A816" s="156">
        <v>45006196</v>
      </c>
      <c r="B816" s="163">
        <v>9781338790429</v>
      </c>
      <c r="C816" s="156" t="s">
        <v>1097</v>
      </c>
      <c r="D816" s="157">
        <v>100301</v>
      </c>
      <c r="E816" s="123" t="str">
        <f>IF(VLOOKUP($B:$B,'Spring ''26 CAWSE Product List'!$A:$F,6,FALSE)="","",VLOOKUP($B:$B,'Spring ''26 CAWSE Product List'!$A:$F,6,FALSE))</f>
        <v/>
      </c>
      <c r="F816" s="174"/>
    </row>
    <row r="817" spans="1:6" x14ac:dyDescent="0.25">
      <c r="A817" s="140">
        <v>72074516</v>
      </c>
      <c r="B817" s="173">
        <v>9781338762457</v>
      </c>
      <c r="C817" s="141" t="s">
        <v>1262</v>
      </c>
      <c r="D817" s="172">
        <v>100301</v>
      </c>
      <c r="E817" s="123" t="str">
        <f>IF(VLOOKUP($B:$B,'Spring ''26 CAWSE Product List'!$A:$F,6,FALSE)="","",VLOOKUP($B:$B,'Spring ''26 CAWSE Product List'!$A:$F,6,FALSE))</f>
        <v/>
      </c>
      <c r="F817" s="156"/>
    </row>
    <row r="818" spans="1:6" x14ac:dyDescent="0.25">
      <c r="A818" s="140">
        <v>54427815</v>
      </c>
      <c r="B818" s="173">
        <v>9781443197267</v>
      </c>
      <c r="C818" s="141" t="s">
        <v>1395</v>
      </c>
      <c r="D818" s="172">
        <v>100301</v>
      </c>
      <c r="E818" s="123" t="str">
        <f>IF(VLOOKUP($B:$B,'Spring ''26 CAWSE Product List'!$A:$F,6,FALSE)="","",VLOOKUP($B:$B,'Spring ''26 CAWSE Product List'!$A:$F,6,FALSE))</f>
        <v/>
      </c>
      <c r="F818" s="174"/>
    </row>
    <row r="819" spans="1:6" x14ac:dyDescent="0.25">
      <c r="A819" s="155">
        <v>34795790</v>
      </c>
      <c r="B819" s="163">
        <v>9781338741315</v>
      </c>
      <c r="C819" s="156" t="s">
        <v>1444</v>
      </c>
      <c r="D819" s="157">
        <v>100301</v>
      </c>
      <c r="E819" s="123" t="str">
        <f>IF(VLOOKUP($B:$B,'Spring ''26 CAWSE Product List'!$A:$F,6,FALSE)="","",VLOOKUP($B:$B,'Spring ''26 CAWSE Product List'!$A:$F,6,FALSE))</f>
        <v/>
      </c>
      <c r="F819" s="156"/>
    </row>
    <row r="820" spans="1:6" x14ac:dyDescent="0.25">
      <c r="A820" s="140">
        <v>94346634</v>
      </c>
      <c r="B820" s="173">
        <v>9781339053769</v>
      </c>
      <c r="C820" s="141" t="s">
        <v>225</v>
      </c>
      <c r="D820" s="172">
        <v>100302</v>
      </c>
      <c r="E820" s="123" t="str">
        <f>IF(VLOOKUP($B:$B,'Spring ''26 CAWSE Product List'!$A:$F,6,FALSE)="","",VLOOKUP($B:$B,'Spring ''26 CAWSE Product List'!$A:$F,6,FALSE))</f>
        <v/>
      </c>
      <c r="F820" s="156"/>
    </row>
    <row r="821" spans="1:6" x14ac:dyDescent="0.25">
      <c r="A821" s="162">
        <v>81980971</v>
      </c>
      <c r="B821" s="163">
        <v>9781338762549</v>
      </c>
      <c r="C821" s="156" t="s">
        <v>898</v>
      </c>
      <c r="D821" s="157">
        <v>100302</v>
      </c>
      <c r="E821" s="123" t="str">
        <f>IF(VLOOKUP($B:$B,'Spring ''26 CAWSE Product List'!$A:$F,6,FALSE)="","",VLOOKUP($B:$B,'Spring ''26 CAWSE Product List'!$A:$F,6,FALSE))</f>
        <v/>
      </c>
      <c r="F821" s="156"/>
    </row>
    <row r="822" spans="1:6" x14ac:dyDescent="0.25">
      <c r="A822" s="162">
        <v>16502993</v>
      </c>
      <c r="B822" s="163">
        <v>9781338896435</v>
      </c>
      <c r="C822" s="156" t="s">
        <v>1025</v>
      </c>
      <c r="D822" s="157">
        <v>100302</v>
      </c>
      <c r="E822" s="123" t="str">
        <f>IF(VLOOKUP($B:$B,'Spring ''26 CAWSE Product List'!$A:$F,6,FALSE)="","",VLOOKUP($B:$B,'Spring ''26 CAWSE Product List'!$A:$F,6,FALSE))</f>
        <v/>
      </c>
      <c r="F822" s="156"/>
    </row>
    <row r="823" spans="1:6" x14ac:dyDescent="0.25">
      <c r="A823" s="156">
        <v>81898566</v>
      </c>
      <c r="B823" s="163">
        <v>9781338045840</v>
      </c>
      <c r="C823" s="156" t="s">
        <v>1093</v>
      </c>
      <c r="D823" s="157">
        <v>100302</v>
      </c>
      <c r="E823" s="123" t="str">
        <f>IF(VLOOKUP($B:$B,'Spring ''26 CAWSE Product List'!$A:$F,6,FALSE)="","",VLOOKUP($B:$B,'Spring ''26 CAWSE Product List'!$A:$F,6,FALSE))</f>
        <v/>
      </c>
      <c r="F823" s="174"/>
    </row>
    <row r="824" spans="1:6" x14ac:dyDescent="0.25">
      <c r="A824" s="162">
        <v>30535039</v>
      </c>
      <c r="B824" s="163">
        <v>9781338883077</v>
      </c>
      <c r="C824" s="156" t="s">
        <v>1145</v>
      </c>
      <c r="D824" s="157">
        <v>100302</v>
      </c>
      <c r="E824" s="123" t="str">
        <f>IF(VLOOKUP($B:$B,'Spring ''26 CAWSE Product List'!$A:$F,6,FALSE)="","",VLOOKUP($B:$B,'Spring ''26 CAWSE Product List'!$A:$F,6,FALSE))</f>
        <v/>
      </c>
      <c r="F824" s="156"/>
    </row>
    <row r="825" spans="1:6" x14ac:dyDescent="0.25">
      <c r="A825" s="140">
        <v>96533092</v>
      </c>
      <c r="B825" s="173">
        <v>9781339042176</v>
      </c>
      <c r="C825" s="141" t="s">
        <v>1208</v>
      </c>
      <c r="D825" s="172">
        <v>100302</v>
      </c>
      <c r="E825" s="123" t="str">
        <f>IF(VLOOKUP($B:$B,'Spring ''26 CAWSE Product List'!$A:$F,6,FALSE)="","",VLOOKUP($B:$B,'Spring ''26 CAWSE Product List'!$A:$F,6,FALSE))</f>
        <v/>
      </c>
      <c r="F825" s="156"/>
    </row>
    <row r="826" spans="1:6" x14ac:dyDescent="0.25">
      <c r="A826" s="140">
        <v>30415506</v>
      </c>
      <c r="B826" s="173">
        <v>9781546141679</v>
      </c>
      <c r="C826" s="141" t="s">
        <v>1352</v>
      </c>
      <c r="D826" s="172">
        <v>100302</v>
      </c>
      <c r="E826" s="123" t="str">
        <f>IF(VLOOKUP($B:$B,'Spring ''26 CAWSE Product List'!$A:$F,6,FALSE)="","",VLOOKUP($B:$B,'Spring ''26 CAWSE Product List'!$A:$F,6,FALSE))</f>
        <v/>
      </c>
      <c r="F826" s="156"/>
    </row>
    <row r="827" spans="1:6" x14ac:dyDescent="0.25">
      <c r="A827" s="140">
        <v>42307581</v>
      </c>
      <c r="B827" s="173">
        <v>9781339036335</v>
      </c>
      <c r="C827" s="141" t="s">
        <v>1496</v>
      </c>
      <c r="D827" s="172">
        <v>100302</v>
      </c>
      <c r="E827" s="123" t="str">
        <f>IF(VLOOKUP($B:$B,'Spring ''26 CAWSE Product List'!$A:$F,6,FALSE)="","",VLOOKUP($B:$B,'Spring ''26 CAWSE Product List'!$A:$F,6,FALSE))</f>
        <v/>
      </c>
      <c r="F827" s="174"/>
    </row>
    <row r="828" spans="1:6" x14ac:dyDescent="0.25">
      <c r="A828" s="140">
        <v>83948441</v>
      </c>
      <c r="B828" s="173">
        <v>9781339008615</v>
      </c>
      <c r="C828" s="141" t="s">
        <v>999</v>
      </c>
      <c r="D828" s="172">
        <v>100303</v>
      </c>
      <c r="E828" s="123" t="str">
        <f>IF(VLOOKUP($B:$B,'Spring ''26 CAWSE Product List'!$A:$F,6,FALSE)="","",VLOOKUP($B:$B,'Spring ''26 CAWSE Product List'!$A:$F,6,FALSE))</f>
        <v/>
      </c>
      <c r="F828" s="156"/>
    </row>
    <row r="829" spans="1:6" x14ac:dyDescent="0.25">
      <c r="A829" s="156">
        <v>30028201</v>
      </c>
      <c r="B829" s="163">
        <v>9781419779633</v>
      </c>
      <c r="C829" s="156" t="s">
        <v>1005</v>
      </c>
      <c r="D829" s="172">
        <v>100303</v>
      </c>
      <c r="E829" s="123" t="str">
        <f>IF(VLOOKUP($B:$B,'Spring ''26 CAWSE Product List'!$A:$F,6,FALSE)="","",VLOOKUP($B:$B,'Spring ''26 CAWSE Product List'!$A:$F,6,FALSE))</f>
        <v/>
      </c>
      <c r="F829" s="174"/>
    </row>
    <row r="830" spans="1:6" x14ac:dyDescent="0.25">
      <c r="A830" s="140">
        <v>30044834</v>
      </c>
      <c r="B830" s="173">
        <v>9780593752814</v>
      </c>
      <c r="C830" s="141" t="s">
        <v>1232</v>
      </c>
      <c r="D830" s="172">
        <v>100303</v>
      </c>
      <c r="E830" s="123" t="str">
        <f>IF(VLOOKUP($B:$B,'Spring ''26 CAWSE Product List'!$A:$F,6,FALSE)="","",VLOOKUP($B:$B,'Spring ''26 CAWSE Product List'!$A:$F,6,FALSE))</f>
        <v/>
      </c>
      <c r="F830" s="156"/>
    </row>
    <row r="831" spans="1:6" x14ac:dyDescent="0.25">
      <c r="A831" s="155">
        <v>20196662</v>
      </c>
      <c r="B831" s="163">
        <v>9780736442541</v>
      </c>
      <c r="C831" s="156" t="s">
        <v>1448</v>
      </c>
      <c r="D831" s="157">
        <v>100303</v>
      </c>
      <c r="E831" s="123" t="str">
        <f>IF(VLOOKUP($B:$B,'Spring ''26 CAWSE Product List'!$A:$F,6,FALSE)="","",VLOOKUP($B:$B,'Spring ''26 CAWSE Product List'!$A:$F,6,FALSE))</f>
        <v/>
      </c>
      <c r="F831" s="156"/>
    </row>
    <row r="832" spans="1:6" x14ac:dyDescent="0.25">
      <c r="A832" s="140">
        <v>19348316</v>
      </c>
      <c r="B832" s="173">
        <v>9781546138525</v>
      </c>
      <c r="C832" s="141" t="s">
        <v>1476</v>
      </c>
      <c r="D832" s="172">
        <v>100303</v>
      </c>
      <c r="E832" s="123" t="str">
        <f>IF(VLOOKUP($B:$B,'Spring ''26 CAWSE Product List'!$A:$F,6,FALSE)="","",VLOOKUP($B:$B,'Spring ''26 CAWSE Product List'!$A:$F,6,FALSE))</f>
        <v/>
      </c>
      <c r="F832" s="174"/>
    </row>
    <row r="833" spans="1:6" x14ac:dyDescent="0.25">
      <c r="A833" s="140">
        <v>67390787</v>
      </c>
      <c r="B833" s="173">
        <v>9780593709900</v>
      </c>
      <c r="C833" s="141" t="s">
        <v>1491</v>
      </c>
      <c r="D833" s="172">
        <v>100303</v>
      </c>
      <c r="E833" s="123" t="str">
        <f>IF(VLOOKUP($B:$B,'Spring ''26 CAWSE Product List'!$A:$F,6,FALSE)="","",VLOOKUP($B:$B,'Spring ''26 CAWSE Product List'!$A:$F,6,FALSE))</f>
        <v/>
      </c>
      <c r="F833" s="174"/>
    </row>
    <row r="834" spans="1:6" x14ac:dyDescent="0.25">
      <c r="A834" s="140">
        <v>52117552</v>
      </c>
      <c r="B834" s="173">
        <v>9781339014852</v>
      </c>
      <c r="C834" s="141" t="s">
        <v>1516</v>
      </c>
      <c r="D834" s="172">
        <v>100303</v>
      </c>
      <c r="E834" s="123" t="str">
        <f>IF(VLOOKUP($B:$B,'Spring ''26 CAWSE Product List'!$A:$F,6,FALSE)="","",VLOOKUP($B:$B,'Spring ''26 CAWSE Product List'!$A:$F,6,FALSE))</f>
        <v/>
      </c>
      <c r="F834" s="174"/>
    </row>
    <row r="835" spans="1:6" x14ac:dyDescent="0.25">
      <c r="A835" s="156">
        <v>13673981</v>
      </c>
      <c r="B835" s="163">
        <v>9781443199681</v>
      </c>
      <c r="C835" s="156" t="s">
        <v>925</v>
      </c>
      <c r="D835" s="157">
        <v>100401</v>
      </c>
      <c r="E835" s="123" t="str">
        <f>IF(VLOOKUP($B:$B,'Spring ''26 CAWSE Product List'!$A:$F,6,FALSE)="","",VLOOKUP($B:$B,'Spring ''26 CAWSE Product List'!$A:$F,6,FALSE))</f>
        <v/>
      </c>
      <c r="F835" s="174"/>
    </row>
    <row r="836" spans="1:6" x14ac:dyDescent="0.25">
      <c r="A836" s="140">
        <v>32529477</v>
      </c>
      <c r="B836" s="173">
        <v>9781546159568</v>
      </c>
      <c r="C836" s="141" t="s">
        <v>1114</v>
      </c>
      <c r="D836" s="172">
        <v>100401</v>
      </c>
      <c r="E836" s="123" t="str">
        <f>IF(VLOOKUP($B:$B,'Spring ''26 CAWSE Product List'!$A:$F,6,FALSE)="","",VLOOKUP($B:$B,'Spring ''26 CAWSE Product List'!$A:$F,6,FALSE))</f>
        <v/>
      </c>
      <c r="F836" s="156"/>
    </row>
    <row r="837" spans="1:6" x14ac:dyDescent="0.25">
      <c r="A837" s="140">
        <v>92744396</v>
      </c>
      <c r="B837" s="173">
        <v>9781338788686</v>
      </c>
      <c r="C837" s="141" t="s">
        <v>1219</v>
      </c>
      <c r="D837" s="172">
        <v>100401</v>
      </c>
      <c r="E837" s="123" t="str">
        <f>IF(VLOOKUP($B:$B,'Spring ''26 CAWSE Product List'!$A:$F,6,FALSE)="","",VLOOKUP($B:$B,'Spring ''26 CAWSE Product List'!$A:$F,6,FALSE))</f>
        <v/>
      </c>
      <c r="F837" s="156"/>
    </row>
    <row r="838" spans="1:6" x14ac:dyDescent="0.25">
      <c r="A838" s="140">
        <v>79760280</v>
      </c>
      <c r="B838" s="173">
        <v>9780593382462</v>
      </c>
      <c r="C838" s="141" t="s">
        <v>1438</v>
      </c>
      <c r="D838" s="172">
        <v>100401</v>
      </c>
      <c r="E838" s="123" t="str">
        <f>IF(VLOOKUP($B:$B,'Spring ''26 CAWSE Product List'!$A:$F,6,FALSE)="","",VLOOKUP($B:$B,'Spring ''26 CAWSE Product List'!$A:$F,6,FALSE))</f>
        <v/>
      </c>
      <c r="F838" s="174"/>
    </row>
    <row r="839" spans="1:6" x14ac:dyDescent="0.25">
      <c r="A839" s="140">
        <v>53424936</v>
      </c>
      <c r="B839" s="173">
        <v>9781805441779</v>
      </c>
      <c r="C839" s="141" t="s">
        <v>1465</v>
      </c>
      <c r="D839" s="172">
        <v>100401</v>
      </c>
      <c r="E839" s="123" t="str">
        <f>IF(VLOOKUP($B:$B,'Spring ''26 CAWSE Product List'!$A:$F,6,FALSE)="","",VLOOKUP($B:$B,'Spring ''26 CAWSE Product List'!$A:$F,6,FALSE))</f>
        <v/>
      </c>
      <c r="F839" s="174"/>
    </row>
    <row r="840" spans="1:6" x14ac:dyDescent="0.25">
      <c r="A840" s="140">
        <v>56795287</v>
      </c>
      <c r="B840" s="173">
        <v>9781338895100</v>
      </c>
      <c r="C840" s="141" t="s">
        <v>1541</v>
      </c>
      <c r="D840" s="172">
        <v>100401</v>
      </c>
      <c r="E840" s="123" t="str">
        <f>IF(VLOOKUP($B:$B,'Spring ''26 CAWSE Product List'!$A:$F,6,FALSE)="","",VLOOKUP($B:$B,'Spring ''26 CAWSE Product List'!$A:$F,6,FALSE))</f>
        <v/>
      </c>
      <c r="F840" s="174"/>
    </row>
    <row r="841" spans="1:6" x14ac:dyDescent="0.25">
      <c r="A841" s="156">
        <v>15987398</v>
      </c>
      <c r="B841" s="163">
        <v>9781339017679</v>
      </c>
      <c r="C841" s="156" t="s">
        <v>1100</v>
      </c>
      <c r="D841" s="157">
        <v>100402</v>
      </c>
      <c r="E841" s="123" t="str">
        <f>IF(VLOOKUP($B:$B,'Spring ''26 CAWSE Product List'!$A:$F,6,FALSE)="","",VLOOKUP($B:$B,'Spring ''26 CAWSE Product List'!$A:$F,6,FALSE))</f>
        <v/>
      </c>
      <c r="F841" s="174"/>
    </row>
    <row r="842" spans="1:6" x14ac:dyDescent="0.25">
      <c r="A842" s="140">
        <v>51529261</v>
      </c>
      <c r="B842" s="173">
        <v>9781039710108</v>
      </c>
      <c r="C842" s="141" t="s">
        <v>1157</v>
      </c>
      <c r="D842" s="172">
        <v>100402</v>
      </c>
      <c r="E842" s="123" t="str">
        <f>IF(VLOOKUP($B:$B,'Spring ''26 CAWSE Product List'!$A:$F,6,FALSE)="","",VLOOKUP($B:$B,'Spring ''26 CAWSE Product List'!$A:$F,6,FALSE))</f>
        <v/>
      </c>
      <c r="F842" s="174"/>
    </row>
    <row r="843" spans="1:6" x14ac:dyDescent="0.25">
      <c r="A843" s="140">
        <v>69094120</v>
      </c>
      <c r="B843" s="173">
        <v>9781805447344</v>
      </c>
      <c r="C843" s="141" t="s">
        <v>1247</v>
      </c>
      <c r="D843" s="172">
        <v>100402</v>
      </c>
      <c r="E843" s="123" t="str">
        <f>IF(VLOOKUP($B:$B,'Spring ''26 CAWSE Product List'!$A:$F,6,FALSE)="","",VLOOKUP($B:$B,'Spring ''26 CAWSE Product List'!$A:$F,6,FALSE))</f>
        <v/>
      </c>
      <c r="F843" s="174"/>
    </row>
    <row r="844" spans="1:6" x14ac:dyDescent="0.25">
      <c r="A844" s="156">
        <v>37757047</v>
      </c>
      <c r="B844" s="163">
        <v>9781546173014</v>
      </c>
      <c r="C844" s="156" t="s">
        <v>1319</v>
      </c>
      <c r="D844" s="157">
        <v>100402</v>
      </c>
      <c r="E844" s="123" t="str">
        <f>IF(VLOOKUP($B:$B,'Spring ''26 CAWSE Product List'!$A:$F,6,FALSE)="","",VLOOKUP($B:$B,'Spring ''26 CAWSE Product List'!$A:$F,6,FALSE))</f>
        <v/>
      </c>
      <c r="F844" s="174"/>
    </row>
    <row r="845" spans="1:6" x14ac:dyDescent="0.25">
      <c r="A845" s="140">
        <v>79187119</v>
      </c>
      <c r="B845" s="173">
        <v>9781499814057</v>
      </c>
      <c r="C845" s="141" t="s">
        <v>1323</v>
      </c>
      <c r="D845" s="172">
        <v>100402</v>
      </c>
      <c r="E845" s="123" t="str">
        <f>IF(VLOOKUP($B:$B,'Spring ''26 CAWSE Product List'!$A:$F,6,FALSE)="","",VLOOKUP($B:$B,'Spring ''26 CAWSE Product List'!$A:$F,6,FALSE))</f>
        <v/>
      </c>
      <c r="F845" s="156"/>
    </row>
    <row r="846" spans="1:6" x14ac:dyDescent="0.25">
      <c r="A846" s="140">
        <v>38434532</v>
      </c>
      <c r="B846" s="173">
        <v>9781546115977</v>
      </c>
      <c r="C846" s="141" t="s">
        <v>1388</v>
      </c>
      <c r="D846" s="172">
        <v>100402</v>
      </c>
      <c r="E846" s="123" t="str">
        <f>IF(VLOOKUP($B:$B,'Spring ''26 CAWSE Product List'!$A:$F,6,FALSE)="","",VLOOKUP($B:$B,'Spring ''26 CAWSE Product List'!$A:$F,6,FALSE))</f>
        <v/>
      </c>
      <c r="F846" s="174"/>
    </row>
    <row r="847" spans="1:6" x14ac:dyDescent="0.25">
      <c r="A847" s="140">
        <v>59036452</v>
      </c>
      <c r="B847" s="173">
        <v>9781039707863</v>
      </c>
      <c r="C847" s="141" t="s">
        <v>1394</v>
      </c>
      <c r="D847" s="172">
        <v>100402</v>
      </c>
      <c r="E847" s="123" t="str">
        <f>IF(VLOOKUP($B:$B,'Spring ''26 CAWSE Product List'!$A:$F,6,FALSE)="","",VLOOKUP($B:$B,'Spring ''26 CAWSE Product List'!$A:$F,6,FALSE))</f>
        <v/>
      </c>
      <c r="F847" s="174"/>
    </row>
    <row r="848" spans="1:6" x14ac:dyDescent="0.25">
      <c r="A848" s="155">
        <v>76619228</v>
      </c>
      <c r="B848" s="163">
        <v>9781039709065</v>
      </c>
      <c r="C848" s="156" t="s">
        <v>869</v>
      </c>
      <c r="D848" s="157">
        <v>100403</v>
      </c>
      <c r="E848" s="123" t="str">
        <f>IF(VLOOKUP($B:$B,'Spring ''26 CAWSE Product List'!$A:$F,6,FALSE)="","",VLOOKUP($B:$B,'Spring ''26 CAWSE Product List'!$A:$F,6,FALSE))</f>
        <v/>
      </c>
      <c r="F848" s="156"/>
    </row>
    <row r="849" spans="1:6" x14ac:dyDescent="0.25">
      <c r="A849" s="162">
        <v>66226409</v>
      </c>
      <c r="B849" s="163">
        <v>9780593752548</v>
      </c>
      <c r="C849" s="156" t="s">
        <v>938</v>
      </c>
      <c r="D849" s="157">
        <v>100403</v>
      </c>
      <c r="E849" s="123" t="str">
        <f>IF(VLOOKUP($B:$B,'Spring ''26 CAWSE Product List'!$A:$F,6,FALSE)="","",VLOOKUP($B:$B,'Spring ''26 CAWSE Product List'!$A:$F,6,FALSE))</f>
        <v/>
      </c>
      <c r="F849" s="156"/>
    </row>
    <row r="850" spans="1:6" x14ac:dyDescent="0.25">
      <c r="A850" s="156">
        <v>40270972</v>
      </c>
      <c r="B850" s="163">
        <v>9781039702073</v>
      </c>
      <c r="C850" s="156" t="s">
        <v>1022</v>
      </c>
      <c r="D850" s="172">
        <v>100403</v>
      </c>
      <c r="E850" s="123" t="str">
        <f>IF(VLOOKUP($B:$B,'Spring ''26 CAWSE Product List'!$A:$F,6,FALSE)="","",VLOOKUP($B:$B,'Spring ''26 CAWSE Product List'!$A:$F,6,FALSE))</f>
        <v/>
      </c>
      <c r="F850" s="174"/>
    </row>
    <row r="851" spans="1:6" x14ac:dyDescent="0.25">
      <c r="A851" s="162">
        <v>45592039</v>
      </c>
      <c r="B851" s="163">
        <v>9780593484296</v>
      </c>
      <c r="C851" s="156" t="s">
        <v>1144</v>
      </c>
      <c r="D851" s="157">
        <v>100403</v>
      </c>
      <c r="E851" s="123" t="str">
        <f>IF(VLOOKUP($B:$B,'Spring ''26 CAWSE Product List'!$A:$F,6,FALSE)="","",VLOOKUP($B:$B,'Spring ''26 CAWSE Product List'!$A:$F,6,FALSE))</f>
        <v/>
      </c>
      <c r="F851" s="156"/>
    </row>
    <row r="852" spans="1:6" x14ac:dyDescent="0.25">
      <c r="A852" s="162">
        <v>62296681</v>
      </c>
      <c r="B852" s="163">
        <v>9780735266186</v>
      </c>
      <c r="C852" s="156" t="s">
        <v>1234</v>
      </c>
      <c r="D852" s="157">
        <v>100403</v>
      </c>
      <c r="E852" s="123" t="str">
        <f>IF(VLOOKUP($B:$B,'Spring ''26 CAWSE Product List'!$A:$F,6,FALSE)="","",VLOOKUP($B:$B,'Spring ''26 CAWSE Product List'!$A:$F,6,FALSE))</f>
        <v/>
      </c>
      <c r="F852" s="156"/>
    </row>
    <row r="853" spans="1:6" x14ac:dyDescent="0.25">
      <c r="A853" s="156">
        <v>31776452</v>
      </c>
      <c r="B853" s="163">
        <v>9781546143178</v>
      </c>
      <c r="C853" s="156" t="s">
        <v>1318</v>
      </c>
      <c r="D853" s="157">
        <v>100403</v>
      </c>
      <c r="E853" s="123" t="str">
        <f>IF(VLOOKUP($B:$B,'Spring ''26 CAWSE Product List'!$A:$F,6,FALSE)="","",VLOOKUP($B:$B,'Spring ''26 CAWSE Product List'!$A:$F,6,FALSE))</f>
        <v/>
      </c>
      <c r="F853" s="174"/>
    </row>
    <row r="854" spans="1:6" x14ac:dyDescent="0.25">
      <c r="A854" s="140">
        <v>42695776</v>
      </c>
      <c r="B854" s="173">
        <v>9781546122357</v>
      </c>
      <c r="C854" s="141" t="s">
        <v>1441</v>
      </c>
      <c r="D854" s="172">
        <v>100403</v>
      </c>
      <c r="E854" s="123" t="str">
        <f>IF(VLOOKUP($B:$B,'Spring ''26 CAWSE Product List'!$A:$F,6,FALSE)="","",VLOOKUP($B:$B,'Spring ''26 CAWSE Product List'!$A:$F,6,FALSE))</f>
        <v/>
      </c>
      <c r="F854" s="174"/>
    </row>
    <row r="855" spans="1:6" x14ac:dyDescent="0.25">
      <c r="A855" s="140">
        <v>98354965</v>
      </c>
      <c r="B855" s="173">
        <v>9781338858716</v>
      </c>
      <c r="C855" s="141" t="s">
        <v>981</v>
      </c>
      <c r="D855" s="172">
        <v>110101</v>
      </c>
      <c r="E855" s="123" t="str">
        <f>IF(VLOOKUP($B:$B,'Spring ''26 CAWSE Product List'!$A:$F,6,FALSE)="","",VLOOKUP($B:$B,'Spring ''26 CAWSE Product List'!$A:$F,6,FALSE))</f>
        <v/>
      </c>
      <c r="F855" s="156"/>
    </row>
    <row r="856" spans="1:6" x14ac:dyDescent="0.25">
      <c r="A856" s="140">
        <v>24677614</v>
      </c>
      <c r="B856" s="173">
        <v>9781546166573</v>
      </c>
      <c r="C856" s="141" t="s">
        <v>987</v>
      </c>
      <c r="D856" s="172">
        <v>110101</v>
      </c>
      <c r="E856" s="123" t="str">
        <f>IF(VLOOKUP($B:$B,'Spring ''26 CAWSE Product List'!$A:$F,6,FALSE)="","",VLOOKUP($B:$B,'Spring ''26 CAWSE Product List'!$A:$F,6,FALSE))</f>
        <v/>
      </c>
      <c r="F856" s="174"/>
    </row>
    <row r="857" spans="1:6" x14ac:dyDescent="0.25">
      <c r="A857" s="156">
        <v>54239167</v>
      </c>
      <c r="B857" s="163">
        <v>9781936310760</v>
      </c>
      <c r="C857" s="156" t="s">
        <v>1079</v>
      </c>
      <c r="D857" s="157">
        <v>110101</v>
      </c>
      <c r="E857" s="123" t="str">
        <f>IF(VLOOKUP($B:$B,'Spring ''26 CAWSE Product List'!$A:$F,6,FALSE)="","",VLOOKUP($B:$B,'Spring ''26 CAWSE Product List'!$A:$F,6,FALSE))</f>
        <v/>
      </c>
      <c r="F857" s="174"/>
    </row>
    <row r="858" spans="1:6" x14ac:dyDescent="0.25">
      <c r="A858" s="140">
        <v>63796802</v>
      </c>
      <c r="B858" s="173">
        <v>9781546155379</v>
      </c>
      <c r="C858" s="141" t="s">
        <v>1131</v>
      </c>
      <c r="D858" s="172">
        <v>110101</v>
      </c>
      <c r="E858" s="123" t="str">
        <f>IF(VLOOKUP($B:$B,'Spring ''26 CAWSE Product List'!$A:$F,6,FALSE)="","",VLOOKUP($B:$B,'Spring ''26 CAWSE Product List'!$A:$F,6,FALSE))</f>
        <v/>
      </c>
      <c r="F858" s="174"/>
    </row>
    <row r="859" spans="1:6" x14ac:dyDescent="0.25">
      <c r="A859" s="140">
        <v>17298097</v>
      </c>
      <c r="B859" s="173">
        <v>9780753481479</v>
      </c>
      <c r="C859" s="141" t="s">
        <v>1168</v>
      </c>
      <c r="D859" s="172">
        <v>110101</v>
      </c>
      <c r="E859" s="123" t="str">
        <f>IF(VLOOKUP($B:$B,'Spring ''26 CAWSE Product List'!$A:$F,6,FALSE)="","",VLOOKUP($B:$B,'Spring ''26 CAWSE Product List'!$A:$F,6,FALSE))</f>
        <v/>
      </c>
      <c r="F859" s="156"/>
    </row>
    <row r="860" spans="1:6" x14ac:dyDescent="0.25">
      <c r="A860" s="140">
        <v>66134659</v>
      </c>
      <c r="B860" s="173">
        <v>9781546131274</v>
      </c>
      <c r="C860" s="141" t="s">
        <v>1345</v>
      </c>
      <c r="D860" s="172">
        <v>110101</v>
      </c>
      <c r="E860" s="123" t="str">
        <f>IF(VLOOKUP($B:$B,'Spring ''26 CAWSE Product List'!$A:$F,6,FALSE)="","",VLOOKUP($B:$B,'Spring ''26 CAWSE Product List'!$A:$F,6,FALSE))</f>
        <v/>
      </c>
      <c r="F860" s="174"/>
    </row>
    <row r="861" spans="1:6" x14ac:dyDescent="0.25">
      <c r="A861" s="162">
        <v>79456744</v>
      </c>
      <c r="B861" s="163">
        <v>9781546109464</v>
      </c>
      <c r="C861" s="156" t="s">
        <v>1503</v>
      </c>
      <c r="D861" s="157">
        <v>110101</v>
      </c>
      <c r="E861" s="123" t="str">
        <f>IF(VLOOKUP($B:$B,'Spring ''26 CAWSE Product List'!$A:$F,6,FALSE)="","",VLOOKUP($B:$B,'Spring ''26 CAWSE Product List'!$A:$F,6,FALSE))</f>
        <v/>
      </c>
      <c r="F861" s="156"/>
    </row>
    <row r="862" spans="1:6" x14ac:dyDescent="0.25">
      <c r="A862" s="162">
        <v>36790728</v>
      </c>
      <c r="B862" s="163">
        <v>9781804537602</v>
      </c>
      <c r="C862" s="156" t="s">
        <v>946</v>
      </c>
      <c r="D862" s="157">
        <v>110102</v>
      </c>
      <c r="E862" s="123" t="str">
        <f>IF(VLOOKUP($B:$B,'Spring ''26 CAWSE Product List'!$A:$F,6,FALSE)="","",VLOOKUP($B:$B,'Spring ''26 CAWSE Product List'!$A:$F,6,FALSE))</f>
        <v/>
      </c>
      <c r="F862" s="156"/>
    </row>
    <row r="863" spans="1:6" x14ac:dyDescent="0.25">
      <c r="A863" s="156">
        <v>68868019</v>
      </c>
      <c r="B863" s="163">
        <v>9781546135340</v>
      </c>
      <c r="C863" s="156" t="s">
        <v>1009</v>
      </c>
      <c r="D863" s="157">
        <v>110102</v>
      </c>
      <c r="E863" s="123" t="str">
        <f>IF(VLOOKUP($B:$B,'Spring ''26 CAWSE Product List'!$A:$F,6,FALSE)="","",VLOOKUP($B:$B,'Spring ''26 CAWSE Product List'!$A:$F,6,FALSE))</f>
        <v/>
      </c>
      <c r="F863" s="174"/>
    </row>
    <row r="864" spans="1:6" x14ac:dyDescent="0.25">
      <c r="A864" s="140">
        <v>46336706</v>
      </c>
      <c r="B864" s="173">
        <v>9781804536605</v>
      </c>
      <c r="C864" s="141" t="s">
        <v>1198</v>
      </c>
      <c r="D864" s="172">
        <v>110102</v>
      </c>
      <c r="E864" s="123" t="str">
        <f>IF(VLOOKUP($B:$B,'Spring ''26 CAWSE Product List'!$A:$F,6,FALSE)="","",VLOOKUP($B:$B,'Spring ''26 CAWSE Product List'!$A:$F,6,FALSE))</f>
        <v/>
      </c>
      <c r="F864" s="174"/>
    </row>
    <row r="865" spans="1:6" x14ac:dyDescent="0.25">
      <c r="A865" s="140">
        <v>59700889</v>
      </c>
      <c r="B865" s="173">
        <v>9781339028019</v>
      </c>
      <c r="C865" s="141" t="s">
        <v>1348</v>
      </c>
      <c r="D865" s="172">
        <v>110102</v>
      </c>
      <c r="E865" s="123" t="str">
        <f>IF(VLOOKUP($B:$B,'Spring ''26 CAWSE Product List'!$A:$F,6,FALSE)="","",VLOOKUP($B:$B,'Spring ''26 CAWSE Product List'!$A:$F,6,FALSE))</f>
        <v/>
      </c>
      <c r="F865" s="174"/>
    </row>
    <row r="866" spans="1:6" x14ac:dyDescent="0.25">
      <c r="A866" s="140">
        <v>87644228</v>
      </c>
      <c r="B866" s="173">
        <v>9781546120643</v>
      </c>
      <c r="C866" s="141" t="s">
        <v>1380</v>
      </c>
      <c r="D866" s="172">
        <v>110102</v>
      </c>
      <c r="E866" s="123" t="str">
        <f>IF(VLOOKUP($B:$B,'Spring ''26 CAWSE Product List'!$A:$F,6,FALSE)="","",VLOOKUP($B:$B,'Spring ''26 CAWSE Product List'!$A:$F,6,FALSE))</f>
        <v/>
      </c>
      <c r="F866" s="174"/>
    </row>
    <row r="867" spans="1:6" x14ac:dyDescent="0.25">
      <c r="A867" s="140">
        <v>53491699</v>
      </c>
      <c r="B867" s="173">
        <v>9781339046518</v>
      </c>
      <c r="C867" s="141" t="s">
        <v>1406</v>
      </c>
      <c r="D867" s="172">
        <v>110102</v>
      </c>
      <c r="E867" s="123" t="str">
        <f>IF(VLOOKUP($B:$B,'Spring ''26 CAWSE Product List'!$A:$F,6,FALSE)="","",VLOOKUP($B:$B,'Spring ''26 CAWSE Product List'!$A:$F,6,FALSE))</f>
        <v/>
      </c>
      <c r="F867" s="174"/>
    </row>
    <row r="868" spans="1:6" x14ac:dyDescent="0.25">
      <c r="A868" s="162">
        <v>87678841</v>
      </c>
      <c r="B868" s="163" t="s">
        <v>1184</v>
      </c>
      <c r="C868" s="156" t="s">
        <v>1185</v>
      </c>
      <c r="D868" s="157">
        <v>110103</v>
      </c>
      <c r="E868" s="123" t="str">
        <f>IF(VLOOKUP($B:$B,'Spring ''26 CAWSE Product List'!$A:$F,6,FALSE)="","",VLOOKUP($B:$B,'Spring ''26 CAWSE Product List'!$A:$F,6,FALSE))</f>
        <v/>
      </c>
      <c r="F868" s="156"/>
    </row>
    <row r="869" spans="1:6" x14ac:dyDescent="0.25">
      <c r="A869" s="162">
        <v>89817647</v>
      </c>
      <c r="B869" s="163">
        <v>9781546166627</v>
      </c>
      <c r="C869" s="156" t="s">
        <v>1251</v>
      </c>
      <c r="D869" s="157">
        <v>110103</v>
      </c>
      <c r="E869" s="123" t="str">
        <f>IF(VLOOKUP($B:$B,'Spring ''26 CAWSE Product List'!$A:$F,6,FALSE)="","",VLOOKUP($B:$B,'Spring ''26 CAWSE Product List'!$A:$F,6,FALSE))</f>
        <v/>
      </c>
      <c r="F869" s="156"/>
    </row>
    <row r="870" spans="1:6" x14ac:dyDescent="0.25">
      <c r="A870" s="140">
        <v>89229441</v>
      </c>
      <c r="B870" s="173">
        <v>9781804536513</v>
      </c>
      <c r="C870" s="141" t="s">
        <v>1437</v>
      </c>
      <c r="D870" s="172">
        <v>110103</v>
      </c>
      <c r="E870" s="123" t="str">
        <f>IF(VLOOKUP($B:$B,'Spring ''26 CAWSE Product List'!$A:$F,6,FALSE)="","",VLOOKUP($B:$B,'Spring ''26 CAWSE Product List'!$A:$F,6,FALSE))</f>
        <v/>
      </c>
      <c r="F870" s="156"/>
    </row>
    <row r="871" spans="1:6" x14ac:dyDescent="0.25">
      <c r="A871" s="140">
        <v>65774026</v>
      </c>
      <c r="B871" s="173" t="s">
        <v>1182</v>
      </c>
      <c r="C871" s="141" t="s">
        <v>1183</v>
      </c>
      <c r="D871" s="172">
        <v>110201</v>
      </c>
      <c r="E871" s="123" t="str">
        <f>IF(VLOOKUP($B:$B,'Spring ''26 CAWSE Product List'!$A:$F,6,FALSE)="","",VLOOKUP($B:$B,'Spring ''26 CAWSE Product List'!$A:$F,6,FALSE))</f>
        <v/>
      </c>
      <c r="F871" s="156"/>
    </row>
    <row r="872" spans="1:6" x14ac:dyDescent="0.25">
      <c r="A872" s="156">
        <v>29040508</v>
      </c>
      <c r="B872" s="163" t="s">
        <v>1188</v>
      </c>
      <c r="C872" s="156" t="s">
        <v>1189</v>
      </c>
      <c r="D872" s="172">
        <v>110201</v>
      </c>
      <c r="E872" s="123" t="str">
        <f>IF(VLOOKUP($B:$B,'Spring ''26 CAWSE Product List'!$A:$F,6,FALSE)="","",VLOOKUP($B:$B,'Spring ''26 CAWSE Product List'!$A:$F,6,FALSE))</f>
        <v/>
      </c>
      <c r="F872" s="174"/>
    </row>
    <row r="873" spans="1:6" x14ac:dyDescent="0.25">
      <c r="A873" s="140">
        <v>87518388</v>
      </c>
      <c r="B873" s="173">
        <v>9798225013028</v>
      </c>
      <c r="C873" s="141" t="s">
        <v>1356</v>
      </c>
      <c r="D873" s="172">
        <v>110201</v>
      </c>
      <c r="E873" s="123" t="str">
        <f>IF(VLOOKUP($B:$B,'Spring ''26 CAWSE Product List'!$A:$F,6,FALSE)="","",VLOOKUP($B:$B,'Spring ''26 CAWSE Product List'!$A:$F,6,FALSE))</f>
        <v/>
      </c>
      <c r="F873" s="174"/>
    </row>
    <row r="874" spans="1:6" x14ac:dyDescent="0.25">
      <c r="A874" s="140">
        <v>23928894</v>
      </c>
      <c r="B874" s="173">
        <v>9781668229620</v>
      </c>
      <c r="C874" s="141" t="s">
        <v>1372</v>
      </c>
      <c r="D874" s="172">
        <v>110201</v>
      </c>
      <c r="E874" s="123" t="str">
        <f>IF(VLOOKUP($B:$B,'Spring ''26 CAWSE Product List'!$A:$F,6,FALSE)="","",VLOOKUP($B:$B,'Spring ''26 CAWSE Product List'!$A:$F,6,FALSE))</f>
        <v/>
      </c>
      <c r="F874" s="156"/>
    </row>
    <row r="875" spans="1:6" x14ac:dyDescent="0.25">
      <c r="A875" s="140">
        <v>35200416</v>
      </c>
      <c r="B875" s="173">
        <v>9781546182405</v>
      </c>
      <c r="C875" s="141" t="s">
        <v>1396</v>
      </c>
      <c r="D875" s="172">
        <v>110201</v>
      </c>
      <c r="E875" s="123" t="str">
        <f>IF(VLOOKUP($B:$B,'Spring ''26 CAWSE Product List'!$A:$F,6,FALSE)="","",VLOOKUP($B:$B,'Spring ''26 CAWSE Product List'!$A:$F,6,FALSE))</f>
        <v/>
      </c>
      <c r="F875" s="174"/>
    </row>
    <row r="876" spans="1:6" x14ac:dyDescent="0.25">
      <c r="A876" s="140">
        <v>85225393</v>
      </c>
      <c r="B876" s="173">
        <v>9781836426554</v>
      </c>
      <c r="C876" s="141" t="s">
        <v>1461</v>
      </c>
      <c r="D876" s="172">
        <v>110201</v>
      </c>
      <c r="E876" s="123" t="str">
        <f>IF(VLOOKUP($B:$B,'Spring ''26 CAWSE Product List'!$A:$F,6,FALSE)="","",VLOOKUP($B:$B,'Spring ''26 CAWSE Product List'!$A:$F,6,FALSE))</f>
        <v/>
      </c>
      <c r="F876" s="174"/>
    </row>
    <row r="877" spans="1:6" x14ac:dyDescent="0.25">
      <c r="A877" s="162">
        <v>88706009</v>
      </c>
      <c r="B877" s="163">
        <v>9781546154273</v>
      </c>
      <c r="C877" s="156" t="s">
        <v>877</v>
      </c>
      <c r="D877" s="157">
        <v>110202</v>
      </c>
      <c r="E877" s="123" t="str">
        <f>IF(VLOOKUP($B:$B,'Spring ''26 CAWSE Product List'!$A:$F,6,FALSE)="","",VLOOKUP($B:$B,'Spring ''26 CAWSE Product List'!$A:$F,6,FALSE))</f>
        <v/>
      </c>
      <c r="F877" s="156"/>
    </row>
    <row r="878" spans="1:6" x14ac:dyDescent="0.25">
      <c r="A878" s="140">
        <v>21765793</v>
      </c>
      <c r="B878" s="173">
        <v>9780753481509</v>
      </c>
      <c r="C878" s="141" t="s">
        <v>917</v>
      </c>
      <c r="D878" s="172">
        <v>110202</v>
      </c>
      <c r="E878" s="123" t="str">
        <f>IF(VLOOKUP($B:$B,'Spring ''26 CAWSE Product List'!$A:$F,6,FALSE)="","",VLOOKUP($B:$B,'Spring ''26 CAWSE Product List'!$A:$F,6,FALSE))</f>
        <v/>
      </c>
      <c r="F878" s="174"/>
    </row>
    <row r="879" spans="1:6" x14ac:dyDescent="0.25">
      <c r="A879" s="155">
        <v>73459380</v>
      </c>
      <c r="B879" s="163">
        <v>9781546165101</v>
      </c>
      <c r="C879" s="156" t="s">
        <v>1326</v>
      </c>
      <c r="D879" s="157">
        <v>110202</v>
      </c>
      <c r="E879" s="123" t="str">
        <f>IF(VLOOKUP($B:$B,'Spring ''26 CAWSE Product List'!$A:$F,6,FALSE)="","",VLOOKUP($B:$B,'Spring ''26 CAWSE Product List'!$A:$F,6,FALSE))</f>
        <v/>
      </c>
      <c r="F879" s="156"/>
    </row>
    <row r="880" spans="1:6" x14ac:dyDescent="0.25">
      <c r="A880" s="140">
        <v>57153602</v>
      </c>
      <c r="B880" s="173">
        <v>9798225000356</v>
      </c>
      <c r="C880" s="141" t="s">
        <v>1423</v>
      </c>
      <c r="D880" s="172">
        <v>110202</v>
      </c>
      <c r="E880" s="123" t="str">
        <f>IF(VLOOKUP($B:$B,'Spring ''26 CAWSE Product List'!$A:$F,6,FALSE)="","",VLOOKUP($B:$B,'Spring ''26 CAWSE Product List'!$A:$F,6,FALSE))</f>
        <v/>
      </c>
      <c r="F880" s="174"/>
    </row>
    <row r="881" spans="1:6" x14ac:dyDescent="0.25">
      <c r="A881" s="162">
        <v>82491293</v>
      </c>
      <c r="B881" s="163">
        <v>9781546142768</v>
      </c>
      <c r="C881" s="156" t="s">
        <v>1488</v>
      </c>
      <c r="D881" s="157">
        <v>110202</v>
      </c>
      <c r="E881" s="123" t="str">
        <f>IF(VLOOKUP($B:$B,'Spring ''26 CAWSE Product List'!$A:$F,6,FALSE)="","",VLOOKUP($B:$B,'Spring ''26 CAWSE Product List'!$A:$F,6,FALSE))</f>
        <v/>
      </c>
      <c r="F881" s="156"/>
    </row>
    <row r="882" spans="1:6" x14ac:dyDescent="0.25">
      <c r="A882" s="140">
        <v>21553608</v>
      </c>
      <c r="B882" s="163">
        <v>9781039707627</v>
      </c>
      <c r="C882" s="141" t="s">
        <v>885</v>
      </c>
      <c r="D882" s="172">
        <v>110203</v>
      </c>
      <c r="E882" s="123" t="str">
        <f>IF(VLOOKUP($B:$B,'Spring ''26 CAWSE Product List'!$A:$F,6,FALSE)="","",VLOOKUP($B:$B,'Spring ''26 CAWSE Product List'!$A:$F,6,FALSE))</f>
        <v/>
      </c>
      <c r="F882" s="156"/>
    </row>
    <row r="883" spans="1:6" x14ac:dyDescent="0.25">
      <c r="A883" s="156">
        <v>91177538</v>
      </c>
      <c r="B883" s="163">
        <v>9781637278130</v>
      </c>
      <c r="C883" s="156" t="s">
        <v>918</v>
      </c>
      <c r="D883" s="157">
        <v>110203</v>
      </c>
      <c r="E883" s="123" t="str">
        <f>IF(VLOOKUP($B:$B,'Spring ''26 CAWSE Product List'!$A:$F,6,FALSE)="","",VLOOKUP($B:$B,'Spring ''26 CAWSE Product List'!$A:$F,6,FALSE))</f>
        <v/>
      </c>
      <c r="F883" s="174"/>
    </row>
    <row r="884" spans="1:6" x14ac:dyDescent="0.25">
      <c r="A884" s="140">
        <v>82109511</v>
      </c>
      <c r="B884" s="173">
        <v>9798225012991</v>
      </c>
      <c r="C884" s="141" t="s">
        <v>991</v>
      </c>
      <c r="D884" s="172">
        <v>110203</v>
      </c>
      <c r="E884" s="123" t="str">
        <f>IF(VLOOKUP($B:$B,'Spring ''26 CAWSE Product List'!$A:$F,6,FALSE)="","",VLOOKUP($B:$B,'Spring ''26 CAWSE Product List'!$A:$F,6,FALSE))</f>
        <v/>
      </c>
      <c r="F884" s="156"/>
    </row>
    <row r="885" spans="1:6" x14ac:dyDescent="0.25">
      <c r="A885" s="162">
        <v>21671722</v>
      </c>
      <c r="B885" s="163">
        <v>9781546109518</v>
      </c>
      <c r="C885" s="156" t="s">
        <v>1140</v>
      </c>
      <c r="D885" s="157">
        <v>110203</v>
      </c>
      <c r="E885" s="123" t="str">
        <f>IF(VLOOKUP($B:$B,'Spring ''26 CAWSE Product List'!$A:$F,6,FALSE)="","",VLOOKUP($B:$B,'Spring ''26 CAWSE Product List'!$A:$F,6,FALSE))</f>
        <v/>
      </c>
      <c r="F885" s="156"/>
    </row>
    <row r="886" spans="1:6" x14ac:dyDescent="0.25">
      <c r="A886" s="162">
        <v>66650016</v>
      </c>
      <c r="B886" s="163">
        <v>9781546155386</v>
      </c>
      <c r="C886" s="156" t="s">
        <v>1446</v>
      </c>
      <c r="D886" s="157">
        <v>110203</v>
      </c>
      <c r="E886" s="123" t="str">
        <f>IF(VLOOKUP($B:$B,'Spring ''26 CAWSE Product List'!$A:$F,6,FALSE)="","",VLOOKUP($B:$B,'Spring ''26 CAWSE Product List'!$A:$F,6,FALSE))</f>
        <v/>
      </c>
      <c r="F886" s="156"/>
    </row>
    <row r="887" spans="1:6" x14ac:dyDescent="0.25">
      <c r="A887" s="162">
        <v>42241890</v>
      </c>
      <c r="B887" s="163">
        <v>9781546140450</v>
      </c>
      <c r="C887" s="156" t="s">
        <v>1478</v>
      </c>
      <c r="D887" s="157">
        <v>110203</v>
      </c>
      <c r="E887" s="123" t="str">
        <f>IF(VLOOKUP($B:$B,'Spring ''26 CAWSE Product List'!$A:$F,6,FALSE)="","",VLOOKUP($B:$B,'Spring ''26 CAWSE Product List'!$A:$F,6,FALSE))</f>
        <v/>
      </c>
      <c r="F887" s="156"/>
    </row>
    <row r="888" spans="1:6" x14ac:dyDescent="0.25">
      <c r="A888" s="140">
        <v>86065954</v>
      </c>
      <c r="B888" s="173">
        <v>9781546159223</v>
      </c>
      <c r="C888" s="141" t="s">
        <v>1522</v>
      </c>
      <c r="D888" s="172">
        <v>110203</v>
      </c>
      <c r="E888" s="123" t="str">
        <f>IF(VLOOKUP($B:$B,'Spring ''26 CAWSE Product List'!$A:$F,6,FALSE)="","",VLOOKUP($B:$B,'Spring ''26 CAWSE Product List'!$A:$F,6,FALSE))</f>
        <v/>
      </c>
      <c r="F888" s="174"/>
    </row>
    <row r="889" spans="1:6" x14ac:dyDescent="0.25">
      <c r="A889" s="140">
        <v>97241570</v>
      </c>
      <c r="B889" s="163">
        <v>9781546199427</v>
      </c>
      <c r="C889" s="141" t="s">
        <v>886</v>
      </c>
      <c r="D889" s="172">
        <v>110301</v>
      </c>
      <c r="E889" s="123" t="str">
        <f>IF(VLOOKUP($B:$B,'Spring ''26 CAWSE Product List'!$A:$F,6,FALSE)="","",VLOOKUP($B:$B,'Spring ''26 CAWSE Product List'!$A:$F,6,FALSE))</f>
        <v/>
      </c>
      <c r="F889" s="156"/>
    </row>
    <row r="890" spans="1:6" x14ac:dyDescent="0.25">
      <c r="A890" s="162">
        <v>15773249</v>
      </c>
      <c r="B890" s="163">
        <v>9798225028886</v>
      </c>
      <c r="C890" s="156" t="s">
        <v>932</v>
      </c>
      <c r="D890" s="157">
        <v>110301</v>
      </c>
      <c r="E890" s="123" t="str">
        <f>IF(VLOOKUP($B:$B,'Spring ''26 CAWSE Product List'!$A:$F,6,FALSE)="","",VLOOKUP($B:$B,'Spring ''26 CAWSE Product List'!$A:$F,6,FALSE))</f>
        <v/>
      </c>
      <c r="F890" s="156"/>
    </row>
    <row r="891" spans="1:6" x14ac:dyDescent="0.25">
      <c r="A891" s="140">
        <v>16921830</v>
      </c>
      <c r="B891" s="173">
        <v>9798225008246</v>
      </c>
      <c r="C891" s="141" t="s">
        <v>1067</v>
      </c>
      <c r="D891" s="172">
        <v>110301</v>
      </c>
      <c r="E891" s="123" t="str">
        <f>IF(VLOOKUP($B:$B,'Spring ''26 CAWSE Product List'!$A:$F,6,FALSE)="","",VLOOKUP($B:$B,'Spring ''26 CAWSE Product List'!$A:$F,6,FALSE))</f>
        <v/>
      </c>
      <c r="F891" s="174"/>
    </row>
    <row r="892" spans="1:6" x14ac:dyDescent="0.25">
      <c r="A892" s="140">
        <v>19213392</v>
      </c>
      <c r="B892" s="173">
        <v>9781546198659</v>
      </c>
      <c r="C892" s="141" t="s">
        <v>1105</v>
      </c>
      <c r="D892" s="172">
        <v>110301</v>
      </c>
      <c r="E892" s="123" t="str">
        <f>IF(VLOOKUP($B:$B,'Spring ''26 CAWSE Product List'!$A:$F,6,FALSE)="","",VLOOKUP($B:$B,'Spring ''26 CAWSE Product List'!$A:$F,6,FALSE))</f>
        <v/>
      </c>
      <c r="F892" s="174"/>
    </row>
    <row r="893" spans="1:6" x14ac:dyDescent="0.25">
      <c r="A893" s="155">
        <v>20436121</v>
      </c>
      <c r="B893" s="163">
        <v>9798225022808</v>
      </c>
      <c r="C893" s="156" t="s">
        <v>1494</v>
      </c>
      <c r="D893" s="157">
        <v>110301</v>
      </c>
      <c r="E893" s="123" t="str">
        <f>IF(VLOOKUP($B:$B,'Spring ''26 CAWSE Product List'!$A:$F,6,FALSE)="","",VLOOKUP($B:$B,'Spring ''26 CAWSE Product List'!$A:$F,6,FALSE))</f>
        <v/>
      </c>
      <c r="F893" s="174"/>
    </row>
    <row r="894" spans="1:6" x14ac:dyDescent="0.25">
      <c r="A894" s="156">
        <v>72750210</v>
      </c>
      <c r="B894" s="163">
        <v>9781546199410</v>
      </c>
      <c r="C894" s="156" t="s">
        <v>973</v>
      </c>
      <c r="D894" s="157">
        <v>110302</v>
      </c>
      <c r="E894" s="123" t="str">
        <f>IF(VLOOKUP($B:$B,'Spring ''26 CAWSE Product List'!$A:$F,6,FALSE)="","",VLOOKUP($B:$B,'Spring ''26 CAWSE Product List'!$A:$F,6,FALSE))</f>
        <v/>
      </c>
      <c r="F894" s="174"/>
    </row>
    <row r="895" spans="1:6" x14ac:dyDescent="0.25">
      <c r="A895" s="162">
        <v>45522821</v>
      </c>
      <c r="B895" s="163">
        <v>9781836423393</v>
      </c>
      <c r="C895" s="156" t="s">
        <v>1128</v>
      </c>
      <c r="D895" s="157">
        <v>110302</v>
      </c>
      <c r="E895" s="123" t="str">
        <f>IF(VLOOKUP($B:$B,'Spring ''26 CAWSE Product List'!$A:$F,6,FALSE)="","",VLOOKUP($B:$B,'Spring ''26 CAWSE Product List'!$A:$F,6,FALSE))</f>
        <v/>
      </c>
      <c r="F895" s="156"/>
    </row>
    <row r="896" spans="1:6" x14ac:dyDescent="0.25">
      <c r="A896" s="162">
        <v>30924520</v>
      </c>
      <c r="B896" s="163">
        <v>9781836427407</v>
      </c>
      <c r="C896" s="156" t="s">
        <v>1129</v>
      </c>
      <c r="D896" s="157">
        <v>110302</v>
      </c>
      <c r="E896" s="123" t="str">
        <f>IF(VLOOKUP($B:$B,'Spring ''26 CAWSE Product List'!$A:$F,6,FALSE)="","",VLOOKUP($B:$B,'Spring ''26 CAWSE Product List'!$A:$F,6,FALSE))</f>
        <v/>
      </c>
      <c r="F896" s="156"/>
    </row>
    <row r="897" spans="1:6" x14ac:dyDescent="0.25">
      <c r="A897" s="140">
        <v>55506065</v>
      </c>
      <c r="B897" s="173">
        <v>9798225006020</v>
      </c>
      <c r="C897" s="141" t="s">
        <v>1335</v>
      </c>
      <c r="D897" s="172">
        <v>110302</v>
      </c>
      <c r="E897" s="123" t="str">
        <f>IF(VLOOKUP($B:$B,'Spring ''26 CAWSE Product List'!$A:$F,6,FALSE)="","",VLOOKUP($B:$B,'Spring ''26 CAWSE Product List'!$A:$F,6,FALSE))</f>
        <v/>
      </c>
      <c r="F897" s="156"/>
    </row>
    <row r="898" spans="1:6" x14ac:dyDescent="0.25">
      <c r="A898" s="140">
        <v>16638023</v>
      </c>
      <c r="B898" s="173">
        <v>9798225028459</v>
      </c>
      <c r="C898" s="141" t="s">
        <v>1400</v>
      </c>
      <c r="D898" s="172">
        <v>110302</v>
      </c>
      <c r="E898" s="123" t="str">
        <f>IF(VLOOKUP($B:$B,'Spring ''26 CAWSE Product List'!$A:$F,6,FALSE)="","",VLOOKUP($B:$B,'Spring ''26 CAWSE Product List'!$A:$F,6,FALSE))</f>
        <v/>
      </c>
      <c r="F898" s="174"/>
    </row>
    <row r="899" spans="1:6" x14ac:dyDescent="0.25">
      <c r="A899" s="140">
        <v>97847042</v>
      </c>
      <c r="B899" s="173">
        <v>9781546148517</v>
      </c>
      <c r="C899" s="141" t="s">
        <v>868</v>
      </c>
      <c r="D899" s="172">
        <v>110303</v>
      </c>
      <c r="E899" s="123" t="str">
        <f>IF(VLOOKUP($B:$B,'Spring ''26 CAWSE Product List'!$A:$F,6,FALSE)="","",VLOOKUP($B:$B,'Spring ''26 CAWSE Product List'!$A:$F,6,FALSE))</f>
        <v/>
      </c>
      <c r="F899" s="156"/>
    </row>
    <row r="900" spans="1:6" x14ac:dyDescent="0.25">
      <c r="A900" s="156">
        <v>68937191</v>
      </c>
      <c r="B900" s="163">
        <v>9781546135371</v>
      </c>
      <c r="C900" s="156" t="s">
        <v>1096</v>
      </c>
      <c r="D900" s="157">
        <v>110303</v>
      </c>
      <c r="E900" s="123" t="str">
        <f>IF(VLOOKUP($B:$B,'Spring ''26 CAWSE Product List'!$A:$F,6,FALSE)="","",VLOOKUP($B:$B,'Spring ''26 CAWSE Product List'!$A:$F,6,FALSE))</f>
        <v/>
      </c>
      <c r="F900" s="174"/>
    </row>
    <row r="901" spans="1:6" x14ac:dyDescent="0.25">
      <c r="A901" s="140">
        <v>53311660</v>
      </c>
      <c r="B901" s="173">
        <v>9781546166559</v>
      </c>
      <c r="C901" s="141" t="s">
        <v>1220</v>
      </c>
      <c r="D901" s="172">
        <v>110303</v>
      </c>
      <c r="E901" s="123" t="str">
        <f>IF(VLOOKUP($B:$B,'Spring ''26 CAWSE Product List'!$A:$F,6,FALSE)="","",VLOOKUP($B:$B,'Spring ''26 CAWSE Product List'!$A:$F,6,FALSE))</f>
        <v/>
      </c>
      <c r="F901" s="156"/>
    </row>
    <row r="902" spans="1:6" x14ac:dyDescent="0.25">
      <c r="A902" s="140">
        <v>61083299</v>
      </c>
      <c r="B902" s="173">
        <v>9781546148456</v>
      </c>
      <c r="C902" s="141" t="s">
        <v>1367</v>
      </c>
      <c r="D902" s="172">
        <v>110303</v>
      </c>
      <c r="E902" s="123" t="str">
        <f>IF(VLOOKUP($B:$B,'Spring ''26 CAWSE Product List'!$A:$F,6,FALSE)="","",VLOOKUP($B:$B,'Spring ''26 CAWSE Product List'!$A:$F,6,FALSE))</f>
        <v/>
      </c>
      <c r="F902" s="174"/>
    </row>
    <row r="903" spans="1:6" x14ac:dyDescent="0.25">
      <c r="A903" s="140">
        <v>19310947</v>
      </c>
      <c r="B903" s="173">
        <v>9781546148531</v>
      </c>
      <c r="C903" s="141" t="s">
        <v>1419</v>
      </c>
      <c r="D903" s="172">
        <v>110303</v>
      </c>
      <c r="E903" s="123" t="str">
        <f>IF(VLOOKUP($B:$B,'Spring ''26 CAWSE Product List'!$A:$F,6,FALSE)="","",VLOOKUP($B:$B,'Spring ''26 CAWSE Product List'!$A:$F,6,FALSE))</f>
        <v/>
      </c>
      <c r="F903" s="156"/>
    </row>
    <row r="904" spans="1:6" x14ac:dyDescent="0.25">
      <c r="A904" s="155">
        <v>64168320</v>
      </c>
      <c r="B904" s="163">
        <v>9781039706804</v>
      </c>
      <c r="C904" s="156" t="s">
        <v>1464</v>
      </c>
      <c r="D904" s="157">
        <v>110303</v>
      </c>
      <c r="E904" s="123" t="str">
        <f>IF(VLOOKUP($B:$B,'Spring ''26 CAWSE Product List'!$A:$F,6,FALSE)="","",VLOOKUP($B:$B,'Spring ''26 CAWSE Product List'!$A:$F,6,FALSE))</f>
        <v/>
      </c>
      <c r="F904" s="174"/>
    </row>
    <row r="905" spans="1:6" x14ac:dyDescent="0.25">
      <c r="A905" s="162">
        <v>28883715</v>
      </c>
      <c r="B905" s="163">
        <v>9781546166566</v>
      </c>
      <c r="C905" s="156" t="s">
        <v>1537</v>
      </c>
      <c r="D905" s="157">
        <v>110303</v>
      </c>
      <c r="E905" s="123" t="str">
        <f>IF(VLOOKUP($B:$B,'Spring ''26 CAWSE Product List'!$A:$F,6,FALSE)="","",VLOOKUP($B:$B,'Spring ''26 CAWSE Product List'!$A:$F,6,FALSE))</f>
        <v/>
      </c>
      <c r="F905" s="156"/>
    </row>
    <row r="906" spans="1:6" x14ac:dyDescent="0.25">
      <c r="A906" s="162">
        <v>12952888</v>
      </c>
      <c r="B906" s="163">
        <v>9781546186557</v>
      </c>
      <c r="C906" s="156" t="s">
        <v>945</v>
      </c>
      <c r="D906" s="157">
        <v>110401</v>
      </c>
      <c r="E906" s="123" t="str">
        <f>IF(VLOOKUP($B:$B,'Spring ''26 CAWSE Product List'!$A:$F,6,FALSE)="","",VLOOKUP($B:$B,'Spring ''26 CAWSE Product List'!$A:$F,6,FALSE))</f>
        <v/>
      </c>
      <c r="F906" s="156"/>
    </row>
    <row r="907" spans="1:6" x14ac:dyDescent="0.25">
      <c r="A907" s="156">
        <v>96382574</v>
      </c>
      <c r="B907" s="163">
        <v>9781338726381</v>
      </c>
      <c r="C907" s="156" t="s">
        <v>947</v>
      </c>
      <c r="D907" s="157">
        <v>110401</v>
      </c>
      <c r="E907" s="123" t="str">
        <f>IF(VLOOKUP($B:$B,'Spring ''26 CAWSE Product List'!$A:$F,6,FALSE)="","",VLOOKUP($B:$B,'Spring ''26 CAWSE Product List'!$A:$F,6,FALSE))</f>
        <v/>
      </c>
      <c r="F907" s="174"/>
    </row>
    <row r="908" spans="1:6" x14ac:dyDescent="0.25">
      <c r="A908" s="162">
        <v>28540311</v>
      </c>
      <c r="B908" s="163">
        <v>9781338777215</v>
      </c>
      <c r="C908" s="156" t="s">
        <v>961</v>
      </c>
      <c r="D908" s="157">
        <v>110401</v>
      </c>
      <c r="E908" s="123" t="str">
        <f>IF(VLOOKUP($B:$B,'Spring ''26 CAWSE Product List'!$A:$F,6,FALSE)="","",VLOOKUP($B:$B,'Spring ''26 CAWSE Product List'!$A:$F,6,FALSE))</f>
        <v/>
      </c>
      <c r="F908" s="156"/>
    </row>
    <row r="909" spans="1:6" x14ac:dyDescent="0.25">
      <c r="A909" s="140">
        <v>77580341</v>
      </c>
      <c r="B909" s="173">
        <v>9781427857217</v>
      </c>
      <c r="C909" s="141" t="s">
        <v>1013</v>
      </c>
      <c r="D909" s="172">
        <v>110401</v>
      </c>
      <c r="E909" s="123" t="str">
        <f>IF(VLOOKUP($B:$B,'Spring ''26 CAWSE Product List'!$A:$F,6,FALSE)="","",VLOOKUP($B:$B,'Spring ''26 CAWSE Product List'!$A:$F,6,FALSE))</f>
        <v/>
      </c>
      <c r="F909" s="156"/>
    </row>
    <row r="910" spans="1:6" x14ac:dyDescent="0.25">
      <c r="A910" s="162">
        <v>52984419</v>
      </c>
      <c r="B910" s="163">
        <v>9781546104452</v>
      </c>
      <c r="C910" s="156" t="s">
        <v>1252</v>
      </c>
      <c r="D910" s="157">
        <v>110401</v>
      </c>
      <c r="E910" s="123" t="str">
        <f>IF(VLOOKUP($B:$B,'Spring ''26 CAWSE Product List'!$A:$F,6,FALSE)="","",VLOOKUP($B:$B,'Spring ''26 CAWSE Product List'!$A:$F,6,FALSE))</f>
        <v/>
      </c>
      <c r="F910" s="156"/>
    </row>
    <row r="911" spans="1:6" x14ac:dyDescent="0.25">
      <c r="A911" s="162">
        <v>40019390</v>
      </c>
      <c r="B911" s="163">
        <v>9781338574999</v>
      </c>
      <c r="C911" s="156" t="s">
        <v>1322</v>
      </c>
      <c r="D911" s="157">
        <v>110401</v>
      </c>
      <c r="E911" s="123" t="str">
        <f>IF(VLOOKUP($B:$B,'Spring ''26 CAWSE Product List'!$A:$F,6,FALSE)="","",VLOOKUP($B:$B,'Spring ''26 CAWSE Product List'!$A:$F,6,FALSE))</f>
        <v/>
      </c>
      <c r="F911" s="156"/>
    </row>
    <row r="912" spans="1:6" x14ac:dyDescent="0.25">
      <c r="A912" s="162">
        <v>33638035</v>
      </c>
      <c r="B912" s="163">
        <v>9781545825150</v>
      </c>
      <c r="C912" s="156" t="s">
        <v>1546</v>
      </c>
      <c r="D912" s="157">
        <v>110401</v>
      </c>
      <c r="E912" s="123" t="str">
        <f>IF(VLOOKUP($B:$B,'Spring ''26 CAWSE Product List'!$A:$F,6,FALSE)="","",VLOOKUP($B:$B,'Spring ''26 CAWSE Product List'!$A:$F,6,FALSE))</f>
        <v/>
      </c>
      <c r="F912" s="156"/>
    </row>
    <row r="913" spans="1:6" x14ac:dyDescent="0.25">
      <c r="A913" s="140">
        <v>71460557</v>
      </c>
      <c r="B913" s="173">
        <v>9781338835618</v>
      </c>
      <c r="C913" s="141" t="s">
        <v>954</v>
      </c>
      <c r="D913" s="172">
        <v>110402</v>
      </c>
      <c r="E913" s="123" t="str">
        <f>IF(VLOOKUP($B:$B,'Spring ''26 CAWSE Product List'!$A:$F,6,FALSE)="","",VLOOKUP($B:$B,'Spring ''26 CAWSE Product List'!$A:$F,6,FALSE))</f>
        <v/>
      </c>
      <c r="F913" s="156"/>
    </row>
    <row r="914" spans="1:6" x14ac:dyDescent="0.25">
      <c r="A914" s="162">
        <v>91934302</v>
      </c>
      <c r="B914" s="163">
        <v>9781546110804</v>
      </c>
      <c r="C914" s="156" t="s">
        <v>1147</v>
      </c>
      <c r="D914" s="157">
        <v>110402</v>
      </c>
      <c r="E914" s="123" t="str">
        <f>IF(VLOOKUP($B:$B,'Spring ''26 CAWSE Product List'!$A:$F,6,FALSE)="","",VLOOKUP($B:$B,'Spring ''26 CAWSE Product List'!$A:$F,6,FALSE))</f>
        <v/>
      </c>
      <c r="F914" s="156"/>
    </row>
    <row r="915" spans="1:6" x14ac:dyDescent="0.25">
      <c r="A915" s="162">
        <v>77419667</v>
      </c>
      <c r="B915" s="163">
        <v>9781338797398</v>
      </c>
      <c r="C915" s="156" t="s">
        <v>1236</v>
      </c>
      <c r="D915" s="157">
        <v>110402</v>
      </c>
      <c r="E915" s="123" t="str">
        <f>IF(VLOOKUP($B:$B,'Spring ''26 CAWSE Product List'!$A:$F,6,FALSE)="","",VLOOKUP($B:$B,'Spring ''26 CAWSE Product List'!$A:$F,6,FALSE))</f>
        <v/>
      </c>
      <c r="F915" s="156"/>
    </row>
    <row r="916" spans="1:6" x14ac:dyDescent="0.25">
      <c r="A916" s="140">
        <v>79667403</v>
      </c>
      <c r="B916" s="173">
        <v>9781338853919</v>
      </c>
      <c r="C916" s="141" t="s">
        <v>1378</v>
      </c>
      <c r="D916" s="172">
        <v>110402</v>
      </c>
      <c r="E916" s="123" t="str">
        <f>IF(VLOOKUP($B:$B,'Spring ''26 CAWSE Product List'!$A:$F,6,FALSE)="","",VLOOKUP($B:$B,'Spring ''26 CAWSE Product List'!$A:$F,6,FALSE))</f>
        <v/>
      </c>
      <c r="F916" s="156"/>
    </row>
    <row r="917" spans="1:6" x14ac:dyDescent="0.25">
      <c r="A917" s="140">
        <v>76425572</v>
      </c>
      <c r="B917" s="173">
        <v>9781546103325</v>
      </c>
      <c r="C917" s="141" t="s">
        <v>871</v>
      </c>
      <c r="D917" s="172">
        <v>110403</v>
      </c>
      <c r="E917" s="123" t="str">
        <f>IF(VLOOKUP($B:$B,'Spring ''26 CAWSE Product List'!$A:$F,6,FALSE)="","",VLOOKUP($B:$B,'Spring ''26 CAWSE Product List'!$A:$F,6,FALSE))</f>
        <v/>
      </c>
      <c r="F917" s="156"/>
    </row>
    <row r="918" spans="1:6" x14ac:dyDescent="0.25">
      <c r="A918" s="140">
        <v>51857873</v>
      </c>
      <c r="B918" s="173">
        <v>9781338835557</v>
      </c>
      <c r="C918" s="141" t="s">
        <v>897</v>
      </c>
      <c r="D918" s="172">
        <v>110403</v>
      </c>
      <c r="E918" s="123" t="str">
        <f>IF(VLOOKUP($B:$B,'Spring ''26 CAWSE Product List'!$A:$F,6,FALSE)="","",VLOOKUP($B:$B,'Spring ''26 CAWSE Product List'!$A:$F,6,FALSE))</f>
        <v/>
      </c>
      <c r="F918" s="156"/>
    </row>
    <row r="919" spans="1:6" x14ac:dyDescent="0.25">
      <c r="A919" s="162">
        <v>17089073</v>
      </c>
      <c r="B919" s="163">
        <v>9781546110378</v>
      </c>
      <c r="C919" s="156" t="s">
        <v>1146</v>
      </c>
      <c r="D919" s="157">
        <v>110403</v>
      </c>
      <c r="E919" s="123" t="str">
        <f>IF(VLOOKUP($B:$B,'Spring ''26 CAWSE Product List'!$A:$F,6,FALSE)="","",VLOOKUP($B:$B,'Spring ''26 CAWSE Product List'!$A:$F,6,FALSE))</f>
        <v/>
      </c>
      <c r="F919" s="156"/>
    </row>
    <row r="920" spans="1:6" x14ac:dyDescent="0.25">
      <c r="A920" s="140">
        <v>51503332</v>
      </c>
      <c r="B920" s="173">
        <v>9781338835861</v>
      </c>
      <c r="C920" s="141" t="s">
        <v>1401</v>
      </c>
      <c r="D920" s="172">
        <v>110403</v>
      </c>
      <c r="E920" s="123" t="str">
        <f>IF(VLOOKUP($B:$B,'Spring ''26 CAWSE Product List'!$A:$F,6,FALSE)="","",VLOOKUP($B:$B,'Spring ''26 CAWSE Product List'!$A:$F,6,FALSE))</f>
        <v/>
      </c>
      <c r="F920" s="174"/>
    </row>
    <row r="921" spans="1:6" x14ac:dyDescent="0.25">
      <c r="A921" s="140">
        <v>71012881</v>
      </c>
      <c r="B921" s="173">
        <v>9781338879155</v>
      </c>
      <c r="C921" s="141" t="s">
        <v>1409</v>
      </c>
      <c r="D921" s="172">
        <v>110403</v>
      </c>
      <c r="E921" s="123" t="str">
        <f>IF(VLOOKUP($B:$B,'Spring ''26 CAWSE Product List'!$A:$F,6,FALSE)="","",VLOOKUP($B:$B,'Spring ''26 CAWSE Product List'!$A:$F,6,FALSE))</f>
        <v/>
      </c>
      <c r="F921" s="174"/>
    </row>
    <row r="922" spans="1:6" x14ac:dyDescent="0.25">
      <c r="A922" s="162">
        <v>39392685</v>
      </c>
      <c r="B922" s="163">
        <v>9781338849325</v>
      </c>
      <c r="C922" s="156" t="s">
        <v>1426</v>
      </c>
      <c r="D922" s="157">
        <v>110403</v>
      </c>
      <c r="E922" s="123" t="str">
        <f>IF(VLOOKUP($B:$B,'Spring ''26 CAWSE Product List'!$A:$F,6,FALSE)="","",VLOOKUP($B:$B,'Spring ''26 CAWSE Product List'!$A:$F,6,FALSE))</f>
        <v/>
      </c>
      <c r="F922" s="156"/>
    </row>
    <row r="923" spans="1:6" x14ac:dyDescent="0.25">
      <c r="A923" s="140">
        <v>21769376</v>
      </c>
      <c r="B923" s="173">
        <v>9781338818529</v>
      </c>
      <c r="C923" s="141" t="s">
        <v>1527</v>
      </c>
      <c r="D923" s="172">
        <v>110403</v>
      </c>
      <c r="E923" s="123" t="str">
        <f>IF(VLOOKUP($B:$B,'Spring ''26 CAWSE Product List'!$A:$F,6,FALSE)="","",VLOOKUP($B:$B,'Spring ''26 CAWSE Product List'!$A:$F,6,FALSE))</f>
        <v/>
      </c>
      <c r="F923" s="174"/>
    </row>
    <row r="924" spans="1:6" x14ac:dyDescent="0.25">
      <c r="A924" s="140">
        <v>44987496</v>
      </c>
      <c r="B924" s="173">
        <v>9798225064518</v>
      </c>
      <c r="C924" s="141" t="s">
        <v>989</v>
      </c>
      <c r="D924" s="172">
        <v>110601</v>
      </c>
      <c r="E924" s="123" t="str">
        <f>IF(VLOOKUP($B:$B,'Spring ''26 CAWSE Product List'!$A:$F,6,FALSE)="","",VLOOKUP($B:$B,'Spring ''26 CAWSE Product List'!$A:$F,6,FALSE))</f>
        <v/>
      </c>
      <c r="F924" s="174"/>
    </row>
    <row r="925" spans="1:6" x14ac:dyDescent="0.25">
      <c r="A925" s="156">
        <v>30020037</v>
      </c>
      <c r="B925" s="163">
        <v>9781443198363</v>
      </c>
      <c r="C925" s="156" t="s">
        <v>1163</v>
      </c>
      <c r="D925" s="157">
        <v>110601</v>
      </c>
      <c r="E925" s="123" t="str">
        <f>IF(VLOOKUP($B:$B,'Spring ''26 CAWSE Product List'!$A:$F,6,FALSE)="","",VLOOKUP($B:$B,'Spring ''26 CAWSE Product List'!$A:$F,6,FALSE))</f>
        <v/>
      </c>
      <c r="F925" s="174"/>
    </row>
    <row r="926" spans="1:6" x14ac:dyDescent="0.25">
      <c r="A926" s="162">
        <v>34486584</v>
      </c>
      <c r="B926" s="163">
        <v>9781338535617</v>
      </c>
      <c r="C926" s="156" t="s">
        <v>1235</v>
      </c>
      <c r="D926" s="157">
        <v>110601</v>
      </c>
      <c r="E926" s="123" t="str">
        <f>IF(VLOOKUP($B:$B,'Spring ''26 CAWSE Product List'!$A:$F,6,FALSE)="","",VLOOKUP($B:$B,'Spring ''26 CAWSE Product List'!$A:$F,6,FALSE))</f>
        <v/>
      </c>
      <c r="F926" s="156"/>
    </row>
    <row r="927" spans="1:6" x14ac:dyDescent="0.25">
      <c r="A927" s="156">
        <v>45392179</v>
      </c>
      <c r="B927" s="163">
        <v>9781368100823</v>
      </c>
      <c r="C927" s="156" t="s">
        <v>1297</v>
      </c>
      <c r="D927" s="157">
        <v>110601</v>
      </c>
      <c r="E927" s="123" t="str">
        <f>IF(VLOOKUP($B:$B,'Spring ''26 CAWSE Product List'!$A:$F,6,FALSE)="","",VLOOKUP($B:$B,'Spring ''26 CAWSE Product List'!$A:$F,6,FALSE))</f>
        <v/>
      </c>
      <c r="F927" s="174"/>
    </row>
    <row r="928" spans="1:6" x14ac:dyDescent="0.25">
      <c r="A928" s="140">
        <v>72116556</v>
      </c>
      <c r="B928" s="173">
        <v>9781545811948</v>
      </c>
      <c r="C928" s="141" t="s">
        <v>1313</v>
      </c>
      <c r="D928" s="172">
        <v>110601</v>
      </c>
      <c r="E928" s="123" t="str">
        <f>IF(VLOOKUP($B:$B,'Spring ''26 CAWSE Product List'!$A:$F,6,FALSE)="","",VLOOKUP($B:$B,'Spring ''26 CAWSE Product List'!$A:$F,6,FALSE))</f>
        <v/>
      </c>
      <c r="F928" s="156"/>
    </row>
    <row r="929" spans="1:6" x14ac:dyDescent="0.25">
      <c r="A929" s="162">
        <v>42262183</v>
      </c>
      <c r="B929" s="163">
        <v>9781524888787</v>
      </c>
      <c r="C929" s="156" t="s">
        <v>964</v>
      </c>
      <c r="D929" s="157">
        <v>110602</v>
      </c>
      <c r="E929" s="123" t="str">
        <f>IF(VLOOKUP($B:$B,'Spring ''26 CAWSE Product List'!$A:$F,6,FALSE)="","",VLOOKUP($B:$B,'Spring ''26 CAWSE Product List'!$A:$F,6,FALSE))</f>
        <v/>
      </c>
      <c r="F929" s="156"/>
    </row>
    <row r="930" spans="1:6" x14ac:dyDescent="0.25">
      <c r="A930" s="156">
        <v>19883309</v>
      </c>
      <c r="B930" s="163">
        <v>9781665988384</v>
      </c>
      <c r="C930" s="156" t="s">
        <v>1031</v>
      </c>
      <c r="D930" s="172">
        <v>110602</v>
      </c>
      <c r="E930" s="123" t="str">
        <f>IF(VLOOKUP($B:$B,'Spring ''26 CAWSE Product List'!$A:$F,6,FALSE)="","",VLOOKUP($B:$B,'Spring ''26 CAWSE Product List'!$A:$F,6,FALSE))</f>
        <v/>
      </c>
      <c r="F930" s="174"/>
    </row>
    <row r="931" spans="1:6" x14ac:dyDescent="0.25">
      <c r="A931" s="140">
        <v>17835723</v>
      </c>
      <c r="B931" s="173">
        <v>9781546122517</v>
      </c>
      <c r="C931" s="141" t="s">
        <v>1109</v>
      </c>
      <c r="D931" s="172">
        <v>110602</v>
      </c>
      <c r="E931" s="123" t="str">
        <f>IF(VLOOKUP($B:$B,'Spring ''26 CAWSE Product List'!$A:$F,6,FALSE)="","",VLOOKUP($B:$B,'Spring ''26 CAWSE Product List'!$A:$F,6,FALSE))</f>
        <v/>
      </c>
      <c r="F931" s="174"/>
    </row>
    <row r="932" spans="1:6" x14ac:dyDescent="0.25">
      <c r="A932" s="162">
        <v>89508210</v>
      </c>
      <c r="B932" s="163">
        <v>9781974740871</v>
      </c>
      <c r="C932" s="156" t="s">
        <v>1331</v>
      </c>
      <c r="D932" s="157">
        <v>110602</v>
      </c>
      <c r="E932" s="123" t="str">
        <f>IF(VLOOKUP($B:$B,'Spring ''26 CAWSE Product List'!$A:$F,6,FALSE)="","",VLOOKUP($B:$B,'Spring ''26 CAWSE Product List'!$A:$F,6,FALSE))</f>
        <v/>
      </c>
      <c r="F932" s="156"/>
    </row>
    <row r="933" spans="1:6" x14ac:dyDescent="0.25">
      <c r="A933" s="140">
        <v>75717031</v>
      </c>
      <c r="B933" s="173">
        <v>9781339041193</v>
      </c>
      <c r="C933" s="141" t="s">
        <v>1399</v>
      </c>
      <c r="D933" s="172">
        <v>110602</v>
      </c>
      <c r="E933" s="123" t="str">
        <f>IF(VLOOKUP($B:$B,'Spring ''26 CAWSE Product List'!$A:$F,6,FALSE)="","",VLOOKUP($B:$B,'Spring ''26 CAWSE Product List'!$A:$F,6,FALSE))</f>
        <v/>
      </c>
      <c r="F933" s="174"/>
    </row>
    <row r="934" spans="1:6" x14ac:dyDescent="0.25">
      <c r="A934" s="140">
        <v>23521579</v>
      </c>
      <c r="B934" s="173">
        <v>9780063417717</v>
      </c>
      <c r="C934" s="141" t="s">
        <v>1072</v>
      </c>
      <c r="D934" s="172">
        <v>110603</v>
      </c>
      <c r="E934" s="123" t="str">
        <f>IF(VLOOKUP($B:$B,'Spring ''26 CAWSE Product List'!$A:$F,6,FALSE)="","",VLOOKUP($B:$B,'Spring ''26 CAWSE Product List'!$A:$F,6,FALSE))</f>
        <v/>
      </c>
      <c r="F934" s="156"/>
    </row>
    <row r="935" spans="1:6" x14ac:dyDescent="0.25">
      <c r="A935" s="140">
        <v>68459710</v>
      </c>
      <c r="B935" s="173">
        <v>9781338879421</v>
      </c>
      <c r="C935" s="141" t="s">
        <v>1112</v>
      </c>
      <c r="D935" s="172">
        <v>110603</v>
      </c>
      <c r="E935" s="123" t="str">
        <f>IF(VLOOKUP($B:$B,'Spring ''26 CAWSE Product List'!$A:$F,6,FALSE)="","",VLOOKUP($B:$B,'Spring ''26 CAWSE Product List'!$A:$F,6,FALSE))</f>
        <v/>
      </c>
      <c r="F935" s="156"/>
    </row>
    <row r="936" spans="1:6" x14ac:dyDescent="0.25">
      <c r="A936" s="156">
        <v>58382204</v>
      </c>
      <c r="B936" s="163">
        <v>9781039711846</v>
      </c>
      <c r="C936" s="156" t="s">
        <v>1125</v>
      </c>
      <c r="D936" s="172">
        <v>110603</v>
      </c>
      <c r="E936" s="123" t="str">
        <f>IF(VLOOKUP($B:$B,'Spring ''26 CAWSE Product List'!$A:$F,6,FALSE)="","",VLOOKUP($B:$B,'Spring ''26 CAWSE Product List'!$A:$F,6,FALSE))</f>
        <v/>
      </c>
      <c r="F936" s="174"/>
    </row>
    <row r="937" spans="1:6" x14ac:dyDescent="0.25">
      <c r="A937" s="140">
        <v>34447798</v>
      </c>
      <c r="B937" s="173">
        <v>9781039711020</v>
      </c>
      <c r="C937" s="141" t="s">
        <v>1209</v>
      </c>
      <c r="D937" s="172">
        <v>110603</v>
      </c>
      <c r="E937" s="123" t="str">
        <f>IF(VLOOKUP($B:$B,'Spring ''26 CAWSE Product List'!$A:$F,6,FALSE)="","",VLOOKUP($B:$B,'Spring ''26 CAWSE Product List'!$A:$F,6,FALSE))</f>
        <v/>
      </c>
      <c r="F937" s="156"/>
    </row>
    <row r="938" spans="1:6" x14ac:dyDescent="0.25">
      <c r="A938" s="162">
        <v>58017831</v>
      </c>
      <c r="B938" s="163">
        <v>9781974747146</v>
      </c>
      <c r="C938" s="156" t="s">
        <v>1229</v>
      </c>
      <c r="D938" s="157">
        <v>110603</v>
      </c>
      <c r="E938" s="123" t="str">
        <f>IF(VLOOKUP($B:$B,'Spring ''26 CAWSE Product List'!$A:$F,6,FALSE)="","",VLOOKUP($B:$B,'Spring ''26 CAWSE Product List'!$A:$F,6,FALSE))</f>
        <v/>
      </c>
      <c r="F938" s="156"/>
    </row>
    <row r="939" spans="1:6" x14ac:dyDescent="0.25">
      <c r="A939" s="162">
        <v>15261026</v>
      </c>
      <c r="B939" s="163">
        <v>9798887244020</v>
      </c>
      <c r="C939" s="156" t="s">
        <v>1425</v>
      </c>
      <c r="D939" s="157">
        <v>110603</v>
      </c>
      <c r="E939" s="123" t="str">
        <f>IF(VLOOKUP($B:$B,'Spring ''26 CAWSE Product List'!$A:$F,6,FALSE)="","",VLOOKUP($B:$B,'Spring ''26 CAWSE Product List'!$A:$F,6,FALSE))</f>
        <v/>
      </c>
      <c r="F939" s="156"/>
    </row>
    <row r="940" spans="1:6" x14ac:dyDescent="0.25">
      <c r="A940" s="155">
        <v>34205600</v>
      </c>
      <c r="B940" s="163">
        <v>9781546110460</v>
      </c>
      <c r="C940" s="156" t="s">
        <v>1495</v>
      </c>
      <c r="D940" s="157">
        <v>110603</v>
      </c>
      <c r="E940" s="123" t="str">
        <f>IF(VLOOKUP($B:$B,'Spring ''26 CAWSE Product List'!$A:$F,6,FALSE)="","",VLOOKUP($B:$B,'Spring ''26 CAWSE Product List'!$A:$F,6,FALSE))</f>
        <v/>
      </c>
      <c r="F940" s="174"/>
    </row>
    <row r="941" spans="1:6" x14ac:dyDescent="0.25">
      <c r="A941" s="140">
        <v>19956343</v>
      </c>
      <c r="B941" s="173">
        <v>9781338843316</v>
      </c>
      <c r="C941" s="141" t="s">
        <v>227</v>
      </c>
      <c r="D941" s="172">
        <v>110701</v>
      </c>
      <c r="E941" s="123" t="str">
        <f>IF(VLOOKUP($B:$B,'Spring ''26 CAWSE Product List'!$A:$F,6,FALSE)="","",VLOOKUP($B:$B,'Spring ''26 CAWSE Product List'!$A:$F,6,FALSE))</f>
        <v/>
      </c>
      <c r="F941" s="156"/>
    </row>
    <row r="942" spans="1:6" x14ac:dyDescent="0.25">
      <c r="A942" s="162">
        <v>24193222</v>
      </c>
      <c r="B942" s="163">
        <v>9780593891353</v>
      </c>
      <c r="C942" s="156" t="s">
        <v>937</v>
      </c>
      <c r="D942" s="157">
        <v>110701</v>
      </c>
      <c r="E942" s="123" t="str">
        <f>IF(VLOOKUP($B:$B,'Spring ''26 CAWSE Product List'!$A:$F,6,FALSE)="","",VLOOKUP($B:$B,'Spring ''26 CAWSE Product List'!$A:$F,6,FALSE))</f>
        <v/>
      </c>
      <c r="F942" s="156"/>
    </row>
    <row r="943" spans="1:6" x14ac:dyDescent="0.25">
      <c r="A943" s="140">
        <v>82397414</v>
      </c>
      <c r="B943" s="173">
        <v>9781964487403</v>
      </c>
      <c r="C943" s="141" t="s">
        <v>940</v>
      </c>
      <c r="D943" s="172">
        <v>110701</v>
      </c>
      <c r="E943" s="123" t="str">
        <f>IF(VLOOKUP($B:$B,'Spring ''26 CAWSE Product List'!$A:$F,6,FALSE)="","",VLOOKUP($B:$B,'Spring ''26 CAWSE Product List'!$A:$F,6,FALSE))</f>
        <v/>
      </c>
      <c r="F943" s="156"/>
    </row>
    <row r="944" spans="1:6" x14ac:dyDescent="0.25">
      <c r="A944" s="162">
        <v>64947537</v>
      </c>
      <c r="B944" s="163">
        <v>9780593891346</v>
      </c>
      <c r="C944" s="156" t="s">
        <v>1118</v>
      </c>
      <c r="D944" s="157">
        <v>110701</v>
      </c>
      <c r="E944" s="123" t="str">
        <f>IF(VLOOKUP($B:$B,'Spring ''26 CAWSE Product List'!$A:$F,6,FALSE)="","",VLOOKUP($B:$B,'Spring ''26 CAWSE Product List'!$A:$F,6,FALSE))</f>
        <v/>
      </c>
      <c r="F944" s="156"/>
    </row>
    <row r="945" spans="1:6" x14ac:dyDescent="0.25">
      <c r="A945" s="140">
        <v>98426498</v>
      </c>
      <c r="B945" s="173">
        <v>9798225056346</v>
      </c>
      <c r="C945" s="141" t="s">
        <v>1346</v>
      </c>
      <c r="D945" s="172">
        <v>110701</v>
      </c>
      <c r="E945" s="123" t="str">
        <f>IF(VLOOKUP($B:$B,'Spring ''26 CAWSE Product List'!$A:$F,6,FALSE)="","",VLOOKUP($B:$B,'Spring ''26 CAWSE Product List'!$A:$F,6,FALSE))</f>
        <v/>
      </c>
      <c r="F945" s="174"/>
    </row>
    <row r="946" spans="1:6" x14ac:dyDescent="0.25">
      <c r="A946" s="140">
        <v>43297775</v>
      </c>
      <c r="B946" s="173">
        <v>9781546162117</v>
      </c>
      <c r="C946" s="141" t="s">
        <v>1458</v>
      </c>
      <c r="D946" s="172">
        <v>110701</v>
      </c>
      <c r="E946" s="123" t="str">
        <f>IF(VLOOKUP($B:$B,'Spring ''26 CAWSE Product List'!$A:$F,6,FALSE)="","",VLOOKUP($B:$B,'Spring ''26 CAWSE Product List'!$A:$F,6,FALSE))</f>
        <v/>
      </c>
      <c r="F946" s="174"/>
    </row>
    <row r="947" spans="1:6" x14ac:dyDescent="0.25">
      <c r="A947" s="140">
        <v>87643755</v>
      </c>
      <c r="B947" s="173">
        <v>9781338880434</v>
      </c>
      <c r="C947" s="141" t="s">
        <v>1497</v>
      </c>
      <c r="D947" s="172">
        <v>110701</v>
      </c>
      <c r="E947" s="123" t="str">
        <f>IF(VLOOKUP($B:$B,'Spring ''26 CAWSE Product List'!$A:$F,6,FALSE)="","",VLOOKUP($B:$B,'Spring ''26 CAWSE Product List'!$A:$F,6,FALSE))</f>
        <v/>
      </c>
      <c r="F947" s="174"/>
    </row>
    <row r="948" spans="1:6" x14ac:dyDescent="0.25">
      <c r="A948" s="156">
        <v>20481661</v>
      </c>
      <c r="B948" s="163">
        <v>9781339022468</v>
      </c>
      <c r="C948" s="156" t="s">
        <v>1051</v>
      </c>
      <c r="D948" s="172">
        <v>110702</v>
      </c>
      <c r="E948" s="123" t="str">
        <f>IF(VLOOKUP($B:$B,'Spring ''26 CAWSE Product List'!$A:$F,6,FALSE)="","",VLOOKUP($B:$B,'Spring ''26 CAWSE Product List'!$A:$F,6,FALSE))</f>
        <v/>
      </c>
      <c r="F948" s="174"/>
    </row>
    <row r="949" spans="1:6" x14ac:dyDescent="0.25">
      <c r="A949" s="156">
        <v>33602483</v>
      </c>
      <c r="B949" s="163">
        <v>9781339022406</v>
      </c>
      <c r="C949" s="156" t="s">
        <v>1054</v>
      </c>
      <c r="D949" s="157">
        <v>110702</v>
      </c>
      <c r="E949" s="123" t="str">
        <f>IF(VLOOKUP($B:$B,'Spring ''26 CAWSE Product List'!$A:$F,6,FALSE)="","",VLOOKUP($B:$B,'Spring ''26 CAWSE Product List'!$A:$F,6,FALSE))</f>
        <v/>
      </c>
      <c r="F949" s="174"/>
    </row>
    <row r="950" spans="1:6" x14ac:dyDescent="0.25">
      <c r="A950" s="140">
        <v>10748580</v>
      </c>
      <c r="B950" s="173">
        <v>9781546119746</v>
      </c>
      <c r="C950" s="141" t="s">
        <v>1308</v>
      </c>
      <c r="D950" s="172">
        <v>110702</v>
      </c>
      <c r="E950" s="123" t="str">
        <f>IF(VLOOKUP($B:$B,'Spring ''26 CAWSE Product List'!$A:$F,6,FALSE)="","",VLOOKUP($B:$B,'Spring ''26 CAWSE Product List'!$A:$F,6,FALSE))</f>
        <v/>
      </c>
      <c r="F950" s="156"/>
    </row>
    <row r="951" spans="1:6" x14ac:dyDescent="0.25">
      <c r="A951" s="140">
        <v>76736385</v>
      </c>
      <c r="B951" s="173">
        <v>9781546119760</v>
      </c>
      <c r="C951" s="141" t="s">
        <v>1309</v>
      </c>
      <c r="D951" s="172">
        <v>110702</v>
      </c>
      <c r="E951" s="123" t="str">
        <f>IF(VLOOKUP($B:$B,'Spring ''26 CAWSE Product List'!$A:$F,6,FALSE)="","",VLOOKUP($B:$B,'Spring ''26 CAWSE Product List'!$A:$F,6,FALSE))</f>
        <v/>
      </c>
      <c r="F951" s="156"/>
    </row>
    <row r="952" spans="1:6" x14ac:dyDescent="0.25">
      <c r="A952" s="140">
        <v>99814608</v>
      </c>
      <c r="B952" s="173">
        <v>9781546110439</v>
      </c>
      <c r="C952" s="141" t="s">
        <v>1357</v>
      </c>
      <c r="D952" s="172">
        <v>110702</v>
      </c>
      <c r="E952" s="123" t="str">
        <f>IF(VLOOKUP($B:$B,'Spring ''26 CAWSE Product List'!$A:$F,6,FALSE)="","",VLOOKUP($B:$B,'Spring ''26 CAWSE Product List'!$A:$F,6,FALSE))</f>
        <v/>
      </c>
      <c r="F952" s="174"/>
    </row>
    <row r="953" spans="1:6" x14ac:dyDescent="0.25">
      <c r="A953" s="140">
        <v>90448244</v>
      </c>
      <c r="B953" s="173">
        <v>9781546183570</v>
      </c>
      <c r="C953" s="141" t="s">
        <v>1358</v>
      </c>
      <c r="D953" s="172">
        <v>110702</v>
      </c>
      <c r="E953" s="123" t="str">
        <f>IF(VLOOKUP($B:$B,'Spring ''26 CAWSE Product List'!$A:$F,6,FALSE)="","",VLOOKUP($B:$B,'Spring ''26 CAWSE Product List'!$A:$F,6,FALSE))</f>
        <v/>
      </c>
      <c r="F953" s="174"/>
    </row>
    <row r="954" spans="1:6" x14ac:dyDescent="0.25">
      <c r="A954" s="140">
        <v>28176959</v>
      </c>
      <c r="B954" s="173">
        <v>9781338832525</v>
      </c>
      <c r="C954" s="141" t="s">
        <v>265</v>
      </c>
      <c r="D954" s="172">
        <v>110703</v>
      </c>
      <c r="E954" s="123" t="str">
        <f>IF(VLOOKUP($B:$B,'Spring ''26 CAWSE Product List'!$A:$F,6,FALSE)="","",VLOOKUP($B:$B,'Spring ''26 CAWSE Product List'!$A:$F,6,FALSE))</f>
        <v/>
      </c>
      <c r="F954" s="156"/>
    </row>
    <row r="955" spans="1:6" x14ac:dyDescent="0.25">
      <c r="A955" s="140">
        <v>61882409</v>
      </c>
      <c r="B955" s="173">
        <v>9781338745658</v>
      </c>
      <c r="C955" s="141" t="s">
        <v>266</v>
      </c>
      <c r="D955" s="172">
        <v>110703</v>
      </c>
      <c r="E955" s="123" t="str">
        <f>IF(VLOOKUP($B:$B,'Spring ''26 CAWSE Product List'!$A:$F,6,FALSE)="","",VLOOKUP($B:$B,'Spring ''26 CAWSE Product List'!$A:$F,6,FALSE))</f>
        <v/>
      </c>
      <c r="F955" s="156"/>
    </row>
    <row r="956" spans="1:6" x14ac:dyDescent="0.25">
      <c r="A956" s="140">
        <v>30843647</v>
      </c>
      <c r="B956" s="173">
        <v>9781338843286</v>
      </c>
      <c r="C956" s="141" t="s">
        <v>1175</v>
      </c>
      <c r="D956" s="172">
        <v>110703</v>
      </c>
      <c r="E956" s="123" t="str">
        <f>IF(VLOOKUP($B:$B,'Spring ''26 CAWSE Product List'!$A:$F,6,FALSE)="","",VLOOKUP($B:$B,'Spring ''26 CAWSE Product List'!$A:$F,6,FALSE))</f>
        <v/>
      </c>
      <c r="F956" s="156"/>
    </row>
    <row r="957" spans="1:6" x14ac:dyDescent="0.25">
      <c r="A957" s="140">
        <v>25263051</v>
      </c>
      <c r="B957" s="173">
        <v>9781338843347</v>
      </c>
      <c r="C957" s="141" t="s">
        <v>1176</v>
      </c>
      <c r="D957" s="172">
        <v>110703</v>
      </c>
      <c r="E957" s="123" t="str">
        <f>IF(VLOOKUP($B:$B,'Spring ''26 CAWSE Product List'!$A:$F,6,FALSE)="","",VLOOKUP($B:$B,'Spring ''26 CAWSE Product List'!$A:$F,6,FALSE))</f>
        <v/>
      </c>
      <c r="F957" s="156"/>
    </row>
    <row r="958" spans="1:6" x14ac:dyDescent="0.25">
      <c r="A958" s="162">
        <v>56648136</v>
      </c>
      <c r="B958" s="163">
        <v>9781339042770</v>
      </c>
      <c r="C958" s="156" t="s">
        <v>1359</v>
      </c>
      <c r="D958" s="157">
        <v>110703</v>
      </c>
      <c r="E958" s="123" t="str">
        <f>IF(VLOOKUP($B:$B,'Spring ''26 CAWSE Product List'!$A:$F,6,FALSE)="","",VLOOKUP($B:$B,'Spring ''26 CAWSE Product List'!$A:$F,6,FALSE))</f>
        <v/>
      </c>
      <c r="F958" s="156"/>
    </row>
    <row r="959" spans="1:6" x14ac:dyDescent="0.25">
      <c r="A959" s="140">
        <v>18345224</v>
      </c>
      <c r="B959" s="173">
        <v>9781338897036</v>
      </c>
      <c r="C959" s="141" t="s">
        <v>228</v>
      </c>
      <c r="D959" s="172">
        <v>110801</v>
      </c>
      <c r="E959" s="123" t="str">
        <f>IF(VLOOKUP($B:$B,'Spring ''26 CAWSE Product List'!$A:$F,6,FALSE)="","",VLOOKUP($B:$B,'Spring ''26 CAWSE Product List'!$A:$F,6,FALSE))</f>
        <v/>
      </c>
      <c r="F959" s="156"/>
    </row>
    <row r="960" spans="1:6" x14ac:dyDescent="0.25">
      <c r="A960" s="156">
        <v>20961881</v>
      </c>
      <c r="B960" s="163">
        <v>9781338828832</v>
      </c>
      <c r="C960" s="156" t="s">
        <v>1011</v>
      </c>
      <c r="D960" s="172">
        <v>110801</v>
      </c>
      <c r="E960" s="123" t="str">
        <f>IF(VLOOKUP($B:$B,'Spring ''26 CAWSE Product List'!$A:$F,6,FALSE)="","",VLOOKUP($B:$B,'Spring ''26 CAWSE Product List'!$A:$F,6,FALSE))</f>
        <v/>
      </c>
      <c r="F960" s="174"/>
    </row>
    <row r="961" spans="1:6" x14ac:dyDescent="0.25">
      <c r="A961" s="156">
        <v>94843004</v>
      </c>
      <c r="B961" s="163">
        <v>9781338828894</v>
      </c>
      <c r="C961" s="156" t="s">
        <v>1012</v>
      </c>
      <c r="D961" s="157">
        <v>110801</v>
      </c>
      <c r="E961" s="123" t="str">
        <f>IF(VLOOKUP($B:$B,'Spring ''26 CAWSE Product List'!$A:$F,6,FALSE)="","",VLOOKUP($B:$B,'Spring ''26 CAWSE Product List'!$A:$F,6,FALSE))</f>
        <v/>
      </c>
      <c r="F961" s="174"/>
    </row>
    <row r="962" spans="1:6" x14ac:dyDescent="0.25">
      <c r="A962" s="162">
        <v>89627851</v>
      </c>
      <c r="B962" s="163">
        <v>9781546193173</v>
      </c>
      <c r="C962" s="156" t="s">
        <v>1048</v>
      </c>
      <c r="D962" s="157">
        <v>110801</v>
      </c>
      <c r="E962" s="123" t="str">
        <f>IF(VLOOKUP($B:$B,'Spring ''26 CAWSE Product List'!$A:$F,6,FALSE)="","",VLOOKUP($B:$B,'Spring ''26 CAWSE Product List'!$A:$F,6,FALSE))</f>
        <v/>
      </c>
      <c r="F962" s="156"/>
    </row>
    <row r="963" spans="1:6" x14ac:dyDescent="0.25">
      <c r="A963" s="162">
        <v>81790813</v>
      </c>
      <c r="B963" s="163">
        <v>9781338818857</v>
      </c>
      <c r="C963" s="156" t="s">
        <v>1363</v>
      </c>
      <c r="D963" s="157">
        <v>110801</v>
      </c>
      <c r="E963" s="123" t="str">
        <f>IF(VLOOKUP($B:$B,'Spring ''26 CAWSE Product List'!$A:$F,6,FALSE)="","",VLOOKUP($B:$B,'Spring ''26 CAWSE Product List'!$A:$F,6,FALSE))</f>
        <v/>
      </c>
      <c r="F963" s="156"/>
    </row>
    <row r="964" spans="1:6" x14ac:dyDescent="0.25">
      <c r="A964" s="140">
        <v>12962130</v>
      </c>
      <c r="B964" s="173">
        <v>9781338883497</v>
      </c>
      <c r="C964" s="141" t="s">
        <v>1365</v>
      </c>
      <c r="D964" s="172">
        <v>110801</v>
      </c>
      <c r="E964" s="123" t="str">
        <f>IF(VLOOKUP($B:$B,'Spring ''26 CAWSE Product List'!$A:$F,6,FALSE)="","",VLOOKUP($B:$B,'Spring ''26 CAWSE Product List'!$A:$F,6,FALSE))</f>
        <v/>
      </c>
      <c r="F964" s="174"/>
    </row>
    <row r="965" spans="1:6" x14ac:dyDescent="0.25">
      <c r="A965" s="140">
        <v>41438635</v>
      </c>
      <c r="B965" s="173">
        <v>9781546120056</v>
      </c>
      <c r="C965" s="141" t="s">
        <v>1439</v>
      </c>
      <c r="D965" s="172">
        <v>110801</v>
      </c>
      <c r="E965" s="123" t="str">
        <f>IF(VLOOKUP($B:$B,'Spring ''26 CAWSE Product List'!$A:$F,6,FALSE)="","",VLOOKUP($B:$B,'Spring ''26 CAWSE Product List'!$A:$F,6,FALSE))</f>
        <v/>
      </c>
      <c r="F965" s="174"/>
    </row>
    <row r="966" spans="1:6" x14ac:dyDescent="0.25">
      <c r="A966" s="140">
        <v>86492058</v>
      </c>
      <c r="B966" s="173">
        <v>9781546120087</v>
      </c>
      <c r="C966" s="141" t="s">
        <v>1440</v>
      </c>
      <c r="D966" s="172">
        <v>110801</v>
      </c>
      <c r="E966" s="123" t="str">
        <f>IF(VLOOKUP($B:$B,'Spring ''26 CAWSE Product List'!$A:$F,6,FALSE)="","",VLOOKUP($B:$B,'Spring ''26 CAWSE Product List'!$A:$F,6,FALSE))</f>
        <v/>
      </c>
      <c r="F966" s="174"/>
    </row>
    <row r="967" spans="1:6" x14ac:dyDescent="0.25">
      <c r="A967" s="140">
        <v>42343207</v>
      </c>
      <c r="B967" s="173">
        <v>9781338896909</v>
      </c>
      <c r="C967" s="141" t="s">
        <v>229</v>
      </c>
      <c r="D967" s="172">
        <v>110802</v>
      </c>
      <c r="E967" s="123" t="str">
        <f>IF(VLOOKUP($B:$B,'Spring ''26 CAWSE Product List'!$A:$F,6,FALSE)="","",VLOOKUP($B:$B,'Spring ''26 CAWSE Product List'!$A:$F,6,FALSE))</f>
        <v/>
      </c>
      <c r="F967" s="156"/>
    </row>
    <row r="968" spans="1:6" x14ac:dyDescent="0.25">
      <c r="A968" s="140">
        <v>96454506</v>
      </c>
      <c r="B968" s="173">
        <v>9781546122456</v>
      </c>
      <c r="C968" s="141" t="s">
        <v>977</v>
      </c>
      <c r="D968" s="172">
        <v>110802</v>
      </c>
      <c r="E968" s="123" t="str">
        <f>IF(VLOOKUP($B:$B,'Spring ''26 CAWSE Product List'!$A:$F,6,FALSE)="","",VLOOKUP($B:$B,'Spring ''26 CAWSE Product List'!$A:$F,6,FALSE))</f>
        <v/>
      </c>
      <c r="F968" s="156"/>
    </row>
    <row r="969" spans="1:6" x14ac:dyDescent="0.25">
      <c r="A969" s="140">
        <v>16810986</v>
      </c>
      <c r="B969" s="173">
        <v>9781546122425</v>
      </c>
      <c r="C969" s="141" t="s">
        <v>978</v>
      </c>
      <c r="D969" s="172">
        <v>110802</v>
      </c>
      <c r="E969" s="123" t="str">
        <f>IF(VLOOKUP($B:$B,'Spring ''26 CAWSE Product List'!$A:$F,6,FALSE)="","",VLOOKUP($B:$B,'Spring ''26 CAWSE Product List'!$A:$F,6,FALSE))</f>
        <v/>
      </c>
      <c r="F969" s="156"/>
    </row>
    <row r="970" spans="1:6" x14ac:dyDescent="0.25">
      <c r="A970" s="140">
        <v>11092201</v>
      </c>
      <c r="B970" s="173">
        <v>9781546139188</v>
      </c>
      <c r="C970" s="141" t="s">
        <v>997</v>
      </c>
      <c r="D970" s="172">
        <v>110802</v>
      </c>
      <c r="E970" s="123" t="str">
        <f>IF(VLOOKUP($B:$B,'Spring ''26 CAWSE Product List'!$A:$F,6,FALSE)="","",VLOOKUP($B:$B,'Spring ''26 CAWSE Product List'!$A:$F,6,FALSE))</f>
        <v/>
      </c>
      <c r="F970" s="156"/>
    </row>
    <row r="971" spans="1:6" x14ac:dyDescent="0.25">
      <c r="A971" s="140">
        <v>48302390</v>
      </c>
      <c r="B971" s="173">
        <v>9781338880304</v>
      </c>
      <c r="C971" s="141" t="s">
        <v>1280</v>
      </c>
      <c r="D971" s="172">
        <v>110802</v>
      </c>
      <c r="E971" s="123" t="str">
        <f>IF(VLOOKUP($B:$B,'Spring ''26 CAWSE Product List'!$A:$F,6,FALSE)="","",VLOOKUP($B:$B,'Spring ''26 CAWSE Product List'!$A:$F,6,FALSE))</f>
        <v/>
      </c>
      <c r="F971" s="156"/>
    </row>
    <row r="972" spans="1:6" x14ac:dyDescent="0.25">
      <c r="A972" s="140">
        <v>76752595</v>
      </c>
      <c r="B972" s="173">
        <v>9781546127079</v>
      </c>
      <c r="C972" s="141" t="s">
        <v>1281</v>
      </c>
      <c r="D972" s="172">
        <v>110802</v>
      </c>
      <c r="E972" s="123" t="str">
        <f>IF(VLOOKUP($B:$B,'Spring ''26 CAWSE Product List'!$A:$F,6,FALSE)="","",VLOOKUP($B:$B,'Spring ''26 CAWSE Product List'!$A:$F,6,FALSE))</f>
        <v/>
      </c>
      <c r="F972" s="156"/>
    </row>
    <row r="973" spans="1:6" x14ac:dyDescent="0.25">
      <c r="A973" s="140">
        <v>37836928</v>
      </c>
      <c r="B973" s="173">
        <v>9781338745467</v>
      </c>
      <c r="C973" s="141" t="s">
        <v>267</v>
      </c>
      <c r="D973" s="172">
        <v>110803</v>
      </c>
      <c r="E973" s="123" t="str">
        <f>IF(VLOOKUP($B:$B,'Spring ''26 CAWSE Product List'!$A:$F,6,FALSE)="","",VLOOKUP($B:$B,'Spring ''26 CAWSE Product List'!$A:$F,6,FALSE))</f>
        <v/>
      </c>
      <c r="F973" s="156"/>
    </row>
    <row r="974" spans="1:6" x14ac:dyDescent="0.25">
      <c r="A974" s="140">
        <v>10350536</v>
      </c>
      <c r="B974" s="173">
        <v>9781338877601</v>
      </c>
      <c r="C974" s="141" t="s">
        <v>996</v>
      </c>
      <c r="D974" s="172">
        <v>110803</v>
      </c>
      <c r="E974" s="123" t="str">
        <f>IF(VLOOKUP($B:$B,'Spring ''26 CAWSE Product List'!$A:$F,6,FALSE)="","",VLOOKUP($B:$B,'Spring ''26 CAWSE Product List'!$A:$F,6,FALSE))</f>
        <v/>
      </c>
      <c r="F974" s="156"/>
    </row>
    <row r="975" spans="1:6" x14ac:dyDescent="0.25">
      <c r="A975" s="140">
        <v>21947128</v>
      </c>
      <c r="B975" s="173">
        <v>9781338877632</v>
      </c>
      <c r="C975" s="141" t="s">
        <v>998</v>
      </c>
      <c r="D975" s="172">
        <v>110803</v>
      </c>
      <c r="E975" s="123" t="str">
        <f>IF(VLOOKUP($B:$B,'Spring ''26 CAWSE Product List'!$A:$F,6,FALSE)="","",VLOOKUP($B:$B,'Spring ''26 CAWSE Product List'!$A:$F,6,FALSE))</f>
        <v/>
      </c>
      <c r="F975" s="156"/>
    </row>
    <row r="976" spans="1:6" x14ac:dyDescent="0.25">
      <c r="A976" s="140">
        <v>32805563</v>
      </c>
      <c r="B976" s="173">
        <v>9781338799903</v>
      </c>
      <c r="C976" s="141" t="s">
        <v>1285</v>
      </c>
      <c r="D976" s="172">
        <v>110803</v>
      </c>
      <c r="E976" s="123" t="str">
        <f>IF(VLOOKUP($B:$B,'Spring ''26 CAWSE Product List'!$A:$F,6,FALSE)="","",VLOOKUP($B:$B,'Spring ''26 CAWSE Product List'!$A:$F,6,FALSE))</f>
        <v/>
      </c>
      <c r="F976" s="156"/>
    </row>
    <row r="977" spans="1:6" x14ac:dyDescent="0.25">
      <c r="A977" s="140">
        <v>21123275</v>
      </c>
      <c r="B977" s="173">
        <v>9781338883442</v>
      </c>
      <c r="C977" s="141" t="s">
        <v>1364</v>
      </c>
      <c r="D977" s="172">
        <v>110803</v>
      </c>
      <c r="E977" s="123" t="str">
        <f>IF(VLOOKUP($B:$B,'Spring ''26 CAWSE Product List'!$A:$F,6,FALSE)="","",VLOOKUP($B:$B,'Spring ''26 CAWSE Product List'!$A:$F,6,FALSE))</f>
        <v/>
      </c>
      <c r="F977" s="174"/>
    </row>
    <row r="978" spans="1:6" x14ac:dyDescent="0.25">
      <c r="A978" s="140">
        <v>61097846</v>
      </c>
      <c r="B978" s="173">
        <v>9781338897067</v>
      </c>
      <c r="C978" s="141" t="s">
        <v>1376</v>
      </c>
      <c r="D978" s="172">
        <v>110803</v>
      </c>
      <c r="E978" s="123" t="str">
        <f>IF(VLOOKUP($B:$B,'Spring ''26 CAWSE Product List'!$A:$F,6,FALSE)="","",VLOOKUP($B:$B,'Spring ''26 CAWSE Product List'!$A:$F,6,FALSE))</f>
        <v/>
      </c>
      <c r="F978" s="174"/>
    </row>
    <row r="979" spans="1:6" x14ac:dyDescent="0.25">
      <c r="A979" s="162">
        <v>12193145</v>
      </c>
      <c r="B979" s="163">
        <v>9781039714779</v>
      </c>
      <c r="C979" s="156" t="s">
        <v>959</v>
      </c>
      <c r="D979" s="157">
        <v>110901</v>
      </c>
      <c r="E979" s="123" t="str">
        <f>IF(VLOOKUP($B:$B,'Spring ''26 CAWSE Product List'!$A:$F,6,FALSE)="","",VLOOKUP($B:$B,'Spring ''26 CAWSE Product List'!$A:$F,6,FALSE))</f>
        <v/>
      </c>
      <c r="F979" s="156"/>
    </row>
    <row r="980" spans="1:6" x14ac:dyDescent="0.25">
      <c r="A980" s="156">
        <v>43467459</v>
      </c>
      <c r="B980" s="163">
        <v>9781836421177</v>
      </c>
      <c r="C980" s="156" t="s">
        <v>1068</v>
      </c>
      <c r="D980" s="157">
        <v>110901</v>
      </c>
      <c r="E980" s="123" t="str">
        <f>IF(VLOOKUP($B:$B,'Spring ''26 CAWSE Product List'!$A:$F,6,FALSE)="","",VLOOKUP($B:$B,'Spring ''26 CAWSE Product List'!$A:$F,6,FALSE))</f>
        <v/>
      </c>
      <c r="F980" s="174"/>
    </row>
    <row r="981" spans="1:6" x14ac:dyDescent="0.25">
      <c r="A981" s="162">
        <v>84793916</v>
      </c>
      <c r="B981" s="163">
        <v>9798217051649</v>
      </c>
      <c r="C981" s="156" t="s">
        <v>1142</v>
      </c>
      <c r="D981" s="157">
        <v>110901</v>
      </c>
      <c r="E981" s="123" t="str">
        <f>IF(VLOOKUP($B:$B,'Spring ''26 CAWSE Product List'!$A:$F,6,FALSE)="","",VLOOKUP($B:$B,'Spring ''26 CAWSE Product List'!$A:$F,6,FALSE))</f>
        <v/>
      </c>
      <c r="F981" s="156"/>
    </row>
    <row r="982" spans="1:6" x14ac:dyDescent="0.25">
      <c r="A982" s="140">
        <v>32978276</v>
      </c>
      <c r="B982" s="173">
        <v>9781836429586</v>
      </c>
      <c r="C982" s="141" t="s">
        <v>1150</v>
      </c>
      <c r="D982" s="172">
        <v>110901</v>
      </c>
      <c r="E982" s="123" t="str">
        <f>IF(VLOOKUP($B:$B,'Spring ''26 CAWSE Product List'!$A:$F,6,FALSE)="","",VLOOKUP($B:$B,'Spring ''26 CAWSE Product List'!$A:$F,6,FALSE))</f>
        <v/>
      </c>
      <c r="F982" s="174"/>
    </row>
    <row r="983" spans="1:6" x14ac:dyDescent="0.25">
      <c r="A983" s="140">
        <v>84555712</v>
      </c>
      <c r="B983" s="173">
        <v>9781836424390</v>
      </c>
      <c r="C983" s="141" t="s">
        <v>1221</v>
      </c>
      <c r="D983" s="172">
        <v>110901</v>
      </c>
      <c r="E983" s="123" t="str">
        <f>IF(VLOOKUP($B:$B,'Spring ''26 CAWSE Product List'!$A:$F,6,FALSE)="","",VLOOKUP($B:$B,'Spring ''26 CAWSE Product List'!$A:$F,6,FALSE))</f>
        <v/>
      </c>
      <c r="F983" s="156"/>
    </row>
    <row r="984" spans="1:6" x14ac:dyDescent="0.25">
      <c r="A984" s="140">
        <v>35246457</v>
      </c>
      <c r="B984" s="173">
        <v>9781039715592</v>
      </c>
      <c r="C984" s="141" t="s">
        <v>1264</v>
      </c>
      <c r="D984" s="172">
        <v>110901</v>
      </c>
      <c r="E984" s="123" t="str">
        <f>IF(VLOOKUP($B:$B,'Spring ''26 CAWSE Product List'!$A:$F,6,FALSE)="","",VLOOKUP($B:$B,'Spring ''26 CAWSE Product List'!$A:$F,6,FALSE))</f>
        <v/>
      </c>
      <c r="F984" s="156"/>
    </row>
    <row r="985" spans="1:6" x14ac:dyDescent="0.25">
      <c r="A985" s="140">
        <v>68634618</v>
      </c>
      <c r="B985" s="173">
        <v>9781546178996</v>
      </c>
      <c r="C985" s="141" t="s">
        <v>1276</v>
      </c>
      <c r="D985" s="172">
        <v>110901</v>
      </c>
      <c r="E985" s="123" t="str">
        <f>IF(VLOOKUP($B:$B,'Spring ''26 CAWSE Product List'!$A:$F,6,FALSE)="","",VLOOKUP($B:$B,'Spring ''26 CAWSE Product List'!$A:$F,6,FALSE))</f>
        <v/>
      </c>
      <c r="F985" s="156"/>
    </row>
    <row r="986" spans="1:6" x14ac:dyDescent="0.25">
      <c r="A986" s="155">
        <v>49292900</v>
      </c>
      <c r="B986" s="163">
        <v>9781499817119</v>
      </c>
      <c r="C986" s="156" t="s">
        <v>1314</v>
      </c>
      <c r="D986" s="157">
        <v>110901</v>
      </c>
      <c r="E986" s="123" t="str">
        <f>IF(VLOOKUP($B:$B,'Spring ''26 CAWSE Product List'!$A:$F,6,FALSE)="","",VLOOKUP($B:$B,'Spring ''26 CAWSE Product List'!$A:$F,6,FALSE))</f>
        <v/>
      </c>
      <c r="F986" s="174"/>
    </row>
    <row r="987" spans="1:6" x14ac:dyDescent="0.25">
      <c r="A987" s="140">
        <v>43936675</v>
      </c>
      <c r="B987" s="173">
        <v>9781803370866</v>
      </c>
      <c r="C987" s="141" t="s">
        <v>230</v>
      </c>
      <c r="D987" s="172">
        <v>110902</v>
      </c>
      <c r="E987" s="123" t="str">
        <f>IF(VLOOKUP($B:$B,'Spring ''26 CAWSE Product List'!$A:$F,6,FALSE)="","",VLOOKUP($B:$B,'Spring ''26 CAWSE Product List'!$A:$F,6,FALSE))</f>
        <v/>
      </c>
      <c r="F987" s="156"/>
    </row>
    <row r="988" spans="1:6" x14ac:dyDescent="0.25">
      <c r="A988" s="140">
        <v>97605338</v>
      </c>
      <c r="B988" s="163">
        <v>9781443199834</v>
      </c>
      <c r="C988" s="141" t="s">
        <v>883</v>
      </c>
      <c r="D988" s="172">
        <v>110902</v>
      </c>
      <c r="E988" s="123" t="str">
        <f>IF(VLOOKUP($B:$B,'Spring ''26 CAWSE Product List'!$A:$F,6,FALSE)="","",VLOOKUP($B:$B,'Spring ''26 CAWSE Product List'!$A:$F,6,FALSE))</f>
        <v/>
      </c>
      <c r="F988" s="156"/>
    </row>
    <row r="989" spans="1:6" x14ac:dyDescent="0.25">
      <c r="A989" s="162">
        <v>72176780</v>
      </c>
      <c r="B989" s="163">
        <v>9780753480601</v>
      </c>
      <c r="C989" s="156" t="s">
        <v>1197</v>
      </c>
      <c r="D989" s="157">
        <v>110902</v>
      </c>
      <c r="E989" s="123" t="str">
        <f>IF(VLOOKUP($B:$B,'Spring ''26 CAWSE Product List'!$A:$F,6,FALSE)="","",VLOOKUP($B:$B,'Spring ''26 CAWSE Product List'!$A:$F,6,FALSE))</f>
        <v/>
      </c>
      <c r="F989" s="156"/>
    </row>
    <row r="990" spans="1:6" x14ac:dyDescent="0.25">
      <c r="A990" s="162">
        <v>97781365</v>
      </c>
      <c r="B990" s="163">
        <v>9781546166207</v>
      </c>
      <c r="C990" s="156" t="s">
        <v>1269</v>
      </c>
      <c r="D990" s="157">
        <v>110902</v>
      </c>
      <c r="E990" s="123" t="str">
        <f>IF(VLOOKUP($B:$B,'Spring ''26 CAWSE Product List'!$A:$F,6,FALSE)="","",VLOOKUP($B:$B,'Spring ''26 CAWSE Product List'!$A:$F,6,FALSE))</f>
        <v/>
      </c>
      <c r="F990" s="156"/>
    </row>
    <row r="991" spans="1:6" x14ac:dyDescent="0.25">
      <c r="A991" s="140">
        <v>35127527</v>
      </c>
      <c r="B991" s="173">
        <v>9781443199810</v>
      </c>
      <c r="C991" s="141" t="s">
        <v>1328</v>
      </c>
      <c r="D991" s="172">
        <v>110902</v>
      </c>
      <c r="E991" s="123" t="str">
        <f>IF(VLOOKUP($B:$B,'Spring ''26 CAWSE Product List'!$A:$F,6,FALSE)="","",VLOOKUP($B:$B,'Spring ''26 CAWSE Product List'!$A:$F,6,FALSE))</f>
        <v/>
      </c>
      <c r="F991" s="174"/>
    </row>
    <row r="992" spans="1:6" x14ac:dyDescent="0.25">
      <c r="A992" s="162">
        <v>86916130</v>
      </c>
      <c r="B992" s="163">
        <v>9781774921135</v>
      </c>
      <c r="C992" s="156" t="s">
        <v>1353</v>
      </c>
      <c r="D992" s="157">
        <v>110902</v>
      </c>
      <c r="E992" s="123" t="str">
        <f>IF(VLOOKUP($B:$B,'Spring ''26 CAWSE Product List'!$A:$F,6,FALSE)="","",VLOOKUP($B:$B,'Spring ''26 CAWSE Product List'!$A:$F,6,FALSE))</f>
        <v/>
      </c>
      <c r="F992" s="156"/>
    </row>
    <row r="993" spans="1:6" x14ac:dyDescent="0.25">
      <c r="A993" s="162">
        <v>61761153</v>
      </c>
      <c r="B993" s="163">
        <v>9781039713642</v>
      </c>
      <c r="C993" s="156" t="s">
        <v>1521</v>
      </c>
      <c r="D993" s="157">
        <v>110902</v>
      </c>
      <c r="E993" s="123" t="str">
        <f>IF(VLOOKUP($B:$B,'Spring ''26 CAWSE Product List'!$A:$F,6,FALSE)="","",VLOOKUP($B:$B,'Spring ''26 CAWSE Product List'!$A:$F,6,FALSE))</f>
        <v/>
      </c>
      <c r="F993" s="156"/>
    </row>
    <row r="994" spans="1:6" x14ac:dyDescent="0.25">
      <c r="A994" s="140">
        <v>52845068</v>
      </c>
      <c r="B994" s="173">
        <v>9781339034751</v>
      </c>
      <c r="C994" s="141" t="s">
        <v>268</v>
      </c>
      <c r="D994" s="172">
        <v>110903</v>
      </c>
      <c r="E994" s="123" t="str">
        <f>IF(VLOOKUP($B:$B,'Spring ''26 CAWSE Product List'!$A:$F,6,FALSE)="","",VLOOKUP($B:$B,'Spring ''26 CAWSE Product List'!$A:$F,6,FALSE))</f>
        <v/>
      </c>
      <c r="F994" s="156"/>
    </row>
    <row r="995" spans="1:6" x14ac:dyDescent="0.25">
      <c r="A995" s="156">
        <v>67019805</v>
      </c>
      <c r="B995" s="163">
        <v>9781443193863</v>
      </c>
      <c r="C995" s="156" t="s">
        <v>1094</v>
      </c>
      <c r="D995" s="172">
        <v>110903</v>
      </c>
      <c r="E995" s="123" t="str">
        <f>IF(VLOOKUP($B:$B,'Spring ''26 CAWSE Product List'!$A:$F,6,FALSE)="","",VLOOKUP($B:$B,'Spring ''26 CAWSE Product List'!$A:$F,6,FALSE))</f>
        <v/>
      </c>
      <c r="F995" s="174"/>
    </row>
    <row r="996" spans="1:6" x14ac:dyDescent="0.25">
      <c r="A996" s="162">
        <v>93453618</v>
      </c>
      <c r="B996" s="163">
        <v>9781339034485</v>
      </c>
      <c r="C996" s="156" t="s">
        <v>1152</v>
      </c>
      <c r="D996" s="157">
        <v>110903</v>
      </c>
      <c r="E996" s="123" t="str">
        <f>IF(VLOOKUP($B:$B,'Spring ''26 CAWSE Product List'!$A:$F,6,FALSE)="","",VLOOKUP($B:$B,'Spring ''26 CAWSE Product List'!$A:$F,6,FALSE))</f>
        <v/>
      </c>
      <c r="F996" s="156"/>
    </row>
    <row r="997" spans="1:6" x14ac:dyDescent="0.25">
      <c r="A997" s="140">
        <v>91216446</v>
      </c>
      <c r="B997" s="173">
        <v>9781338899641</v>
      </c>
      <c r="C997" s="141" t="s">
        <v>1153</v>
      </c>
      <c r="D997" s="172">
        <v>110903</v>
      </c>
      <c r="E997" s="123" t="str">
        <f>IF(VLOOKUP($B:$B,'Spring ''26 CAWSE Product List'!$A:$F,6,FALSE)="","",VLOOKUP($B:$B,'Spring ''26 CAWSE Product List'!$A:$F,6,FALSE))</f>
        <v/>
      </c>
      <c r="F997" s="156"/>
    </row>
    <row r="998" spans="1:6" x14ac:dyDescent="0.25">
      <c r="A998" s="162">
        <v>82478048</v>
      </c>
      <c r="B998" s="163">
        <v>9781443194037</v>
      </c>
      <c r="C998" s="156" t="s">
        <v>1512</v>
      </c>
      <c r="D998" s="157">
        <v>110903</v>
      </c>
      <c r="E998" s="123" t="str">
        <f>IF(VLOOKUP($B:$B,'Spring ''26 CAWSE Product List'!$A:$F,6,FALSE)="","",VLOOKUP($B:$B,'Spring ''26 CAWSE Product List'!$A:$F,6,FALSE))</f>
        <v/>
      </c>
      <c r="F998" s="156"/>
    </row>
    <row r="999" spans="1:6" x14ac:dyDescent="0.25">
      <c r="A999" s="162">
        <v>91702667</v>
      </c>
      <c r="B999" s="163">
        <v>9781339031200</v>
      </c>
      <c r="C999" s="156" t="s">
        <v>1519</v>
      </c>
      <c r="D999" s="157">
        <v>110903</v>
      </c>
      <c r="E999" s="123" t="str">
        <f>IF(VLOOKUP($B:$B,'Spring ''26 CAWSE Product List'!$A:$F,6,FALSE)="","",VLOOKUP($B:$B,'Spring ''26 CAWSE Product List'!$A:$F,6,FALSE))</f>
        <v/>
      </c>
      <c r="F999" s="156"/>
    </row>
    <row r="1000" spans="1:6" x14ac:dyDescent="0.25">
      <c r="A1000" s="140">
        <v>61199514</v>
      </c>
      <c r="B1000" s="173" t="s">
        <v>979</v>
      </c>
      <c r="C1000" s="141" t="s">
        <v>980</v>
      </c>
      <c r="D1000" s="172">
        <v>111001</v>
      </c>
      <c r="E1000" s="123" t="str">
        <f>IF(VLOOKUP($B:$B,'Spring ''26 CAWSE Product List'!$A:$F,6,FALSE)="","",VLOOKUP($B:$B,'Spring ''26 CAWSE Product List'!$A:$F,6,FALSE))</f>
        <v/>
      </c>
      <c r="F1000" s="156"/>
    </row>
    <row r="1001" spans="1:6" x14ac:dyDescent="0.25">
      <c r="A1001" s="156">
        <v>87036381</v>
      </c>
      <c r="B1001" s="163">
        <v>9781039703476</v>
      </c>
      <c r="C1001" s="156" t="s">
        <v>1095</v>
      </c>
      <c r="D1001" s="172">
        <v>111001</v>
      </c>
      <c r="E1001" s="123" t="str">
        <f>IF(VLOOKUP($B:$B,'Spring ''26 CAWSE Product List'!$A:$F,6,FALSE)="","",VLOOKUP($B:$B,'Spring ''26 CAWSE Product List'!$A:$F,6,FALSE))</f>
        <v/>
      </c>
      <c r="F1001" s="174"/>
    </row>
    <row r="1002" spans="1:6" x14ac:dyDescent="0.25">
      <c r="A1002" s="156">
        <v>49617495</v>
      </c>
      <c r="B1002" s="163">
        <v>9781546143130</v>
      </c>
      <c r="C1002" s="156" t="s">
        <v>1287</v>
      </c>
      <c r="D1002" s="172">
        <v>111001</v>
      </c>
      <c r="E1002" s="123" t="str">
        <f>IF(VLOOKUP($B:$B,'Spring ''26 CAWSE Product List'!$A:$F,6,FALSE)="","",VLOOKUP($B:$B,'Spring ''26 CAWSE Product List'!$A:$F,6,FALSE))</f>
        <v/>
      </c>
      <c r="F1002" s="174"/>
    </row>
    <row r="1003" spans="1:6" x14ac:dyDescent="0.25">
      <c r="A1003" s="162">
        <v>43604581</v>
      </c>
      <c r="B1003" s="163">
        <v>9781039717923</v>
      </c>
      <c r="C1003" s="156" t="s">
        <v>1382</v>
      </c>
      <c r="D1003" s="157">
        <v>111001</v>
      </c>
      <c r="E1003" s="123" t="str">
        <f>IF(VLOOKUP($B:$B,'Spring ''26 CAWSE Product List'!$A:$F,6,FALSE)="","",VLOOKUP($B:$B,'Spring ''26 CAWSE Product List'!$A:$F,6,FALSE))</f>
        <v/>
      </c>
      <c r="F1003" s="156"/>
    </row>
    <row r="1004" spans="1:6" x14ac:dyDescent="0.25">
      <c r="A1004" s="155">
        <v>21844153</v>
      </c>
      <c r="B1004" s="163">
        <v>9798225023874</v>
      </c>
      <c r="C1004" s="156" t="s">
        <v>1418</v>
      </c>
      <c r="D1004" s="157">
        <v>111001</v>
      </c>
      <c r="E1004" s="123" t="str">
        <f>IF(VLOOKUP($B:$B,'Spring ''26 CAWSE Product List'!$A:$F,6,FALSE)="","",VLOOKUP($B:$B,'Spring ''26 CAWSE Product List'!$A:$F,6,FALSE))</f>
        <v/>
      </c>
      <c r="F1004" s="156"/>
    </row>
    <row r="1005" spans="1:6" x14ac:dyDescent="0.25">
      <c r="A1005" s="162">
        <v>96829859</v>
      </c>
      <c r="B1005" s="163">
        <v>9781039710344</v>
      </c>
      <c r="C1005" s="156" t="s">
        <v>1452</v>
      </c>
      <c r="D1005" s="157">
        <v>111001</v>
      </c>
      <c r="E1005" s="123" t="str">
        <f>IF(VLOOKUP($B:$B,'Spring ''26 CAWSE Product List'!$A:$F,6,FALSE)="","",VLOOKUP($B:$B,'Spring ''26 CAWSE Product List'!$A:$F,6,FALSE))</f>
        <v/>
      </c>
      <c r="F1005" s="156"/>
    </row>
    <row r="1006" spans="1:6" x14ac:dyDescent="0.25">
      <c r="A1006" s="162">
        <v>65195480</v>
      </c>
      <c r="B1006" s="163">
        <v>9780593752975</v>
      </c>
      <c r="C1006" s="156" t="s">
        <v>944</v>
      </c>
      <c r="D1006" s="157">
        <v>111002</v>
      </c>
      <c r="E1006" s="123" t="str">
        <f>IF(VLOOKUP($B:$B,'Spring ''26 CAWSE Product List'!$A:$F,6,FALSE)="","",VLOOKUP($B:$B,'Spring ''26 CAWSE Product List'!$A:$F,6,FALSE))</f>
        <v/>
      </c>
      <c r="F1006" s="156"/>
    </row>
    <row r="1007" spans="1:6" x14ac:dyDescent="0.25">
      <c r="A1007" s="162">
        <v>61591714</v>
      </c>
      <c r="B1007" s="163">
        <v>9781546175445</v>
      </c>
      <c r="C1007" s="156" t="s">
        <v>1143</v>
      </c>
      <c r="D1007" s="157">
        <v>111002</v>
      </c>
      <c r="E1007" s="123" t="str">
        <f>IF(VLOOKUP($B:$B,'Spring ''26 CAWSE Product List'!$A:$F,6,FALSE)="","",VLOOKUP($B:$B,'Spring ''26 CAWSE Product List'!$A:$F,6,FALSE))</f>
        <v/>
      </c>
      <c r="F1007" s="156"/>
    </row>
    <row r="1008" spans="1:6" x14ac:dyDescent="0.25">
      <c r="A1008" s="140">
        <v>42439550</v>
      </c>
      <c r="B1008" s="173">
        <v>9798217233977</v>
      </c>
      <c r="C1008" s="141" t="s">
        <v>1174</v>
      </c>
      <c r="D1008" s="172">
        <v>111002</v>
      </c>
      <c r="E1008" s="123" t="str">
        <f>IF(VLOOKUP($B:$B,'Spring ''26 CAWSE Product List'!$A:$F,6,FALSE)="","",VLOOKUP($B:$B,'Spring ''26 CAWSE Product List'!$A:$F,6,FALSE))</f>
        <v/>
      </c>
      <c r="F1008" s="156"/>
    </row>
    <row r="1009" spans="1:6" x14ac:dyDescent="0.25">
      <c r="A1009" s="140">
        <v>95370643</v>
      </c>
      <c r="B1009" s="173">
        <v>9798217119288</v>
      </c>
      <c r="C1009" s="141" t="s">
        <v>1228</v>
      </c>
      <c r="D1009" s="172">
        <v>111002</v>
      </c>
      <c r="E1009" s="123" t="str">
        <f>IF(VLOOKUP($B:$B,'Spring ''26 CAWSE Product List'!$A:$F,6,FALSE)="","",VLOOKUP($B:$B,'Spring ''26 CAWSE Product List'!$A:$F,6,FALSE))</f>
        <v/>
      </c>
      <c r="F1009" s="156"/>
    </row>
    <row r="1010" spans="1:6" x14ac:dyDescent="0.25">
      <c r="A1010" s="140">
        <v>98159547</v>
      </c>
      <c r="B1010" s="173">
        <v>9781546169345</v>
      </c>
      <c r="C1010" s="141" t="s">
        <v>931</v>
      </c>
      <c r="D1010" s="172">
        <v>111003</v>
      </c>
      <c r="E1010" s="123" t="str">
        <f>IF(VLOOKUP($B:$B,'Spring ''26 CAWSE Product List'!$A:$F,6,FALSE)="","",VLOOKUP($B:$B,'Spring ''26 CAWSE Product List'!$A:$F,6,FALSE))</f>
        <v/>
      </c>
      <c r="F1010" s="174"/>
    </row>
    <row r="1011" spans="1:6" x14ac:dyDescent="0.25">
      <c r="A1011" s="162">
        <v>29182764</v>
      </c>
      <c r="B1011" s="163">
        <v>9780794452179</v>
      </c>
      <c r="C1011" s="156" t="s">
        <v>934</v>
      </c>
      <c r="D1011" s="157">
        <v>111003</v>
      </c>
      <c r="E1011" s="123" t="str">
        <f>IF(VLOOKUP($B:$B,'Spring ''26 CAWSE Product List'!$A:$F,6,FALSE)="","",VLOOKUP($B:$B,'Spring ''26 CAWSE Product List'!$A:$F,6,FALSE))</f>
        <v/>
      </c>
      <c r="F1011" s="156"/>
    </row>
    <row r="1012" spans="1:6" x14ac:dyDescent="0.25">
      <c r="A1012" s="140">
        <v>23129741</v>
      </c>
      <c r="B1012" s="173">
        <v>9780593750872</v>
      </c>
      <c r="C1012" s="141" t="s">
        <v>939</v>
      </c>
      <c r="D1012" s="172">
        <v>111003</v>
      </c>
      <c r="E1012" s="123" t="str">
        <f>IF(VLOOKUP($B:$B,'Spring ''26 CAWSE Product List'!$A:$F,6,FALSE)="","",VLOOKUP($B:$B,'Spring ''26 CAWSE Product List'!$A:$F,6,FALSE))</f>
        <v/>
      </c>
      <c r="F1012" s="174"/>
    </row>
    <row r="1013" spans="1:6" x14ac:dyDescent="0.25">
      <c r="A1013" s="162">
        <v>24229022</v>
      </c>
      <c r="B1013" s="163">
        <v>9798225020910</v>
      </c>
      <c r="C1013" s="156" t="s">
        <v>1116</v>
      </c>
      <c r="D1013" s="157">
        <v>111003</v>
      </c>
      <c r="E1013" s="123" t="str">
        <f>IF(VLOOKUP($B:$B,'Spring ''26 CAWSE Product List'!$A:$F,6,FALSE)="","",VLOOKUP($B:$B,'Spring ''26 CAWSE Product List'!$A:$F,6,FALSE))</f>
        <v/>
      </c>
      <c r="F1013" s="156"/>
    </row>
    <row r="1014" spans="1:6" x14ac:dyDescent="0.25">
      <c r="A1014" s="162">
        <v>56590911</v>
      </c>
      <c r="B1014" s="163">
        <v>9781805449096</v>
      </c>
      <c r="C1014" s="156" t="s">
        <v>1127</v>
      </c>
      <c r="D1014" s="157">
        <v>111003</v>
      </c>
      <c r="E1014" s="123" t="str">
        <f>IF(VLOOKUP($B:$B,'Spring ''26 CAWSE Product List'!$A:$F,6,FALSE)="","",VLOOKUP($B:$B,'Spring ''26 CAWSE Product List'!$A:$F,6,FALSE))</f>
        <v/>
      </c>
      <c r="F1014" s="156"/>
    </row>
    <row r="1015" spans="1:6" x14ac:dyDescent="0.25">
      <c r="A1015" s="140">
        <v>60456146</v>
      </c>
      <c r="B1015" s="173">
        <v>9781039715455</v>
      </c>
      <c r="C1015" s="141" t="s">
        <v>1277</v>
      </c>
      <c r="D1015" s="172">
        <v>111003</v>
      </c>
      <c r="E1015" s="123" t="str">
        <f>IF(VLOOKUP($B:$B,'Spring ''26 CAWSE Product List'!$A:$F,6,FALSE)="","",VLOOKUP($B:$B,'Spring ''26 CAWSE Product List'!$A:$F,6,FALSE))</f>
        <v/>
      </c>
      <c r="F1015" s="156"/>
    </row>
    <row r="1016" spans="1:6" x14ac:dyDescent="0.25">
      <c r="A1016" s="155">
        <v>81220473</v>
      </c>
      <c r="B1016" s="163">
        <v>9781443198851</v>
      </c>
      <c r="C1016" s="156" t="s">
        <v>1405</v>
      </c>
      <c r="D1016" s="157">
        <v>111003</v>
      </c>
      <c r="E1016" s="123" t="str">
        <f>IF(VLOOKUP($B:$B,'Spring ''26 CAWSE Product List'!$A:$F,6,FALSE)="","",VLOOKUP($B:$B,'Spring ''26 CAWSE Product List'!$A:$F,6,FALSE))</f>
        <v/>
      </c>
      <c r="F1016" s="174"/>
    </row>
    <row r="1017" spans="1:6" x14ac:dyDescent="0.25">
      <c r="A1017" s="140">
        <v>82789691</v>
      </c>
      <c r="B1017" s="173">
        <v>9781443187695</v>
      </c>
      <c r="C1017" s="141" t="s">
        <v>1414</v>
      </c>
      <c r="D1017" s="172">
        <v>111003</v>
      </c>
      <c r="E1017" s="123" t="str">
        <f>IF(VLOOKUP($B:$B,'Spring ''26 CAWSE Product List'!$A:$F,6,FALSE)="","",VLOOKUP($B:$B,'Spring ''26 CAWSE Product List'!$A:$F,6,FALSE))</f>
        <v/>
      </c>
      <c r="F1017" s="174"/>
    </row>
    <row r="1018" spans="1:6" x14ac:dyDescent="0.25">
      <c r="A1018" s="162">
        <v>73152572</v>
      </c>
      <c r="B1018" s="163">
        <v>9781546170853</v>
      </c>
      <c r="C1018" s="156" t="s">
        <v>1507</v>
      </c>
      <c r="D1018" s="157">
        <v>111003</v>
      </c>
      <c r="E1018" s="123" t="str">
        <f>IF(VLOOKUP($B:$B,'Spring ''26 CAWSE Product List'!$A:$F,6,FALSE)="","",VLOOKUP($B:$B,'Spring ''26 CAWSE Product List'!$A:$F,6,FALSE))</f>
        <v/>
      </c>
      <c r="F1018" s="156"/>
    </row>
    <row r="1019" spans="1:6" x14ac:dyDescent="0.25">
      <c r="A1019" s="140">
        <v>75238615</v>
      </c>
      <c r="B1019" s="173">
        <v>9781546148432</v>
      </c>
      <c r="C1019" s="141" t="s">
        <v>889</v>
      </c>
      <c r="D1019" s="172">
        <v>120101</v>
      </c>
      <c r="E1019" s="123" t="str">
        <f>IF(VLOOKUP($B:$B,'Spring ''26 CAWSE Product List'!$A:$F,6,FALSE)="","",VLOOKUP($B:$B,'Spring ''26 CAWSE Product List'!$A:$F,6,FALSE))</f>
        <v/>
      </c>
      <c r="F1019" s="156"/>
    </row>
    <row r="1020" spans="1:6" x14ac:dyDescent="0.25">
      <c r="A1020" s="140">
        <v>25307093</v>
      </c>
      <c r="B1020" s="173">
        <v>9781546119104</v>
      </c>
      <c r="C1020" s="141" t="s">
        <v>1387</v>
      </c>
      <c r="D1020" s="172">
        <v>120101</v>
      </c>
      <c r="E1020" s="123" t="str">
        <f>IF(VLOOKUP($B:$B,'Spring ''26 CAWSE Product List'!$A:$F,6,FALSE)="","",VLOOKUP($B:$B,'Spring ''26 CAWSE Product List'!$A:$F,6,FALSE))</f>
        <v/>
      </c>
      <c r="F1020" s="174"/>
    </row>
    <row r="1021" spans="1:6" x14ac:dyDescent="0.25">
      <c r="A1021" s="155">
        <v>76449832</v>
      </c>
      <c r="B1021" s="163">
        <v>9781546119050</v>
      </c>
      <c r="C1021" s="156" t="s">
        <v>1416</v>
      </c>
      <c r="D1021" s="157">
        <v>120101</v>
      </c>
      <c r="E1021" s="123" t="str">
        <f>IF(VLOOKUP($B:$B,'Spring ''26 CAWSE Product List'!$A:$F,6,FALSE)="","",VLOOKUP($B:$B,'Spring ''26 CAWSE Product List'!$A:$F,6,FALSE))</f>
        <v/>
      </c>
      <c r="F1021" s="156"/>
    </row>
    <row r="1022" spans="1:6" x14ac:dyDescent="0.25">
      <c r="A1022" s="140">
        <v>89344456</v>
      </c>
      <c r="B1022" s="173">
        <v>9781035425273</v>
      </c>
      <c r="C1022" s="141" t="s">
        <v>1544</v>
      </c>
      <c r="D1022" s="172">
        <v>120101</v>
      </c>
      <c r="E1022" s="123" t="str">
        <f>IF(VLOOKUP($B:$B,'Spring ''26 CAWSE Product List'!$A:$F,6,FALSE)="","",VLOOKUP($B:$B,'Spring ''26 CAWSE Product List'!$A:$F,6,FALSE))</f>
        <v/>
      </c>
      <c r="F1022" s="174"/>
    </row>
    <row r="1023" spans="1:6" x14ac:dyDescent="0.25">
      <c r="A1023" s="140">
        <v>52866202</v>
      </c>
      <c r="B1023" s="173">
        <v>9781546175537</v>
      </c>
      <c r="C1023" s="141" t="s">
        <v>907</v>
      </c>
      <c r="D1023" s="172">
        <v>120102</v>
      </c>
      <c r="E1023" s="123" t="str">
        <f>IF(VLOOKUP($B:$B,'Spring ''26 CAWSE Product List'!$A:$F,6,FALSE)="","",VLOOKUP($B:$B,'Spring ''26 CAWSE Product List'!$A:$F,6,FALSE))</f>
        <v/>
      </c>
      <c r="F1023" s="174"/>
    </row>
    <row r="1024" spans="1:6" x14ac:dyDescent="0.25">
      <c r="A1024" s="162">
        <v>13067211</v>
      </c>
      <c r="B1024" s="163">
        <v>9781546109402</v>
      </c>
      <c r="C1024" s="156" t="s">
        <v>1110</v>
      </c>
      <c r="D1024" s="157">
        <v>120102</v>
      </c>
      <c r="E1024" s="123" t="str">
        <f>IF(VLOOKUP($B:$B,'Spring ''26 CAWSE Product List'!$A:$F,6,FALSE)="","",VLOOKUP($B:$B,'Spring ''26 CAWSE Product List'!$A:$F,6,FALSE))</f>
        <v/>
      </c>
      <c r="F1024" s="156"/>
    </row>
    <row r="1025" spans="1:6" x14ac:dyDescent="0.25">
      <c r="A1025" s="162">
        <v>65485348</v>
      </c>
      <c r="B1025" s="163">
        <v>9781546122722</v>
      </c>
      <c r="C1025" s="156" t="s">
        <v>1199</v>
      </c>
      <c r="D1025" s="157">
        <v>120102</v>
      </c>
      <c r="E1025" s="123" t="str">
        <f>IF(VLOOKUP($B:$B,'Spring ''26 CAWSE Product List'!$A:$F,6,FALSE)="","",VLOOKUP($B:$B,'Spring ''26 CAWSE Product List'!$A:$F,6,FALSE))</f>
        <v/>
      </c>
      <c r="F1025" s="156"/>
    </row>
    <row r="1026" spans="1:6" x14ac:dyDescent="0.25">
      <c r="A1026" s="140">
        <v>96315937</v>
      </c>
      <c r="B1026" s="173">
        <v>9781546116936</v>
      </c>
      <c r="C1026" s="141" t="s">
        <v>1333</v>
      </c>
      <c r="D1026" s="172">
        <v>120102</v>
      </c>
      <c r="E1026" s="123" t="str">
        <f>IF(VLOOKUP($B:$B,'Spring ''26 CAWSE Product List'!$A:$F,6,FALSE)="","",VLOOKUP($B:$B,'Spring ''26 CAWSE Product List'!$A:$F,6,FALSE))</f>
        <v/>
      </c>
      <c r="F1026" s="156"/>
    </row>
    <row r="1027" spans="1:6" x14ac:dyDescent="0.25">
      <c r="A1027" s="140">
        <v>64800317</v>
      </c>
      <c r="B1027" s="173">
        <v>9781546148449</v>
      </c>
      <c r="C1027" s="141" t="s">
        <v>1466</v>
      </c>
      <c r="D1027" s="172">
        <v>120102</v>
      </c>
      <c r="E1027" s="123" t="str">
        <f>IF(VLOOKUP($B:$B,'Spring ''26 CAWSE Product List'!$A:$F,6,FALSE)="","",VLOOKUP($B:$B,'Spring ''26 CAWSE Product List'!$A:$F,6,FALSE))</f>
        <v/>
      </c>
      <c r="F1027" s="156"/>
    </row>
    <row r="1028" spans="1:6" x14ac:dyDescent="0.25">
      <c r="A1028" s="162">
        <v>14808111</v>
      </c>
      <c r="B1028" s="163">
        <v>9781964487038</v>
      </c>
      <c r="C1028" s="156" t="s">
        <v>1501</v>
      </c>
      <c r="D1028" s="157">
        <v>120102</v>
      </c>
      <c r="E1028" s="123" t="str">
        <f>IF(VLOOKUP($B:$B,'Spring ''26 CAWSE Product List'!$A:$F,6,FALSE)="","",VLOOKUP($B:$B,'Spring ''26 CAWSE Product List'!$A:$F,6,FALSE))</f>
        <v/>
      </c>
      <c r="F1028" s="156"/>
    </row>
    <row r="1029" spans="1:6" x14ac:dyDescent="0.25">
      <c r="A1029" s="140">
        <v>39467790</v>
      </c>
      <c r="B1029" s="173">
        <v>9781546109433</v>
      </c>
      <c r="C1029" s="141" t="s">
        <v>1526</v>
      </c>
      <c r="D1029" s="172">
        <v>120102</v>
      </c>
      <c r="E1029" s="123" t="str">
        <f>IF(VLOOKUP($B:$B,'Spring ''26 CAWSE Product List'!$A:$F,6,FALSE)="","",VLOOKUP($B:$B,'Spring ''26 CAWSE Product List'!$A:$F,6,FALSE))</f>
        <v/>
      </c>
      <c r="F1029" s="174"/>
    </row>
    <row r="1030" spans="1:6" x14ac:dyDescent="0.25">
      <c r="A1030" s="156">
        <v>23066694</v>
      </c>
      <c r="B1030" s="163">
        <v>9781546138471</v>
      </c>
      <c r="C1030" s="156" t="s">
        <v>1008</v>
      </c>
      <c r="D1030" s="157">
        <v>120103</v>
      </c>
      <c r="E1030" s="123" t="str">
        <f>IF(VLOOKUP($B:$B,'Spring ''26 CAWSE Product List'!$A:$F,6,FALSE)="","",VLOOKUP($B:$B,'Spring ''26 CAWSE Product List'!$A:$F,6,FALSE))</f>
        <v/>
      </c>
      <c r="F1030" s="174"/>
    </row>
    <row r="1031" spans="1:6" x14ac:dyDescent="0.25">
      <c r="A1031" s="155">
        <v>97558360</v>
      </c>
      <c r="B1031" s="163">
        <v>9781907083440</v>
      </c>
      <c r="C1031" s="156" t="s">
        <v>1010</v>
      </c>
      <c r="D1031" s="157">
        <v>120103</v>
      </c>
      <c r="E1031" s="123" t="str">
        <f>IF(VLOOKUP($B:$B,'Spring ''26 CAWSE Product List'!$A:$F,6,FALSE)="","",VLOOKUP($B:$B,'Spring ''26 CAWSE Product List'!$A:$F,6,FALSE))</f>
        <v/>
      </c>
      <c r="F1031" s="174"/>
    </row>
    <row r="1032" spans="1:6" x14ac:dyDescent="0.25">
      <c r="A1032" s="140">
        <v>53380331</v>
      </c>
      <c r="B1032" s="173">
        <v>9798225023201</v>
      </c>
      <c r="C1032" s="141" t="s">
        <v>872</v>
      </c>
      <c r="D1032" s="172">
        <v>120201</v>
      </c>
      <c r="E1032" s="123" t="str">
        <f>IF(VLOOKUP($B:$B,'Spring ''26 CAWSE Product List'!$A:$F,6,FALSE)="","",VLOOKUP($B:$B,'Spring ''26 CAWSE Product List'!$A:$F,6,FALSE))</f>
        <v/>
      </c>
      <c r="F1032" s="156"/>
    </row>
    <row r="1033" spans="1:6" x14ac:dyDescent="0.25">
      <c r="A1033" s="162">
        <v>84510587</v>
      </c>
      <c r="B1033" s="163">
        <v>9781802422207</v>
      </c>
      <c r="C1033" s="156" t="s">
        <v>952</v>
      </c>
      <c r="D1033" s="157">
        <v>120201</v>
      </c>
      <c r="E1033" s="123" t="str">
        <f>IF(VLOOKUP($B:$B,'Spring ''26 CAWSE Product List'!$A:$F,6,FALSE)="","",VLOOKUP($B:$B,'Spring ''26 CAWSE Product List'!$A:$F,6,FALSE))</f>
        <v/>
      </c>
      <c r="F1033" s="156"/>
    </row>
    <row r="1034" spans="1:6" x14ac:dyDescent="0.25">
      <c r="A1034" s="156">
        <v>30042963</v>
      </c>
      <c r="B1034" s="163">
        <v>9781835554142</v>
      </c>
      <c r="C1034" s="156" t="s">
        <v>1061</v>
      </c>
      <c r="D1034" s="172">
        <v>120201</v>
      </c>
      <c r="E1034" s="123" t="str">
        <f>IF(VLOOKUP($B:$B,'Spring ''26 CAWSE Product List'!$A:$F,6,FALSE)="","",VLOOKUP($B:$B,'Spring ''26 CAWSE Product List'!$A:$F,6,FALSE))</f>
        <v/>
      </c>
      <c r="F1034" s="174"/>
    </row>
    <row r="1035" spans="1:6" x14ac:dyDescent="0.25">
      <c r="A1035" s="162">
        <v>70630742</v>
      </c>
      <c r="B1035" s="163">
        <v>9798225018573</v>
      </c>
      <c r="C1035" s="156" t="s">
        <v>1170</v>
      </c>
      <c r="D1035" s="157">
        <v>120201</v>
      </c>
      <c r="E1035" s="123" t="str">
        <f>IF(VLOOKUP($B:$B,'Spring ''26 CAWSE Product List'!$A:$F,6,FALSE)="","",VLOOKUP($B:$B,'Spring ''26 CAWSE Product List'!$A:$F,6,FALSE))</f>
        <v/>
      </c>
      <c r="F1035" s="156"/>
    </row>
    <row r="1036" spans="1:6" x14ac:dyDescent="0.25">
      <c r="A1036" s="156">
        <v>95279969</v>
      </c>
      <c r="B1036" s="163">
        <v>9798225004026</v>
      </c>
      <c r="C1036" s="156" t="s">
        <v>1242</v>
      </c>
      <c r="D1036" s="157">
        <v>120201</v>
      </c>
      <c r="E1036" s="123" t="str">
        <f>IF(VLOOKUP($B:$B,'Spring ''26 CAWSE Product List'!$A:$F,6,FALSE)="","",VLOOKUP($B:$B,'Spring ''26 CAWSE Product List'!$A:$F,6,FALSE))</f>
        <v/>
      </c>
      <c r="F1036" s="174"/>
    </row>
    <row r="1037" spans="1:6" x14ac:dyDescent="0.25">
      <c r="A1037" s="140">
        <v>61853791</v>
      </c>
      <c r="B1037" s="173">
        <v>9780785848172</v>
      </c>
      <c r="C1037" s="141" t="s">
        <v>1538</v>
      </c>
      <c r="D1037" s="172">
        <v>120201</v>
      </c>
      <c r="E1037" s="123" t="str">
        <f>IF(VLOOKUP($B:$B,'Spring ''26 CAWSE Product List'!$A:$F,6,FALSE)="","",VLOOKUP($B:$B,'Spring ''26 CAWSE Product List'!$A:$F,6,FALSE))</f>
        <v/>
      </c>
      <c r="F1037" s="174"/>
    </row>
    <row r="1038" spans="1:6" x14ac:dyDescent="0.25">
      <c r="A1038" s="140">
        <v>17057286</v>
      </c>
      <c r="B1038" s="163">
        <v>9781039710221</v>
      </c>
      <c r="C1038" s="141" t="s">
        <v>884</v>
      </c>
      <c r="D1038" s="172">
        <v>120202</v>
      </c>
      <c r="E1038" s="123" t="str">
        <f>IF(VLOOKUP($B:$B,'Spring ''26 CAWSE Product List'!$A:$F,6,FALSE)="","",VLOOKUP($B:$B,'Spring ''26 CAWSE Product List'!$A:$F,6,FALSE))</f>
        <v/>
      </c>
      <c r="F1038" s="156"/>
    </row>
    <row r="1039" spans="1:6" x14ac:dyDescent="0.25">
      <c r="A1039" s="162">
        <v>17211266</v>
      </c>
      <c r="B1039" s="163">
        <v>9781804536421</v>
      </c>
      <c r="C1039" s="156" t="s">
        <v>918</v>
      </c>
      <c r="D1039" s="157">
        <v>120202</v>
      </c>
      <c r="E1039" s="123" t="str">
        <f>IF(VLOOKUP($B:$B,'Spring ''26 CAWSE Product List'!$A:$F,6,FALSE)="","",VLOOKUP($B:$B,'Spring ''26 CAWSE Product List'!$A:$F,6,FALSE))</f>
        <v/>
      </c>
      <c r="F1039" s="156"/>
    </row>
    <row r="1040" spans="1:6" x14ac:dyDescent="0.25">
      <c r="A1040" s="156">
        <v>58239237</v>
      </c>
      <c r="B1040" s="163">
        <v>9781546165118</v>
      </c>
      <c r="C1040" s="156" t="s">
        <v>1078</v>
      </c>
      <c r="D1040" s="157">
        <v>120202</v>
      </c>
      <c r="E1040" s="123" t="str">
        <f>IF(VLOOKUP($B:$B,'Spring ''26 CAWSE Product List'!$A:$F,6,FALSE)="","",VLOOKUP($B:$B,'Spring ''26 CAWSE Product List'!$A:$F,6,FALSE))</f>
        <v/>
      </c>
      <c r="F1040" s="174"/>
    </row>
    <row r="1041" spans="1:6" x14ac:dyDescent="0.25">
      <c r="A1041" s="140">
        <v>75946132</v>
      </c>
      <c r="B1041" s="173">
        <v>9781804538685</v>
      </c>
      <c r="C1041" s="141" t="s">
        <v>1373</v>
      </c>
      <c r="D1041" s="172">
        <v>120202</v>
      </c>
      <c r="E1041" s="123" t="str">
        <f>IF(VLOOKUP($B:$B,'Spring ''26 CAWSE Product List'!$A:$F,6,FALSE)="","",VLOOKUP($B:$B,'Spring ''26 CAWSE Product List'!$A:$F,6,FALSE))</f>
        <v/>
      </c>
      <c r="F1041" s="156"/>
    </row>
    <row r="1042" spans="1:6" x14ac:dyDescent="0.25">
      <c r="A1042" s="162">
        <v>96522102</v>
      </c>
      <c r="B1042" s="163">
        <v>9781039712676</v>
      </c>
      <c r="C1042" s="156" t="s">
        <v>1536</v>
      </c>
      <c r="D1042" s="157">
        <v>120202</v>
      </c>
      <c r="E1042" s="123" t="str">
        <f>IF(VLOOKUP($B:$B,'Spring ''26 CAWSE Product List'!$A:$F,6,FALSE)="","",VLOOKUP($B:$B,'Spring ''26 CAWSE Product List'!$A:$F,6,FALSE))</f>
        <v/>
      </c>
      <c r="F1042" s="156"/>
    </row>
    <row r="1043" spans="1:6" x14ac:dyDescent="0.25">
      <c r="A1043" s="162">
        <v>42786163</v>
      </c>
      <c r="B1043" s="163">
        <v>9781546138495</v>
      </c>
      <c r="C1043" s="156" t="s">
        <v>984</v>
      </c>
      <c r="D1043" s="157">
        <v>120203</v>
      </c>
      <c r="E1043" s="123" t="str">
        <f>IF(VLOOKUP($B:$B,'Spring ''26 CAWSE Product List'!$A:$F,6,FALSE)="","",VLOOKUP($B:$B,'Spring ''26 CAWSE Product List'!$A:$F,6,FALSE))</f>
        <v/>
      </c>
      <c r="F1043" s="156"/>
    </row>
    <row r="1044" spans="1:6" x14ac:dyDescent="0.25">
      <c r="A1044" s="156">
        <v>18095645</v>
      </c>
      <c r="B1044" s="163">
        <v>9781546148548</v>
      </c>
      <c r="C1044" s="156" t="s">
        <v>990</v>
      </c>
      <c r="D1044" s="157">
        <v>120203</v>
      </c>
      <c r="E1044" s="123" t="str">
        <f>IF(VLOOKUP($B:$B,'Spring ''26 CAWSE Product List'!$A:$F,6,FALSE)="","",VLOOKUP($B:$B,'Spring ''26 CAWSE Product List'!$A:$F,6,FALSE))</f>
        <v/>
      </c>
      <c r="F1044" s="174"/>
    </row>
    <row r="1045" spans="1:6" x14ac:dyDescent="0.25">
      <c r="A1045" s="140">
        <v>34704120</v>
      </c>
      <c r="B1045" s="173">
        <v>9798225008529</v>
      </c>
      <c r="C1045" s="141" t="s">
        <v>1121</v>
      </c>
      <c r="D1045" s="172">
        <v>120203</v>
      </c>
      <c r="E1045" s="123" t="str">
        <f>IF(VLOOKUP($B:$B,'Spring ''26 CAWSE Product List'!$A:$F,6,FALSE)="","",VLOOKUP($B:$B,'Spring ''26 CAWSE Product List'!$A:$F,6,FALSE))</f>
        <v/>
      </c>
      <c r="F1045" s="174"/>
    </row>
    <row r="1046" spans="1:6" x14ac:dyDescent="0.25">
      <c r="A1046" s="162">
        <v>72380769</v>
      </c>
      <c r="B1046" s="163">
        <v>9781546142782</v>
      </c>
      <c r="C1046" s="156" t="s">
        <v>1238</v>
      </c>
      <c r="D1046" s="157">
        <v>120203</v>
      </c>
      <c r="E1046" s="123" t="str">
        <f>IF(VLOOKUP($B:$B,'Spring ''26 CAWSE Product List'!$A:$F,6,FALSE)="","",VLOOKUP($B:$B,'Spring ''26 CAWSE Product List'!$A:$F,6,FALSE))</f>
        <v/>
      </c>
      <c r="F1046" s="156"/>
    </row>
    <row r="1047" spans="1:6" x14ac:dyDescent="0.25">
      <c r="A1047" s="140">
        <v>73886506</v>
      </c>
      <c r="B1047" s="173">
        <v>9781804537428</v>
      </c>
      <c r="C1047" s="141" t="s">
        <v>1422</v>
      </c>
      <c r="D1047" s="172">
        <v>120203</v>
      </c>
      <c r="E1047" s="123" t="str">
        <f>IF(VLOOKUP($B:$B,'Spring ''26 CAWSE Product List'!$A:$F,6,FALSE)="","",VLOOKUP($B:$B,'Spring ''26 CAWSE Product List'!$A:$F,6,FALSE))</f>
        <v/>
      </c>
      <c r="F1047" s="174"/>
    </row>
    <row r="1048" spans="1:6" x14ac:dyDescent="0.25">
      <c r="A1048" s="162">
        <v>17416956</v>
      </c>
      <c r="B1048" s="163">
        <v>9781338672206</v>
      </c>
      <c r="C1048" s="156" t="s">
        <v>1524</v>
      </c>
      <c r="D1048" s="157">
        <v>120203</v>
      </c>
      <c r="E1048" s="123" t="str">
        <f>IF(VLOOKUP($B:$B,'Spring ''26 CAWSE Product List'!$A:$F,6,FALSE)="","",VLOOKUP($B:$B,'Spring ''26 CAWSE Product List'!$A:$F,6,FALSE))</f>
        <v/>
      </c>
      <c r="F1048" s="156"/>
    </row>
    <row r="1049" spans="1:6" x14ac:dyDescent="0.25">
      <c r="A1049" s="140">
        <v>57553947</v>
      </c>
      <c r="B1049" s="173">
        <v>9781804538449</v>
      </c>
      <c r="C1049" s="141" t="s">
        <v>1126</v>
      </c>
      <c r="D1049" s="172">
        <v>120301</v>
      </c>
      <c r="E1049" s="123" t="str">
        <f>IF(VLOOKUP($B:$B,'Spring ''26 CAWSE Product List'!$A:$F,6,FALSE)="","",VLOOKUP($B:$B,'Spring ''26 CAWSE Product List'!$A:$F,6,FALSE))</f>
        <v/>
      </c>
      <c r="F1049" s="174"/>
    </row>
    <row r="1050" spans="1:6" x14ac:dyDescent="0.25">
      <c r="A1050" s="162">
        <v>81270775</v>
      </c>
      <c r="B1050" s="163" t="s">
        <v>1194</v>
      </c>
      <c r="C1050" s="156" t="s">
        <v>1195</v>
      </c>
      <c r="D1050" s="157">
        <v>120301</v>
      </c>
      <c r="E1050" s="123" t="str">
        <f>IF(VLOOKUP($B:$B,'Spring ''26 CAWSE Product List'!$A:$F,6,FALSE)="","",VLOOKUP($B:$B,'Spring ''26 CAWSE Product List'!$A:$F,6,FALSE))</f>
        <v/>
      </c>
      <c r="F1050" s="156"/>
    </row>
    <row r="1051" spans="1:6" x14ac:dyDescent="0.25">
      <c r="A1051" s="155">
        <v>31793591</v>
      </c>
      <c r="B1051" s="163">
        <v>9781964487380</v>
      </c>
      <c r="C1051" s="156" t="s">
        <v>1214</v>
      </c>
      <c r="D1051" s="157">
        <v>120301</v>
      </c>
      <c r="E1051" s="123" t="str">
        <f>IF(VLOOKUP($B:$B,'Spring ''26 CAWSE Product List'!$A:$F,6,FALSE)="","",VLOOKUP($B:$B,'Spring ''26 CAWSE Product List'!$A:$F,6,FALSE))</f>
        <v/>
      </c>
      <c r="F1051" s="156"/>
    </row>
    <row r="1052" spans="1:6" x14ac:dyDescent="0.25">
      <c r="A1052" s="140">
        <v>69072520</v>
      </c>
      <c r="B1052" s="173">
        <v>9781546162407</v>
      </c>
      <c r="C1052" s="141" t="s">
        <v>1336</v>
      </c>
      <c r="D1052" s="172">
        <v>120301</v>
      </c>
      <c r="E1052" s="123" t="str">
        <f>IF(VLOOKUP($B:$B,'Spring ''26 CAWSE Product List'!$A:$F,6,FALSE)="","",VLOOKUP($B:$B,'Spring ''26 CAWSE Product List'!$A:$F,6,FALSE))</f>
        <v/>
      </c>
      <c r="F1052" s="156"/>
    </row>
    <row r="1053" spans="1:6" x14ac:dyDescent="0.25">
      <c r="A1053" s="162">
        <v>38306446</v>
      </c>
      <c r="B1053" s="163">
        <v>9781964487229</v>
      </c>
      <c r="C1053" s="156" t="s">
        <v>1499</v>
      </c>
      <c r="D1053" s="157">
        <v>120301</v>
      </c>
      <c r="E1053" s="123" t="str">
        <f>IF(VLOOKUP($B:$B,'Spring ''26 CAWSE Product List'!$A:$F,6,FALSE)="","",VLOOKUP($B:$B,'Spring ''26 CAWSE Product List'!$A:$F,6,FALSE))</f>
        <v/>
      </c>
      <c r="F1053" s="156"/>
    </row>
    <row r="1054" spans="1:6" x14ac:dyDescent="0.25">
      <c r="A1054" s="156">
        <v>42785390</v>
      </c>
      <c r="B1054" s="163">
        <v>9781546198635</v>
      </c>
      <c r="C1054" s="156" t="s">
        <v>922</v>
      </c>
      <c r="D1054" s="172">
        <v>120302</v>
      </c>
      <c r="E1054" s="123" t="str">
        <f>IF(VLOOKUP($B:$B,'Spring ''26 CAWSE Product List'!$A:$F,6,FALSE)="","",VLOOKUP($B:$B,'Spring ''26 CAWSE Product List'!$A:$F,6,FALSE))</f>
        <v/>
      </c>
      <c r="F1054" s="174"/>
    </row>
    <row r="1055" spans="1:6" x14ac:dyDescent="0.25">
      <c r="A1055" s="140">
        <v>55919671</v>
      </c>
      <c r="B1055" s="173">
        <v>9780063475885</v>
      </c>
      <c r="C1055" s="141" t="s">
        <v>1274</v>
      </c>
      <c r="D1055" s="172">
        <v>120302</v>
      </c>
      <c r="E1055" s="123" t="str">
        <f>IF(VLOOKUP($B:$B,'Spring ''26 CAWSE Product List'!$A:$F,6,FALSE)="","",VLOOKUP($B:$B,'Spring ''26 CAWSE Product List'!$A:$F,6,FALSE))</f>
        <v/>
      </c>
      <c r="F1055" s="156"/>
    </row>
    <row r="1056" spans="1:6" x14ac:dyDescent="0.25">
      <c r="A1056" s="140">
        <v>87433749</v>
      </c>
      <c r="B1056" s="173">
        <v>9781546198666</v>
      </c>
      <c r="C1056" s="141" t="s">
        <v>1371</v>
      </c>
      <c r="D1056" s="172">
        <v>120302</v>
      </c>
      <c r="E1056" s="123" t="str">
        <f>IF(VLOOKUP($B:$B,'Spring ''26 CAWSE Product List'!$A:$F,6,FALSE)="","",VLOOKUP($B:$B,'Spring ''26 CAWSE Product List'!$A:$F,6,FALSE))</f>
        <v/>
      </c>
      <c r="F1056" s="156"/>
    </row>
    <row r="1057" spans="1:6" x14ac:dyDescent="0.25">
      <c r="A1057" s="155">
        <v>40785543</v>
      </c>
      <c r="B1057" s="163">
        <v>9781835553718</v>
      </c>
      <c r="C1057" s="156" t="s">
        <v>1463</v>
      </c>
      <c r="D1057" s="157">
        <v>120302</v>
      </c>
      <c r="E1057" s="123" t="str">
        <f>IF(VLOOKUP($B:$B,'Spring ''26 CAWSE Product List'!$A:$F,6,FALSE)="","",VLOOKUP($B:$B,'Spring ''26 CAWSE Product List'!$A:$F,6,FALSE))</f>
        <v/>
      </c>
      <c r="F1057" s="156"/>
    </row>
    <row r="1058" spans="1:6" x14ac:dyDescent="0.25">
      <c r="A1058" s="155">
        <v>3590959</v>
      </c>
      <c r="B1058" s="163">
        <v>9781338712896</v>
      </c>
      <c r="C1058" s="156" t="s">
        <v>1515</v>
      </c>
      <c r="D1058" s="157">
        <v>120302</v>
      </c>
      <c r="E1058" s="123" t="str">
        <f>IF(VLOOKUP($B:$B,'Spring ''26 CAWSE Product List'!$A:$F,6,FALSE)="","",VLOOKUP($B:$B,'Spring ''26 CAWSE Product List'!$A:$F,6,FALSE))</f>
        <v/>
      </c>
      <c r="F1058" s="174"/>
    </row>
    <row r="1059" spans="1:6" x14ac:dyDescent="0.25">
      <c r="A1059" s="162">
        <v>54336618</v>
      </c>
      <c r="B1059" s="163">
        <v>9798225013301</v>
      </c>
      <c r="C1059" s="156" t="s">
        <v>933</v>
      </c>
      <c r="D1059" s="157">
        <v>120303</v>
      </c>
      <c r="E1059" s="123" t="str">
        <f>IF(VLOOKUP($B:$B,'Spring ''26 CAWSE Product List'!$A:$F,6,FALSE)="","",VLOOKUP($B:$B,'Spring ''26 CAWSE Product List'!$A:$F,6,FALSE))</f>
        <v/>
      </c>
      <c r="F1059" s="156"/>
    </row>
    <row r="1060" spans="1:6" x14ac:dyDescent="0.25">
      <c r="A1060" s="162">
        <v>58191301</v>
      </c>
      <c r="B1060" s="163">
        <v>9781546135357</v>
      </c>
      <c r="C1060" s="156" t="s">
        <v>1021</v>
      </c>
      <c r="D1060" s="157">
        <v>120303</v>
      </c>
      <c r="E1060" s="123" t="str">
        <f>IF(VLOOKUP($B:$B,'Spring ''26 CAWSE Product List'!$A:$F,6,FALSE)="","",VLOOKUP($B:$B,'Spring ''26 CAWSE Product List'!$A:$F,6,FALSE))</f>
        <v/>
      </c>
      <c r="F1060" s="156"/>
    </row>
    <row r="1061" spans="1:6" x14ac:dyDescent="0.25">
      <c r="A1061" s="140">
        <v>25356736</v>
      </c>
      <c r="B1061" s="173">
        <v>9781546133988</v>
      </c>
      <c r="C1061" s="141" t="s">
        <v>1250</v>
      </c>
      <c r="D1061" s="172">
        <v>120303</v>
      </c>
      <c r="E1061" s="123" t="str">
        <f>IF(VLOOKUP($B:$B,'Spring ''26 CAWSE Product List'!$A:$F,6,FALSE)="","",VLOOKUP($B:$B,'Spring ''26 CAWSE Product List'!$A:$F,6,FALSE))</f>
        <v/>
      </c>
      <c r="F1061" s="174"/>
    </row>
    <row r="1062" spans="1:6" x14ac:dyDescent="0.25">
      <c r="A1062" s="140">
        <v>63256429</v>
      </c>
      <c r="B1062" s="173">
        <v>9781546164562</v>
      </c>
      <c r="C1062" s="141" t="s">
        <v>1404</v>
      </c>
      <c r="D1062" s="172">
        <v>120303</v>
      </c>
      <c r="E1062" s="123" t="str">
        <f>IF(VLOOKUP($B:$B,'Spring ''26 CAWSE Product List'!$A:$F,6,FALSE)="","",VLOOKUP($B:$B,'Spring ''26 CAWSE Product List'!$A:$F,6,FALSE))</f>
        <v/>
      </c>
      <c r="F1062" s="174"/>
    </row>
    <row r="1063" spans="1:6" x14ac:dyDescent="0.25">
      <c r="A1063" s="140">
        <v>14951681</v>
      </c>
      <c r="B1063" s="173">
        <v>9781836423416</v>
      </c>
      <c r="C1063" s="141" t="s">
        <v>1460</v>
      </c>
      <c r="D1063" s="172">
        <v>120303</v>
      </c>
      <c r="E1063" s="123" t="str">
        <f>IF(VLOOKUP($B:$B,'Spring ''26 CAWSE Product List'!$A:$F,6,FALSE)="","",VLOOKUP($B:$B,'Spring ''26 CAWSE Product List'!$A:$F,6,FALSE))</f>
        <v/>
      </c>
      <c r="F1063" s="174"/>
    </row>
    <row r="1064" spans="1:6" x14ac:dyDescent="0.25">
      <c r="A1064" s="162">
        <v>39053148</v>
      </c>
      <c r="B1064" s="163">
        <v>9781956403909</v>
      </c>
      <c r="C1064" s="156" t="s">
        <v>1500</v>
      </c>
      <c r="D1064" s="157">
        <v>120303</v>
      </c>
      <c r="E1064" s="123" t="str">
        <f>IF(VLOOKUP($B:$B,'Spring ''26 CAWSE Product List'!$A:$F,6,FALSE)="","",VLOOKUP($B:$B,'Spring ''26 CAWSE Product List'!$A:$F,6,FALSE))</f>
        <v/>
      </c>
      <c r="F1064" s="156"/>
    </row>
    <row r="1065" spans="1:6" x14ac:dyDescent="0.25">
      <c r="A1065" s="156">
        <v>72881827</v>
      </c>
      <c r="B1065" s="163">
        <v>9781546101116</v>
      </c>
      <c r="C1065" s="156" t="s">
        <v>1104</v>
      </c>
      <c r="D1065" s="172">
        <v>120401</v>
      </c>
      <c r="E1065" s="123" t="str">
        <f>IF(VLOOKUP($B:$B,'Spring ''26 CAWSE Product List'!$A:$F,6,FALSE)="","",VLOOKUP($B:$B,'Spring ''26 CAWSE Product List'!$A:$F,6,FALSE))</f>
        <v/>
      </c>
      <c r="F1065" s="174"/>
    </row>
    <row r="1066" spans="1:6" x14ac:dyDescent="0.25">
      <c r="A1066" s="162">
        <v>32522662</v>
      </c>
      <c r="B1066" s="163">
        <v>9798225027865</v>
      </c>
      <c r="C1066" s="156" t="s">
        <v>1106</v>
      </c>
      <c r="D1066" s="157">
        <v>120401</v>
      </c>
      <c r="E1066" s="123" t="str">
        <f>IF(VLOOKUP($B:$B,'Spring ''26 CAWSE Product List'!$A:$F,6,FALSE)="","",VLOOKUP($B:$B,'Spring ''26 CAWSE Product List'!$A:$F,6,FALSE))</f>
        <v/>
      </c>
      <c r="F1066" s="156"/>
    </row>
    <row r="1067" spans="1:6" x14ac:dyDescent="0.25">
      <c r="A1067" s="162">
        <v>11785269</v>
      </c>
      <c r="B1067" s="163">
        <v>9781039716827</v>
      </c>
      <c r="C1067" s="156" t="s">
        <v>1117</v>
      </c>
      <c r="D1067" s="157">
        <v>120401</v>
      </c>
      <c r="E1067" s="123" t="str">
        <f>IF(VLOOKUP($B:$B,'Spring ''26 CAWSE Product List'!$A:$F,6,FALSE)="","",VLOOKUP($B:$B,'Spring ''26 CAWSE Product List'!$A:$F,6,FALSE))</f>
        <v/>
      </c>
      <c r="F1067" s="156"/>
    </row>
    <row r="1068" spans="1:6" x14ac:dyDescent="0.25">
      <c r="A1068" s="156">
        <v>34879032</v>
      </c>
      <c r="B1068" s="163">
        <v>9781546175681</v>
      </c>
      <c r="C1068" s="156" t="s">
        <v>1212</v>
      </c>
      <c r="D1068" s="157">
        <v>120401</v>
      </c>
      <c r="E1068" s="123" t="str">
        <f>IF(VLOOKUP($B:$B,'Spring ''26 CAWSE Product List'!$A:$F,6,FALSE)="","",VLOOKUP($B:$B,'Spring ''26 CAWSE Product List'!$A:$F,6,FALSE))</f>
        <v/>
      </c>
      <c r="F1068" s="174"/>
    </row>
    <row r="1069" spans="1:6" x14ac:dyDescent="0.25">
      <c r="A1069" s="140">
        <v>70375325</v>
      </c>
      <c r="B1069" s="173">
        <v>9781546182986</v>
      </c>
      <c r="C1069" s="141" t="s">
        <v>1471</v>
      </c>
      <c r="D1069" s="172">
        <v>120401</v>
      </c>
      <c r="E1069" s="123" t="str">
        <f>IF(VLOOKUP($B:$B,'Spring ''26 CAWSE Product List'!$A:$F,6,FALSE)="","",VLOOKUP($B:$B,'Spring ''26 CAWSE Product List'!$A:$F,6,FALSE))</f>
        <v/>
      </c>
      <c r="F1069" s="174"/>
    </row>
    <row r="1070" spans="1:6" x14ac:dyDescent="0.25">
      <c r="A1070" s="140">
        <v>32735098</v>
      </c>
      <c r="B1070" s="173">
        <v>9781338889437</v>
      </c>
      <c r="C1070" s="141" t="s">
        <v>269</v>
      </c>
      <c r="D1070" s="172">
        <v>120402</v>
      </c>
      <c r="E1070" s="123" t="str">
        <f>IF(VLOOKUP($B:$B,'Spring ''26 CAWSE Product List'!$A:$F,6,FALSE)="","",VLOOKUP($B:$B,'Spring ''26 CAWSE Product List'!$A:$F,6,FALSE))</f>
        <v/>
      </c>
      <c r="F1070" s="156"/>
    </row>
    <row r="1071" spans="1:6" x14ac:dyDescent="0.25">
      <c r="A1071" s="162">
        <v>23877544</v>
      </c>
      <c r="B1071" s="163">
        <v>9781339005072</v>
      </c>
      <c r="C1071" s="156" t="s">
        <v>902</v>
      </c>
      <c r="D1071" s="157">
        <v>120402</v>
      </c>
      <c r="E1071" s="123" t="str">
        <f>IF(VLOOKUP($B:$B,'Spring ''26 CAWSE Product List'!$A:$F,6,FALSE)="","",VLOOKUP($B:$B,'Spring ''26 CAWSE Product List'!$A:$F,6,FALSE))</f>
        <v/>
      </c>
      <c r="F1071" s="156"/>
    </row>
    <row r="1072" spans="1:6" x14ac:dyDescent="0.25">
      <c r="A1072" s="156">
        <v>50485235</v>
      </c>
      <c r="B1072" s="163">
        <v>9781546169451</v>
      </c>
      <c r="C1072" s="156" t="s">
        <v>1217</v>
      </c>
      <c r="D1072" s="157">
        <v>120402</v>
      </c>
      <c r="E1072" s="123" t="str">
        <f>IF(VLOOKUP($B:$B,'Spring ''26 CAWSE Product List'!$A:$F,6,FALSE)="","",VLOOKUP($B:$B,'Spring ''26 CAWSE Product List'!$A:$F,6,FALSE))</f>
        <v/>
      </c>
      <c r="F1072" s="174"/>
    </row>
    <row r="1073" spans="1:6" x14ac:dyDescent="0.25">
      <c r="A1073" s="140">
        <v>92703541</v>
      </c>
      <c r="B1073" s="173">
        <v>9781546131625</v>
      </c>
      <c r="C1073" s="141" t="s">
        <v>1299</v>
      </c>
      <c r="D1073" s="172">
        <v>120402</v>
      </c>
      <c r="E1073" s="123" t="str">
        <f>IF(VLOOKUP($B:$B,'Spring ''26 CAWSE Product List'!$A:$F,6,FALSE)="","",VLOOKUP($B:$B,'Spring ''26 CAWSE Product List'!$A:$F,6,FALSE))</f>
        <v/>
      </c>
      <c r="F1073" s="156"/>
    </row>
    <row r="1074" spans="1:6" x14ac:dyDescent="0.25">
      <c r="A1074" s="140">
        <v>59328011</v>
      </c>
      <c r="B1074" s="173">
        <v>9781546169338</v>
      </c>
      <c r="C1074" s="141" t="s">
        <v>1300</v>
      </c>
      <c r="D1074" s="172">
        <v>120402</v>
      </c>
      <c r="E1074" s="123" t="str">
        <f>IF(VLOOKUP($B:$B,'Spring ''26 CAWSE Product List'!$A:$F,6,FALSE)="","",VLOOKUP($B:$B,'Spring ''26 CAWSE Product List'!$A:$F,6,FALSE))</f>
        <v/>
      </c>
      <c r="F1074" s="156"/>
    </row>
    <row r="1075" spans="1:6" x14ac:dyDescent="0.25">
      <c r="A1075" s="140">
        <v>37202190</v>
      </c>
      <c r="B1075" s="173">
        <v>9781546114024</v>
      </c>
      <c r="C1075" s="141" t="s">
        <v>891</v>
      </c>
      <c r="D1075" s="172">
        <v>120403</v>
      </c>
      <c r="E1075" s="123" t="str">
        <f>IF(VLOOKUP($B:$B,'Spring ''26 CAWSE Product List'!$A:$F,6,FALSE)="","",VLOOKUP($B:$B,'Spring ''26 CAWSE Product List'!$A:$F,6,FALSE))</f>
        <v/>
      </c>
      <c r="F1075" s="156"/>
    </row>
    <row r="1076" spans="1:6" x14ac:dyDescent="0.25">
      <c r="A1076" s="156">
        <v>84286641</v>
      </c>
      <c r="B1076" s="163">
        <v>9781338892734</v>
      </c>
      <c r="C1076" s="156" t="s">
        <v>904</v>
      </c>
      <c r="D1076" s="157">
        <v>120403</v>
      </c>
      <c r="E1076" s="123" t="str">
        <f>IF(VLOOKUP($B:$B,'Spring ''26 CAWSE Product List'!$A:$F,6,FALSE)="","",VLOOKUP($B:$B,'Spring ''26 CAWSE Product List'!$A:$F,6,FALSE))</f>
        <v/>
      </c>
      <c r="F1076" s="174"/>
    </row>
    <row r="1077" spans="1:6" x14ac:dyDescent="0.25">
      <c r="A1077" s="156">
        <v>92539163</v>
      </c>
      <c r="B1077" s="163">
        <v>9781339005102</v>
      </c>
      <c r="C1077" s="156" t="s">
        <v>956</v>
      </c>
      <c r="D1077" s="157">
        <v>120403</v>
      </c>
      <c r="E1077" s="123" t="str">
        <f>IF(VLOOKUP($B:$B,'Spring ''26 CAWSE Product List'!$A:$F,6,FALSE)="","",VLOOKUP($B:$B,'Spring ''26 CAWSE Product List'!$A:$F,6,FALSE))</f>
        <v/>
      </c>
      <c r="F1077" s="174"/>
    </row>
    <row r="1078" spans="1:6" x14ac:dyDescent="0.25">
      <c r="A1078" s="156">
        <v>52453931</v>
      </c>
      <c r="B1078" s="163">
        <v>9781546101079</v>
      </c>
      <c r="C1078" s="156" t="s">
        <v>1103</v>
      </c>
      <c r="D1078" s="157">
        <v>120403</v>
      </c>
      <c r="E1078" s="123" t="str">
        <f>IF(VLOOKUP($B:$B,'Spring ''26 CAWSE Product List'!$A:$F,6,FALSE)="","",VLOOKUP($B:$B,'Spring ''26 CAWSE Product List'!$A:$F,6,FALSE))</f>
        <v/>
      </c>
      <c r="F1078" s="174"/>
    </row>
    <row r="1079" spans="1:6" x14ac:dyDescent="0.25">
      <c r="A1079" s="140">
        <v>89903323</v>
      </c>
      <c r="B1079" s="173">
        <v>9781546131533</v>
      </c>
      <c r="C1079" s="141" t="s">
        <v>1370</v>
      </c>
      <c r="D1079" s="172">
        <v>120403</v>
      </c>
      <c r="E1079" s="123" t="str">
        <f>IF(VLOOKUP($B:$B,'Spring ''26 CAWSE Product List'!$A:$F,6,FALSE)="","",VLOOKUP($B:$B,'Spring ''26 CAWSE Product List'!$A:$F,6,FALSE))</f>
        <v/>
      </c>
      <c r="F1079" s="156"/>
    </row>
    <row r="1080" spans="1:6" x14ac:dyDescent="0.25">
      <c r="A1080" s="140">
        <v>92090886</v>
      </c>
      <c r="B1080" s="173">
        <v>9781419776762</v>
      </c>
      <c r="C1080" s="141" t="s">
        <v>1430</v>
      </c>
      <c r="D1080" s="172">
        <v>120403</v>
      </c>
      <c r="E1080" s="123" t="str">
        <f>IF(VLOOKUP($B:$B,'Spring ''26 CAWSE Product List'!$A:$F,6,FALSE)="","",VLOOKUP($B:$B,'Spring ''26 CAWSE Product List'!$A:$F,6,FALSE))</f>
        <v/>
      </c>
      <c r="F1080" s="174"/>
    </row>
    <row r="1081" spans="1:6" x14ac:dyDescent="0.25">
      <c r="A1081" s="155">
        <v>79711540</v>
      </c>
      <c r="B1081" s="163">
        <v>9781546141815</v>
      </c>
      <c r="C1081" s="156" t="s">
        <v>1472</v>
      </c>
      <c r="D1081" s="157">
        <v>120403</v>
      </c>
      <c r="E1081" s="123" t="str">
        <f>IF(VLOOKUP($B:$B,'Spring ''26 CAWSE Product List'!$A:$F,6,FALSE)="","",VLOOKUP($B:$B,'Spring ''26 CAWSE Product List'!$A:$F,6,FALSE))</f>
        <v/>
      </c>
      <c r="F1081" s="156"/>
    </row>
    <row r="1082" spans="1:6" x14ac:dyDescent="0.25">
      <c r="A1082" s="156">
        <v>26141394</v>
      </c>
      <c r="B1082" s="163">
        <v>9798225004484</v>
      </c>
      <c r="C1082" s="156" t="s">
        <v>912</v>
      </c>
      <c r="D1082" s="157">
        <v>120601</v>
      </c>
      <c r="E1082" s="123" t="str">
        <f>IF(VLOOKUP($B:$B,'Spring ''26 CAWSE Product List'!$A:$F,6,FALSE)="","",VLOOKUP($B:$B,'Spring ''26 CAWSE Product List'!$A:$F,6,FALSE))</f>
        <v/>
      </c>
      <c r="F1082" s="174"/>
    </row>
    <row r="1083" spans="1:6" x14ac:dyDescent="0.25">
      <c r="A1083" s="140">
        <v>30240166</v>
      </c>
      <c r="B1083" s="173">
        <v>9798225018344</v>
      </c>
      <c r="C1083" s="141" t="s">
        <v>1041</v>
      </c>
      <c r="D1083" s="172">
        <v>120601</v>
      </c>
      <c r="E1083" s="123" t="str">
        <f>IF(VLOOKUP($B:$B,'Spring ''26 CAWSE Product List'!$A:$F,6,FALSE)="","",VLOOKUP($B:$B,'Spring ''26 CAWSE Product List'!$A:$F,6,FALSE))</f>
        <v/>
      </c>
      <c r="F1083" s="156"/>
    </row>
    <row r="1084" spans="1:6" x14ac:dyDescent="0.25">
      <c r="A1084" s="140">
        <v>26179380</v>
      </c>
      <c r="B1084" s="173">
        <v>9781339019932</v>
      </c>
      <c r="C1084" s="141" t="s">
        <v>1045</v>
      </c>
      <c r="D1084" s="172">
        <v>120601</v>
      </c>
      <c r="E1084" s="123" t="str">
        <f>IF(VLOOKUP($B:$B,'Spring ''26 CAWSE Product List'!$A:$F,6,FALSE)="","",VLOOKUP($B:$B,'Spring ''26 CAWSE Product List'!$A:$F,6,FALSE))</f>
        <v/>
      </c>
      <c r="F1084" s="156"/>
    </row>
    <row r="1085" spans="1:6" x14ac:dyDescent="0.25">
      <c r="A1085" s="156">
        <v>42702055</v>
      </c>
      <c r="B1085" s="163">
        <v>9798225045128</v>
      </c>
      <c r="C1085" s="156" t="s">
        <v>1206</v>
      </c>
      <c r="D1085" s="157">
        <v>120601</v>
      </c>
      <c r="E1085" s="123" t="str">
        <f>IF(VLOOKUP($B:$B,'Spring ''26 CAWSE Product List'!$A:$F,6,FALSE)="","",VLOOKUP($B:$B,'Spring ''26 CAWSE Product List'!$A:$F,6,FALSE))</f>
        <v/>
      </c>
      <c r="F1085" s="174"/>
    </row>
    <row r="1086" spans="1:6" x14ac:dyDescent="0.25">
      <c r="A1086" s="140">
        <v>57669978</v>
      </c>
      <c r="B1086" s="173">
        <v>9781546182573</v>
      </c>
      <c r="C1086" s="141" t="s">
        <v>1343</v>
      </c>
      <c r="D1086" s="172">
        <v>120601</v>
      </c>
      <c r="E1086" s="123" t="str">
        <f>IF(VLOOKUP($B:$B,'Spring ''26 CAWSE Product List'!$A:$F,6,FALSE)="","",VLOOKUP($B:$B,'Spring ''26 CAWSE Product List'!$A:$F,6,FALSE))</f>
        <v/>
      </c>
      <c r="F1086" s="174"/>
    </row>
    <row r="1087" spans="1:6" x14ac:dyDescent="0.25">
      <c r="A1087" s="162">
        <v>95225546</v>
      </c>
      <c r="B1087" s="163">
        <v>9781546169376</v>
      </c>
      <c r="C1087" s="156" t="s">
        <v>1347</v>
      </c>
      <c r="D1087" s="157">
        <v>120601</v>
      </c>
      <c r="E1087" s="123" t="str">
        <f>IF(VLOOKUP($B:$B,'Spring ''26 CAWSE Product List'!$A:$F,6,FALSE)="","",VLOOKUP($B:$B,'Spring ''26 CAWSE Product List'!$A:$F,6,FALSE))</f>
        <v/>
      </c>
      <c r="F1087" s="156"/>
    </row>
    <row r="1088" spans="1:6" x14ac:dyDescent="0.25">
      <c r="A1088" s="140">
        <v>95282521</v>
      </c>
      <c r="B1088" s="173">
        <v>9781338687859</v>
      </c>
      <c r="C1088" s="141" t="s">
        <v>875</v>
      </c>
      <c r="D1088" s="172">
        <v>120602</v>
      </c>
      <c r="E1088" s="123" t="str">
        <f>IF(VLOOKUP($B:$B,'Spring ''26 CAWSE Product List'!$A:$F,6,FALSE)="","",VLOOKUP($B:$B,'Spring ''26 CAWSE Product List'!$A:$F,6,FALSE))</f>
        <v/>
      </c>
      <c r="F1088" s="156"/>
    </row>
    <row r="1089" spans="1:6" x14ac:dyDescent="0.25">
      <c r="A1089" s="140">
        <v>89052685</v>
      </c>
      <c r="B1089" s="173">
        <v>9781338896459</v>
      </c>
      <c r="C1089" s="141" t="s">
        <v>1026</v>
      </c>
      <c r="D1089" s="172">
        <v>120602</v>
      </c>
      <c r="E1089" s="123" t="str">
        <f>IF(VLOOKUP($B:$B,'Spring ''26 CAWSE Product List'!$A:$F,6,FALSE)="","",VLOOKUP($B:$B,'Spring ''26 CAWSE Product List'!$A:$F,6,FALSE))</f>
        <v/>
      </c>
      <c r="F1089" s="174"/>
    </row>
    <row r="1090" spans="1:6" x14ac:dyDescent="0.25">
      <c r="A1090" s="140">
        <v>64412084</v>
      </c>
      <c r="B1090" s="173">
        <v>9781546171928</v>
      </c>
      <c r="C1090" s="141" t="s">
        <v>1436</v>
      </c>
      <c r="D1090" s="172">
        <v>120602</v>
      </c>
      <c r="E1090" s="123" t="str">
        <f>IF(VLOOKUP($B:$B,'Spring ''26 CAWSE Product List'!$A:$F,6,FALSE)="","",VLOOKUP($B:$B,'Spring ''26 CAWSE Product List'!$A:$F,6,FALSE))</f>
        <v/>
      </c>
      <c r="F1090" s="174"/>
    </row>
    <row r="1091" spans="1:6" x14ac:dyDescent="0.25">
      <c r="A1091" s="140">
        <v>52480835</v>
      </c>
      <c r="B1091" s="173">
        <v>9781546111801</v>
      </c>
      <c r="C1091" s="141" t="s">
        <v>905</v>
      </c>
      <c r="D1091" s="172">
        <v>120603</v>
      </c>
      <c r="E1091" s="123" t="str">
        <f>IF(VLOOKUP($B:$B,'Spring ''26 CAWSE Product List'!$A:$F,6,FALSE)="","",VLOOKUP($B:$B,'Spring ''26 CAWSE Product List'!$A:$F,6,FALSE))</f>
        <v/>
      </c>
      <c r="F1091" s="174"/>
    </row>
    <row r="1092" spans="1:6" x14ac:dyDescent="0.25">
      <c r="A1092" s="156">
        <v>96774161</v>
      </c>
      <c r="B1092" s="163">
        <v>9781546175520</v>
      </c>
      <c r="C1092" s="156" t="s">
        <v>909</v>
      </c>
      <c r="D1092" s="157">
        <v>120603</v>
      </c>
      <c r="E1092" s="123" t="str">
        <f>IF(VLOOKUP($B:$B,'Spring ''26 CAWSE Product List'!$A:$F,6,FALSE)="","",VLOOKUP($B:$B,'Spring ''26 CAWSE Product List'!$A:$F,6,FALSE))</f>
        <v/>
      </c>
      <c r="F1092" s="174"/>
    </row>
    <row r="1093" spans="1:6" x14ac:dyDescent="0.25">
      <c r="A1093" s="162">
        <v>22311478</v>
      </c>
      <c r="B1093" s="163">
        <v>9781339056302</v>
      </c>
      <c r="C1093" s="156" t="s">
        <v>913</v>
      </c>
      <c r="D1093" s="157">
        <v>120603</v>
      </c>
      <c r="E1093" s="123" t="str">
        <f>IF(VLOOKUP($B:$B,'Spring ''26 CAWSE Product List'!$A:$F,6,FALSE)="","",VLOOKUP($B:$B,'Spring ''26 CAWSE Product List'!$A:$F,6,FALSE))</f>
        <v/>
      </c>
      <c r="F1093" s="156"/>
    </row>
    <row r="1094" spans="1:6" x14ac:dyDescent="0.25">
      <c r="A1094" s="140">
        <v>29905948</v>
      </c>
      <c r="B1094" s="173">
        <v>9781546111825</v>
      </c>
      <c r="C1094" s="141" t="s">
        <v>966</v>
      </c>
      <c r="D1094" s="172">
        <v>120603</v>
      </c>
      <c r="E1094" s="123" t="str">
        <f>IF(VLOOKUP($B:$B,'Spring ''26 CAWSE Product List'!$A:$F,6,FALSE)="","",VLOOKUP($B:$B,'Spring ''26 CAWSE Product List'!$A:$F,6,FALSE))</f>
        <v/>
      </c>
      <c r="F1094" s="156"/>
    </row>
    <row r="1095" spans="1:6" x14ac:dyDescent="0.25">
      <c r="A1095" s="140">
        <v>17803191</v>
      </c>
      <c r="B1095" s="173">
        <v>9781546159605</v>
      </c>
      <c r="C1095" s="141" t="s">
        <v>1001</v>
      </c>
      <c r="D1095" s="172">
        <v>120603</v>
      </c>
      <c r="E1095" s="123" t="str">
        <f>IF(VLOOKUP($B:$B,'Spring ''26 CAWSE Product List'!$A:$F,6,FALSE)="","",VLOOKUP($B:$B,'Spring ''26 CAWSE Product List'!$A:$F,6,FALSE))</f>
        <v/>
      </c>
      <c r="F1095" s="156"/>
    </row>
    <row r="1096" spans="1:6" x14ac:dyDescent="0.25">
      <c r="A1096" s="156">
        <v>63438074</v>
      </c>
      <c r="B1096" s="163">
        <v>9781339008646</v>
      </c>
      <c r="C1096" s="156" t="s">
        <v>1004</v>
      </c>
      <c r="D1096" s="157">
        <v>120603</v>
      </c>
      <c r="E1096" s="123" t="str">
        <f>IF(VLOOKUP($B:$B,'Spring ''26 CAWSE Product List'!$A:$F,6,FALSE)="","",VLOOKUP($B:$B,'Spring ''26 CAWSE Product List'!$A:$F,6,FALSE))</f>
        <v/>
      </c>
      <c r="F1096" s="174"/>
    </row>
    <row r="1097" spans="1:6" x14ac:dyDescent="0.25">
      <c r="A1097" s="162">
        <v>84584541</v>
      </c>
      <c r="B1097" s="163">
        <v>9781039702004</v>
      </c>
      <c r="C1097" s="156" t="s">
        <v>1134</v>
      </c>
      <c r="D1097" s="157">
        <v>120603</v>
      </c>
      <c r="E1097" s="123" t="str">
        <f>IF(VLOOKUP($B:$B,'Spring ''26 CAWSE Product List'!$A:$F,6,FALSE)="","",VLOOKUP($B:$B,'Spring ''26 CAWSE Product List'!$A:$F,6,FALSE))</f>
        <v/>
      </c>
      <c r="F1097" s="156"/>
    </row>
    <row r="1098" spans="1:6" x14ac:dyDescent="0.25">
      <c r="A1098" s="155">
        <v>14008961</v>
      </c>
      <c r="B1098" s="163">
        <v>9780736446228</v>
      </c>
      <c r="C1098" s="156" t="s">
        <v>1020</v>
      </c>
      <c r="D1098" s="157">
        <v>120701</v>
      </c>
      <c r="E1098" s="123" t="str">
        <f>IF(VLOOKUP($B:$B,'Spring ''26 CAWSE Product List'!$A:$F,6,FALSE)="","",VLOOKUP($B:$B,'Spring ''26 CAWSE Product List'!$A:$F,6,FALSE))</f>
        <v/>
      </c>
      <c r="F1098" s="156"/>
    </row>
    <row r="1099" spans="1:6" x14ac:dyDescent="0.25">
      <c r="A1099" s="140">
        <v>52395773</v>
      </c>
      <c r="B1099" s="173">
        <v>9780593903407</v>
      </c>
      <c r="C1099" s="141" t="s">
        <v>1227</v>
      </c>
      <c r="D1099" s="172">
        <v>120701</v>
      </c>
      <c r="E1099" s="123" t="str">
        <f>IF(VLOOKUP($B:$B,'Spring ''26 CAWSE Product List'!$A:$F,6,FALSE)="","",VLOOKUP($B:$B,'Spring ''26 CAWSE Product List'!$A:$F,6,FALSE))</f>
        <v/>
      </c>
      <c r="F1099" s="156"/>
    </row>
    <row r="1100" spans="1:6" x14ac:dyDescent="0.25">
      <c r="A1100" s="162">
        <v>52154989</v>
      </c>
      <c r="B1100" s="163">
        <v>9780593372708</v>
      </c>
      <c r="C1100" s="156" t="s">
        <v>1230</v>
      </c>
      <c r="D1100" s="157">
        <v>120701</v>
      </c>
      <c r="E1100" s="123" t="str">
        <f>IF(VLOOKUP($B:$B,'Spring ''26 CAWSE Product List'!$A:$F,6,FALSE)="","",VLOOKUP($B:$B,'Spring ''26 CAWSE Product List'!$A:$F,6,FALSE))</f>
        <v/>
      </c>
      <c r="F1100" s="156"/>
    </row>
    <row r="1101" spans="1:6" x14ac:dyDescent="0.25">
      <c r="A1101" s="140">
        <v>61241321</v>
      </c>
      <c r="B1101" s="173">
        <v>9798225036317</v>
      </c>
      <c r="C1101" s="141" t="s">
        <v>1254</v>
      </c>
      <c r="D1101" s="172">
        <v>120701</v>
      </c>
      <c r="E1101" s="123" t="str">
        <f>IF(VLOOKUP($B:$B,'Spring ''26 CAWSE Product List'!$A:$F,6,FALSE)="","",VLOOKUP($B:$B,'Spring ''26 CAWSE Product List'!$A:$F,6,FALSE))</f>
        <v/>
      </c>
      <c r="F1101" s="156"/>
    </row>
    <row r="1102" spans="1:6" x14ac:dyDescent="0.25">
      <c r="A1102" s="140">
        <v>80047544</v>
      </c>
      <c r="B1102" s="173">
        <v>9798225036287</v>
      </c>
      <c r="C1102" s="141" t="s">
        <v>1255</v>
      </c>
      <c r="D1102" s="172">
        <v>120701</v>
      </c>
      <c r="E1102" s="123" t="str">
        <f>IF(VLOOKUP($B:$B,'Spring ''26 CAWSE Product List'!$A:$F,6,FALSE)="","",VLOOKUP($B:$B,'Spring ''26 CAWSE Product List'!$A:$F,6,FALSE))</f>
        <v/>
      </c>
      <c r="F1102" s="156"/>
    </row>
    <row r="1103" spans="1:6" x14ac:dyDescent="0.25">
      <c r="A1103" s="162">
        <v>29235013</v>
      </c>
      <c r="B1103" s="163">
        <v>9780593646847</v>
      </c>
      <c r="C1103" s="156" t="s">
        <v>1484</v>
      </c>
      <c r="D1103" s="157">
        <v>120701</v>
      </c>
      <c r="E1103" s="123" t="str">
        <f>IF(VLOOKUP($B:$B,'Spring ''26 CAWSE Product List'!$A:$F,6,FALSE)="","",VLOOKUP($B:$B,'Spring ''26 CAWSE Product List'!$A:$F,6,FALSE))</f>
        <v/>
      </c>
      <c r="F1103" s="156"/>
    </row>
    <row r="1104" spans="1:6" x14ac:dyDescent="0.25">
      <c r="A1104" s="140">
        <v>63647934</v>
      </c>
      <c r="B1104" s="173">
        <v>9780063329546</v>
      </c>
      <c r="C1104" s="141" t="s">
        <v>975</v>
      </c>
      <c r="D1104" s="172">
        <v>120702</v>
      </c>
      <c r="E1104" s="123" t="str">
        <f>IF(VLOOKUP($B:$B,'Spring ''26 CAWSE Product List'!$A:$F,6,FALSE)="","",VLOOKUP($B:$B,'Spring ''26 CAWSE Product List'!$A:$F,6,FALSE))</f>
        <v/>
      </c>
      <c r="F1104" s="156"/>
    </row>
    <row r="1105" spans="1:6" x14ac:dyDescent="0.25">
      <c r="A1105" s="140">
        <v>48350539</v>
      </c>
      <c r="B1105" s="173">
        <v>9781368116909</v>
      </c>
      <c r="C1105" s="141" t="s">
        <v>1018</v>
      </c>
      <c r="D1105" s="172">
        <v>120702</v>
      </c>
      <c r="E1105" s="123" t="str">
        <f>IF(VLOOKUP($B:$B,'Spring ''26 CAWSE Product List'!$A:$F,6,FALSE)="","",VLOOKUP($B:$B,'Spring ''26 CAWSE Product List'!$A:$F,6,FALSE))</f>
        <v/>
      </c>
      <c r="F1105" s="156"/>
    </row>
    <row r="1106" spans="1:6" x14ac:dyDescent="0.25">
      <c r="A1106" s="140">
        <v>64353710</v>
      </c>
      <c r="B1106" s="173">
        <v>9780736445580</v>
      </c>
      <c r="C1106" s="141" t="s">
        <v>1019</v>
      </c>
      <c r="D1106" s="172">
        <v>120702</v>
      </c>
      <c r="E1106" s="123" t="str">
        <f>IF(VLOOKUP($B:$B,'Spring ''26 CAWSE Product List'!$A:$F,6,FALSE)="","",VLOOKUP($B:$B,'Spring ''26 CAWSE Product List'!$A:$F,6,FALSE))</f>
        <v/>
      </c>
      <c r="F1106" s="156"/>
    </row>
    <row r="1107" spans="1:6" x14ac:dyDescent="0.25">
      <c r="A1107" s="140">
        <v>56541635</v>
      </c>
      <c r="B1107" s="173">
        <v>9781338875720</v>
      </c>
      <c r="C1107" s="141" t="s">
        <v>1077</v>
      </c>
      <c r="D1107" s="172">
        <v>120702</v>
      </c>
      <c r="E1107" s="123" t="str">
        <f>IF(VLOOKUP($B:$B,'Spring ''26 CAWSE Product List'!$A:$F,6,FALSE)="","",VLOOKUP($B:$B,'Spring ''26 CAWSE Product List'!$A:$F,6,FALSE))</f>
        <v/>
      </c>
      <c r="F1107" s="156"/>
    </row>
    <row r="1108" spans="1:6" x14ac:dyDescent="0.25">
      <c r="A1108" s="156">
        <v>76085444</v>
      </c>
      <c r="B1108" s="163">
        <v>9781546143673</v>
      </c>
      <c r="C1108" s="156" t="s">
        <v>1249</v>
      </c>
      <c r="D1108" s="157">
        <v>120702</v>
      </c>
      <c r="E1108" s="123" t="str">
        <f>IF(VLOOKUP($B:$B,'Spring ''26 CAWSE Product List'!$A:$F,6,FALSE)="","",VLOOKUP($B:$B,'Spring ''26 CAWSE Product List'!$A:$F,6,FALSE))</f>
        <v/>
      </c>
      <c r="F1108" s="174"/>
    </row>
    <row r="1109" spans="1:6" x14ac:dyDescent="0.25">
      <c r="A1109" s="140">
        <v>23497954</v>
      </c>
      <c r="B1109" s="173">
        <v>9781426376856</v>
      </c>
      <c r="C1109" s="141" t="s">
        <v>1253</v>
      </c>
      <c r="D1109" s="172">
        <v>120702</v>
      </c>
      <c r="E1109" s="123" t="str">
        <f>IF(VLOOKUP($B:$B,'Spring ''26 CAWSE Product List'!$A:$F,6,FALSE)="","",VLOOKUP($B:$B,'Spring ''26 CAWSE Product List'!$A:$F,6,FALSE))</f>
        <v/>
      </c>
      <c r="F1109" s="174"/>
    </row>
    <row r="1110" spans="1:6" x14ac:dyDescent="0.25">
      <c r="A1110" s="140">
        <v>61134829</v>
      </c>
      <c r="B1110" s="173">
        <v>9781546131298</v>
      </c>
      <c r="C1110" s="141" t="s">
        <v>1351</v>
      </c>
      <c r="D1110" s="172">
        <v>120702</v>
      </c>
      <c r="E1110" s="123" t="str">
        <f>IF(VLOOKUP($B:$B,'Spring ''26 CAWSE Product List'!$A:$F,6,FALSE)="","",VLOOKUP($B:$B,'Spring ''26 CAWSE Product List'!$A:$F,6,FALSE))</f>
        <v/>
      </c>
      <c r="F1110" s="156"/>
    </row>
    <row r="1111" spans="1:6" x14ac:dyDescent="0.25">
      <c r="A1111" s="140">
        <v>1507196</v>
      </c>
      <c r="B1111" s="173">
        <v>9780439946582</v>
      </c>
      <c r="C1111" s="141" t="s">
        <v>271</v>
      </c>
      <c r="D1111" s="172">
        <v>120703</v>
      </c>
      <c r="E1111" s="123" t="str">
        <f>IF(VLOOKUP($B:$B,'Spring ''26 CAWSE Product List'!$A:$F,6,FALSE)="","",VLOOKUP($B:$B,'Spring ''26 CAWSE Product List'!$A:$F,6,FALSE))</f>
        <v/>
      </c>
      <c r="F1111" s="156"/>
    </row>
    <row r="1112" spans="1:6" x14ac:dyDescent="0.25">
      <c r="A1112" s="140">
        <v>63102122</v>
      </c>
      <c r="B1112" s="173">
        <v>9780736442077</v>
      </c>
      <c r="C1112" s="141" t="s">
        <v>272</v>
      </c>
      <c r="D1112" s="172">
        <v>120703</v>
      </c>
      <c r="E1112" s="123" t="str">
        <f>IF(VLOOKUP($B:$B,'Spring ''26 CAWSE Product List'!$A:$F,6,FALSE)="","",VLOOKUP($B:$B,'Spring ''26 CAWSE Product List'!$A:$F,6,FALSE))</f>
        <v/>
      </c>
      <c r="F1112" s="156"/>
    </row>
    <row r="1113" spans="1:6" x14ac:dyDescent="0.25">
      <c r="A1113" s="140">
        <v>2316710</v>
      </c>
      <c r="B1113" s="173">
        <v>9781443113359</v>
      </c>
      <c r="C1113" s="141" t="s">
        <v>273</v>
      </c>
      <c r="D1113" s="172">
        <v>120703</v>
      </c>
      <c r="E1113" s="123" t="str">
        <f>IF(VLOOKUP($B:$B,'Spring ''26 CAWSE Product List'!$A:$F,6,FALSE)="","",VLOOKUP($B:$B,'Spring ''26 CAWSE Product List'!$A:$F,6,FALSE))</f>
        <v/>
      </c>
      <c r="F1113" s="156"/>
    </row>
    <row r="1114" spans="1:6" x14ac:dyDescent="0.25">
      <c r="A1114" s="140">
        <v>86053706</v>
      </c>
      <c r="B1114" s="173">
        <v>9781546109839</v>
      </c>
      <c r="C1114" s="141" t="s">
        <v>874</v>
      </c>
      <c r="D1114" s="172">
        <v>120703</v>
      </c>
      <c r="E1114" s="123" t="str">
        <f>IF(VLOOKUP($B:$B,'Spring ''26 CAWSE Product List'!$A:$F,6,FALSE)="","",VLOOKUP($B:$B,'Spring ''26 CAWSE Product List'!$A:$F,6,FALSE))</f>
        <v/>
      </c>
      <c r="F1114" s="156"/>
    </row>
    <row r="1115" spans="1:6" x14ac:dyDescent="0.25">
      <c r="A1115" s="140">
        <v>80807723</v>
      </c>
      <c r="B1115" s="173">
        <v>9781338226423</v>
      </c>
      <c r="C1115" s="141" t="s">
        <v>1060</v>
      </c>
      <c r="D1115" s="172">
        <v>120703</v>
      </c>
      <c r="E1115" s="123" t="str">
        <f>IF(VLOOKUP($B:$B,'Spring ''26 CAWSE Product List'!$A:$F,6,FALSE)="","",VLOOKUP($B:$B,'Spring ''26 CAWSE Product List'!$A:$F,6,FALSE))</f>
        <v/>
      </c>
      <c r="F1115" s="174"/>
    </row>
    <row r="1116" spans="1:6" x14ac:dyDescent="0.25">
      <c r="A1116" s="156">
        <v>30838329</v>
      </c>
      <c r="B1116" s="163">
        <v>9781339026398</v>
      </c>
      <c r="C1116" s="156" t="s">
        <v>1248</v>
      </c>
      <c r="D1116" s="157">
        <v>120703</v>
      </c>
      <c r="E1116" s="123" t="str">
        <f>IF(VLOOKUP($B:$B,'Spring ''26 CAWSE Product List'!$A:$F,6,FALSE)="","",VLOOKUP($B:$B,'Spring ''26 CAWSE Product List'!$A:$F,6,FALSE))</f>
        <v/>
      </c>
      <c r="F1116" s="174"/>
    </row>
    <row r="1117" spans="1:6" x14ac:dyDescent="0.25">
      <c r="A1117" s="140">
        <v>40966512</v>
      </c>
      <c r="B1117" s="173">
        <v>9781546142744</v>
      </c>
      <c r="C1117" s="141" t="s">
        <v>1468</v>
      </c>
      <c r="D1117" s="172">
        <v>120703</v>
      </c>
      <c r="E1117" s="123" t="str">
        <f>IF(VLOOKUP($B:$B,'Spring ''26 CAWSE Product List'!$A:$F,6,FALSE)="","",VLOOKUP($B:$B,'Spring ''26 CAWSE Product List'!$A:$F,6,FALSE))</f>
        <v/>
      </c>
      <c r="F1117" s="174"/>
    </row>
    <row r="1118" spans="1:6" x14ac:dyDescent="0.25">
      <c r="A1118" s="140">
        <v>38455863</v>
      </c>
      <c r="B1118" s="173">
        <v>9781836424062</v>
      </c>
      <c r="C1118" s="141" t="s">
        <v>231</v>
      </c>
      <c r="D1118" s="172">
        <v>120801</v>
      </c>
      <c r="E1118" s="123" t="str">
        <f>IF(VLOOKUP($B:$B,'Spring ''26 CAWSE Product List'!$A:$F,6,FALSE)="","",VLOOKUP($B:$B,'Spring ''26 CAWSE Product List'!$A:$F,6,FALSE))</f>
        <v/>
      </c>
      <c r="F1118" s="156"/>
    </row>
    <row r="1119" spans="1:6" x14ac:dyDescent="0.25">
      <c r="A1119" s="140">
        <v>30973018</v>
      </c>
      <c r="B1119" s="173">
        <v>9781836429739</v>
      </c>
      <c r="C1119" s="141" t="s">
        <v>895</v>
      </c>
      <c r="D1119" s="172">
        <v>120801</v>
      </c>
      <c r="E1119" s="123" t="str">
        <f>IF(VLOOKUP($B:$B,'Spring ''26 CAWSE Product List'!$A:$F,6,FALSE)="","",VLOOKUP($B:$B,'Spring ''26 CAWSE Product List'!$A:$F,6,FALSE))</f>
        <v/>
      </c>
      <c r="F1119" s="156"/>
    </row>
    <row r="1120" spans="1:6" x14ac:dyDescent="0.25">
      <c r="A1120" s="156">
        <v>10288021</v>
      </c>
      <c r="B1120" s="163">
        <v>9781546173885</v>
      </c>
      <c r="C1120" s="156" t="s">
        <v>1239</v>
      </c>
      <c r="D1120" s="157">
        <v>120801</v>
      </c>
      <c r="E1120" s="123" t="str">
        <f>IF(VLOOKUP($B:$B,'Spring ''26 CAWSE Product List'!$A:$F,6,FALSE)="","",VLOOKUP($B:$B,'Spring ''26 CAWSE Product List'!$A:$F,6,FALSE))</f>
        <v/>
      </c>
      <c r="F1120" s="174"/>
    </row>
    <row r="1121" spans="1:6" x14ac:dyDescent="0.25">
      <c r="A1121" s="162">
        <v>84921880</v>
      </c>
      <c r="B1121" s="163">
        <v>9781546138129</v>
      </c>
      <c r="C1121" s="156" t="s">
        <v>1477</v>
      </c>
      <c r="D1121" s="157">
        <v>120801</v>
      </c>
      <c r="E1121" s="123" t="str">
        <f>IF(VLOOKUP($B:$B,'Spring ''26 CAWSE Product List'!$A:$F,6,FALSE)="","",VLOOKUP($B:$B,'Spring ''26 CAWSE Product List'!$A:$F,6,FALSE))</f>
        <v/>
      </c>
      <c r="F1121" s="156"/>
    </row>
    <row r="1122" spans="1:6" x14ac:dyDescent="0.25">
      <c r="A1122" s="162">
        <v>79505345</v>
      </c>
      <c r="B1122" s="163">
        <v>9798225025793</v>
      </c>
      <c r="C1122" s="156" t="s">
        <v>1508</v>
      </c>
      <c r="D1122" s="157">
        <v>120801</v>
      </c>
      <c r="E1122" s="123" t="str">
        <f>IF(VLOOKUP($B:$B,'Spring ''26 CAWSE Product List'!$A:$F,6,FALSE)="","",VLOOKUP($B:$B,'Spring ''26 CAWSE Product List'!$A:$F,6,FALSE))</f>
        <v/>
      </c>
      <c r="F1122" s="156"/>
    </row>
    <row r="1123" spans="1:6" x14ac:dyDescent="0.25">
      <c r="A1123" s="140">
        <v>56553153</v>
      </c>
      <c r="B1123" s="173">
        <v>9798225036263</v>
      </c>
      <c r="C1123" s="141" t="s">
        <v>1256</v>
      </c>
      <c r="D1123" s="172">
        <v>120802</v>
      </c>
      <c r="E1123" s="123" t="str">
        <f>IF(VLOOKUP($B:$B,'Spring ''26 CAWSE Product List'!$A:$F,6,FALSE)="","",VLOOKUP($B:$B,'Spring ''26 CAWSE Product List'!$A:$F,6,FALSE))</f>
        <v/>
      </c>
      <c r="F1123" s="156"/>
    </row>
    <row r="1124" spans="1:6" x14ac:dyDescent="0.25">
      <c r="A1124" s="140">
        <v>16061218</v>
      </c>
      <c r="B1124" s="173">
        <v>9798225036256</v>
      </c>
      <c r="C1124" s="141" t="s">
        <v>1257</v>
      </c>
      <c r="D1124" s="172">
        <v>120802</v>
      </c>
      <c r="E1124" s="123" t="str">
        <f>IF(VLOOKUP($B:$B,'Spring ''26 CAWSE Product List'!$A:$F,6,FALSE)="","",VLOOKUP($B:$B,'Spring ''26 CAWSE Product List'!$A:$F,6,FALSE))</f>
        <v/>
      </c>
      <c r="F1124" s="156"/>
    </row>
    <row r="1125" spans="1:6" x14ac:dyDescent="0.25">
      <c r="A1125" s="140">
        <v>16405018</v>
      </c>
      <c r="B1125" s="173">
        <v>9781338355161</v>
      </c>
      <c r="C1125" s="141" t="s">
        <v>1303</v>
      </c>
      <c r="D1125" s="172">
        <v>120802</v>
      </c>
      <c r="E1125" s="123" t="str">
        <f>IF(VLOOKUP($B:$B,'Spring ''26 CAWSE Product List'!$A:$F,6,FALSE)="","",VLOOKUP($B:$B,'Spring ''26 CAWSE Product List'!$A:$F,6,FALSE))</f>
        <v/>
      </c>
      <c r="F1125" s="156"/>
    </row>
    <row r="1126" spans="1:6" x14ac:dyDescent="0.25">
      <c r="A1126" s="140">
        <v>19213572</v>
      </c>
      <c r="B1126" s="173">
        <v>9780063096103</v>
      </c>
      <c r="C1126" s="141" t="s">
        <v>1305</v>
      </c>
      <c r="D1126" s="172">
        <v>120802</v>
      </c>
      <c r="E1126" s="123" t="str">
        <f>IF(VLOOKUP($B:$B,'Spring ''26 CAWSE Product List'!$A:$F,6,FALSE)="","",VLOOKUP($B:$B,'Spring ''26 CAWSE Product List'!$A:$F,6,FALSE))</f>
        <v/>
      </c>
      <c r="F1126" s="156"/>
    </row>
    <row r="1127" spans="1:6" x14ac:dyDescent="0.25">
      <c r="A1127" s="162">
        <v>59625895</v>
      </c>
      <c r="B1127" s="163">
        <v>9781339035567</v>
      </c>
      <c r="C1127" s="156" t="s">
        <v>1517</v>
      </c>
      <c r="D1127" s="157">
        <v>120802</v>
      </c>
      <c r="E1127" s="123" t="str">
        <f>IF(VLOOKUP($B:$B,'Spring ''26 CAWSE Product List'!$A:$F,6,FALSE)="","",VLOOKUP($B:$B,'Spring ''26 CAWSE Product List'!$A:$F,6,FALSE))</f>
        <v/>
      </c>
      <c r="F1127" s="156"/>
    </row>
    <row r="1128" spans="1:6" x14ac:dyDescent="0.25">
      <c r="A1128" s="162">
        <v>46890941</v>
      </c>
      <c r="B1128" s="163">
        <v>9781339000961</v>
      </c>
      <c r="C1128" s="156" t="s">
        <v>1523</v>
      </c>
      <c r="D1128" s="157">
        <v>120802</v>
      </c>
      <c r="E1128" s="123" t="str">
        <f>IF(VLOOKUP($B:$B,'Spring ''26 CAWSE Product List'!$A:$F,6,FALSE)="","",VLOOKUP($B:$B,'Spring ''26 CAWSE Product List'!$A:$F,6,FALSE))</f>
        <v/>
      </c>
      <c r="F1128" s="156"/>
    </row>
    <row r="1129" spans="1:6" x14ac:dyDescent="0.25">
      <c r="A1129" s="140">
        <v>30265744</v>
      </c>
      <c r="B1129" s="173">
        <v>9781546102137</v>
      </c>
      <c r="C1129" s="141" t="s">
        <v>1014</v>
      </c>
      <c r="D1129" s="172">
        <v>120803</v>
      </c>
      <c r="E1129" s="123" t="str">
        <f>IF(VLOOKUP($B:$B,'Spring ''26 CAWSE Product List'!$A:$F,6,FALSE)="","",VLOOKUP($B:$B,'Spring ''26 CAWSE Product List'!$A:$F,6,FALSE))</f>
        <v/>
      </c>
      <c r="F1129" s="174"/>
    </row>
    <row r="1130" spans="1:6" x14ac:dyDescent="0.25">
      <c r="A1130" s="140">
        <v>70039980</v>
      </c>
      <c r="B1130" s="173">
        <v>9781546120162</v>
      </c>
      <c r="C1130" s="141" t="s">
        <v>1030</v>
      </c>
      <c r="D1130" s="172">
        <v>120803</v>
      </c>
      <c r="E1130" s="123" t="str">
        <f>IF(VLOOKUP($B:$B,'Spring ''26 CAWSE Product List'!$A:$F,6,FALSE)="","",VLOOKUP($B:$B,'Spring ''26 CAWSE Product List'!$A:$F,6,FALSE))</f>
        <v/>
      </c>
      <c r="F1130" s="156"/>
    </row>
    <row r="1131" spans="1:6" x14ac:dyDescent="0.25">
      <c r="A1131" s="156">
        <v>70828218</v>
      </c>
      <c r="B1131" s="163">
        <v>9781546171669</v>
      </c>
      <c r="C1131" s="156" t="s">
        <v>1102</v>
      </c>
      <c r="D1131" s="157">
        <v>120803</v>
      </c>
      <c r="E1131" s="123" t="str">
        <f>IF(VLOOKUP($B:$B,'Spring ''26 CAWSE Product List'!$A:$F,6,FALSE)="","",VLOOKUP($B:$B,'Spring ''26 CAWSE Product List'!$A:$F,6,FALSE))</f>
        <v/>
      </c>
      <c r="F1131" s="174"/>
    </row>
    <row r="1132" spans="1:6" x14ac:dyDescent="0.25">
      <c r="A1132" s="140">
        <v>96631002</v>
      </c>
      <c r="B1132" s="173">
        <v>9781546115960</v>
      </c>
      <c r="C1132" s="141" t="s">
        <v>1290</v>
      </c>
      <c r="D1132" s="172">
        <v>120803</v>
      </c>
      <c r="E1132" s="123" t="str">
        <f>IF(VLOOKUP($B:$B,'Spring ''26 CAWSE Product List'!$A:$F,6,FALSE)="","",VLOOKUP($B:$B,'Spring ''26 CAWSE Product List'!$A:$F,6,FALSE))</f>
        <v/>
      </c>
      <c r="F1132" s="174"/>
    </row>
    <row r="1133" spans="1:6" x14ac:dyDescent="0.25">
      <c r="A1133" s="156">
        <v>50574124</v>
      </c>
      <c r="B1133" s="163">
        <v>9781546153467</v>
      </c>
      <c r="C1133" s="156" t="s">
        <v>1294</v>
      </c>
      <c r="D1133" s="157">
        <v>120803</v>
      </c>
      <c r="E1133" s="123" t="str">
        <f>IF(VLOOKUP($B:$B,'Spring ''26 CAWSE Product List'!$A:$F,6,FALSE)="","",VLOOKUP($B:$B,'Spring ''26 CAWSE Product List'!$A:$F,6,FALSE))</f>
        <v/>
      </c>
      <c r="F1133" s="174"/>
    </row>
    <row r="1134" spans="1:6" x14ac:dyDescent="0.25">
      <c r="A1134" s="140">
        <v>66495312</v>
      </c>
      <c r="B1134" s="173">
        <v>9781339000954</v>
      </c>
      <c r="C1134" s="141" t="s">
        <v>1539</v>
      </c>
      <c r="D1134" s="172">
        <v>120803</v>
      </c>
      <c r="E1134" s="123" t="str">
        <f>IF(VLOOKUP($B:$B,'Spring ''26 CAWSE Product List'!$A:$F,6,FALSE)="","",VLOOKUP($B:$B,'Spring ''26 CAWSE Product List'!$A:$F,6,FALSE))</f>
        <v/>
      </c>
      <c r="F1134" s="174"/>
    </row>
    <row r="1135" spans="1:6" x14ac:dyDescent="0.25">
      <c r="A1135" s="140">
        <v>37716052</v>
      </c>
      <c r="B1135" s="173">
        <v>9781805441922</v>
      </c>
      <c r="C1135" s="141" t="s">
        <v>863</v>
      </c>
      <c r="D1135" s="172">
        <v>120901</v>
      </c>
      <c r="E1135" s="123" t="str">
        <f>IF(VLOOKUP($B:$B,'Spring ''26 CAWSE Product List'!$A:$F,6,FALSE)="","",VLOOKUP($B:$B,'Spring ''26 CAWSE Product List'!$A:$F,6,FALSE))</f>
        <v/>
      </c>
      <c r="F1135" s="156"/>
    </row>
    <row r="1136" spans="1:6" x14ac:dyDescent="0.25">
      <c r="A1136" s="140">
        <v>19085713</v>
      </c>
      <c r="B1136" s="173">
        <v>9781836422037</v>
      </c>
      <c r="C1136" s="141" t="s">
        <v>864</v>
      </c>
      <c r="D1136" s="172">
        <v>120901</v>
      </c>
      <c r="E1136" s="123" t="str">
        <f>IF(VLOOKUP($B:$B,'Spring ''26 CAWSE Product List'!$A:$F,6,FALSE)="","",VLOOKUP($B:$B,'Spring ''26 CAWSE Product List'!$A:$F,6,FALSE))</f>
        <v/>
      </c>
      <c r="F1136" s="156"/>
    </row>
    <row r="1137" spans="1:6" x14ac:dyDescent="0.25">
      <c r="A1137" s="140">
        <v>11208932</v>
      </c>
      <c r="B1137" s="173">
        <v>9798225020521</v>
      </c>
      <c r="C1137" s="141" t="s">
        <v>1241</v>
      </c>
      <c r="D1137" s="172">
        <v>120901</v>
      </c>
      <c r="E1137" s="123" t="str">
        <f>IF(VLOOKUP($B:$B,'Spring ''26 CAWSE Product List'!$A:$F,6,FALSE)="","",VLOOKUP($B:$B,'Spring ''26 CAWSE Product List'!$A:$F,6,FALSE))</f>
        <v/>
      </c>
      <c r="F1137" s="156"/>
    </row>
    <row r="1138" spans="1:6" x14ac:dyDescent="0.25">
      <c r="A1138" s="156">
        <v>69736892</v>
      </c>
      <c r="B1138" s="163">
        <v>9781836424666</v>
      </c>
      <c r="C1138" s="156" t="s">
        <v>1246</v>
      </c>
      <c r="D1138" s="172">
        <v>120901</v>
      </c>
      <c r="E1138" s="123" t="str">
        <f>IF(VLOOKUP($B:$B,'Spring ''26 CAWSE Product List'!$A:$F,6,FALSE)="","",VLOOKUP($B:$B,'Spring ''26 CAWSE Product List'!$A:$F,6,FALSE))</f>
        <v/>
      </c>
      <c r="F1138" s="174"/>
    </row>
    <row r="1139" spans="1:6" x14ac:dyDescent="0.25">
      <c r="A1139" s="162">
        <v>31472948</v>
      </c>
      <c r="B1139" s="163">
        <v>9781805444596</v>
      </c>
      <c r="C1139" s="156" t="s">
        <v>1261</v>
      </c>
      <c r="D1139" s="157">
        <v>120901</v>
      </c>
      <c r="E1139" s="123" t="str">
        <f>IF(VLOOKUP($B:$B,'Spring ''26 CAWSE Product List'!$A:$F,6,FALSE)="","",VLOOKUP($B:$B,'Spring ''26 CAWSE Product List'!$A:$F,6,FALSE))</f>
        <v/>
      </c>
      <c r="F1139" s="156"/>
    </row>
    <row r="1140" spans="1:6" x14ac:dyDescent="0.25">
      <c r="A1140" s="156">
        <v>66515597</v>
      </c>
      <c r="B1140" s="163">
        <v>9781454964407</v>
      </c>
      <c r="C1140" s="156" t="s">
        <v>1320</v>
      </c>
      <c r="D1140" s="172">
        <v>120901</v>
      </c>
      <c r="E1140" s="123" t="str">
        <f>IF(VLOOKUP($B:$B,'Spring ''26 CAWSE Product List'!$A:$F,6,FALSE)="","",VLOOKUP($B:$B,'Spring ''26 CAWSE Product List'!$A:$F,6,FALSE))</f>
        <v/>
      </c>
      <c r="F1140" s="174"/>
    </row>
    <row r="1141" spans="1:6" x14ac:dyDescent="0.25">
      <c r="A1141" s="140">
        <v>11889542</v>
      </c>
      <c r="B1141" s="173">
        <v>9781805440017</v>
      </c>
      <c r="C1141" s="141" t="s">
        <v>1475</v>
      </c>
      <c r="D1141" s="172">
        <v>120901</v>
      </c>
      <c r="E1141" s="123" t="str">
        <f>IF(VLOOKUP($B:$B,'Spring ''26 CAWSE Product List'!$A:$F,6,FALSE)="","",VLOOKUP($B:$B,'Spring ''26 CAWSE Product List'!$A:$F,6,FALSE))</f>
        <v/>
      </c>
      <c r="F1141" s="174"/>
    </row>
    <row r="1142" spans="1:6" x14ac:dyDescent="0.25">
      <c r="A1142" s="140">
        <v>79501809</v>
      </c>
      <c r="B1142" s="173">
        <v>9781546138426</v>
      </c>
      <c r="C1142" s="141" t="s">
        <v>896</v>
      </c>
      <c r="D1142" s="172">
        <v>120902</v>
      </c>
      <c r="E1142" s="123" t="str">
        <f>IF(VLOOKUP($B:$B,'Spring ''26 CAWSE Product List'!$A:$F,6,FALSE)="","",VLOOKUP($B:$B,'Spring ''26 CAWSE Product List'!$A:$F,6,FALSE))</f>
        <v/>
      </c>
      <c r="F1142" s="156"/>
    </row>
    <row r="1143" spans="1:6" x14ac:dyDescent="0.25">
      <c r="A1143" s="140">
        <v>42629814</v>
      </c>
      <c r="B1143" s="173">
        <v>9781338854046</v>
      </c>
      <c r="C1143" s="141" t="s">
        <v>992</v>
      </c>
      <c r="D1143" s="172">
        <v>120902</v>
      </c>
      <c r="E1143" s="123" t="str">
        <f>IF(VLOOKUP($B:$B,'Spring ''26 CAWSE Product List'!$A:$F,6,FALSE)="","",VLOOKUP($B:$B,'Spring ''26 CAWSE Product List'!$A:$F,6,FALSE))</f>
        <v/>
      </c>
      <c r="F1143" s="174"/>
    </row>
    <row r="1144" spans="1:6" x14ac:dyDescent="0.25">
      <c r="A1144" s="162">
        <v>19045392</v>
      </c>
      <c r="B1144" s="163">
        <v>9781039711044</v>
      </c>
      <c r="C1144" s="156" t="s">
        <v>1272</v>
      </c>
      <c r="D1144" s="157">
        <v>120902</v>
      </c>
      <c r="E1144" s="123" t="str">
        <f>IF(VLOOKUP($B:$B,'Spring ''26 CAWSE Product List'!$A:$F,6,FALSE)="","",VLOOKUP($B:$B,'Spring ''26 CAWSE Product List'!$A:$F,6,FALSE))</f>
        <v/>
      </c>
      <c r="F1144" s="156"/>
    </row>
    <row r="1145" spans="1:6" x14ac:dyDescent="0.25">
      <c r="A1145" s="155">
        <v>46359390</v>
      </c>
      <c r="B1145" s="163">
        <v>9781546175667</v>
      </c>
      <c r="C1145" s="156" t="s">
        <v>1427</v>
      </c>
      <c r="D1145" s="157">
        <v>120902</v>
      </c>
      <c r="E1145" s="123" t="str">
        <f>IF(VLOOKUP($B:$B,'Spring ''26 CAWSE Product List'!$A:$F,6,FALSE)="","",VLOOKUP($B:$B,'Spring ''26 CAWSE Product List'!$A:$F,6,FALSE))</f>
        <v/>
      </c>
      <c r="F1145" s="156"/>
    </row>
    <row r="1146" spans="1:6" x14ac:dyDescent="0.25">
      <c r="A1146" s="162">
        <v>47295851</v>
      </c>
      <c r="B1146" s="163">
        <v>9781039712829</v>
      </c>
      <c r="C1146" s="156" t="s">
        <v>1487</v>
      </c>
      <c r="D1146" s="157">
        <v>120902</v>
      </c>
      <c r="E1146" s="123" t="str">
        <f>IF(VLOOKUP($B:$B,'Spring ''26 CAWSE Product List'!$A:$F,6,FALSE)="","",VLOOKUP($B:$B,'Spring ''26 CAWSE Product List'!$A:$F,6,FALSE))</f>
        <v/>
      </c>
      <c r="F1146" s="156"/>
    </row>
    <row r="1147" spans="1:6" x14ac:dyDescent="0.25">
      <c r="A1147" s="162">
        <v>47586539</v>
      </c>
      <c r="B1147" s="163">
        <v>9781039705630</v>
      </c>
      <c r="C1147" s="156" t="s">
        <v>1543</v>
      </c>
      <c r="D1147" s="157">
        <v>120902</v>
      </c>
      <c r="E1147" s="123" t="str">
        <f>IF(VLOOKUP($B:$B,'Spring ''26 CAWSE Product List'!$A:$F,6,FALSE)="","",VLOOKUP($B:$B,'Spring ''26 CAWSE Product List'!$A:$F,6,FALSE))</f>
        <v/>
      </c>
      <c r="F1147" s="156"/>
    </row>
    <row r="1148" spans="1:6" x14ac:dyDescent="0.25">
      <c r="A1148" s="140">
        <v>81960033</v>
      </c>
      <c r="B1148" s="173">
        <v>9781546135333</v>
      </c>
      <c r="C1148" s="141" t="s">
        <v>1099</v>
      </c>
      <c r="D1148" s="172">
        <v>120903</v>
      </c>
      <c r="E1148" s="123" t="str">
        <f>IF(VLOOKUP($B:$B,'Spring ''26 CAWSE Product List'!$A:$F,6,FALSE)="","",VLOOKUP($B:$B,'Spring ''26 CAWSE Product List'!$A:$F,6,FALSE))</f>
        <v/>
      </c>
      <c r="F1148" s="174"/>
    </row>
    <row r="1149" spans="1:6" x14ac:dyDescent="0.25">
      <c r="A1149" s="140">
        <v>36200426</v>
      </c>
      <c r="B1149" s="173">
        <v>9781546167013</v>
      </c>
      <c r="C1149" s="141" t="s">
        <v>1240</v>
      </c>
      <c r="D1149" s="172">
        <v>120903</v>
      </c>
      <c r="E1149" s="123" t="str">
        <f>IF(VLOOKUP($B:$B,'Spring ''26 CAWSE Product List'!$A:$F,6,FALSE)="","",VLOOKUP($B:$B,'Spring ''26 CAWSE Product List'!$A:$F,6,FALSE))</f>
        <v/>
      </c>
      <c r="F1149" s="156"/>
    </row>
    <row r="1150" spans="1:6" x14ac:dyDescent="0.25">
      <c r="A1150" s="140">
        <v>34871706</v>
      </c>
      <c r="B1150" s="173">
        <v>9781805440598</v>
      </c>
      <c r="C1150" s="141" t="s">
        <v>1260</v>
      </c>
      <c r="D1150" s="172">
        <v>120903</v>
      </c>
      <c r="E1150" s="123" t="str">
        <f>IF(VLOOKUP($B:$B,'Spring ''26 CAWSE Product List'!$A:$F,6,FALSE)="","",VLOOKUP($B:$B,'Spring ''26 CAWSE Product List'!$A:$F,6,FALSE))</f>
        <v/>
      </c>
      <c r="F1150" s="174"/>
    </row>
    <row r="1151" spans="1:6" x14ac:dyDescent="0.25">
      <c r="A1151" s="162">
        <v>43563273</v>
      </c>
      <c r="B1151" s="163">
        <v>9781546140207</v>
      </c>
      <c r="C1151" s="156" t="s">
        <v>1389</v>
      </c>
      <c r="D1151" s="157">
        <v>120903</v>
      </c>
      <c r="E1151" s="123" t="str">
        <f>IF(VLOOKUP($B:$B,'Spring ''26 CAWSE Product List'!$A:$F,6,FALSE)="","",VLOOKUP($B:$B,'Spring ''26 CAWSE Product List'!$A:$F,6,FALSE))</f>
        <v/>
      </c>
      <c r="F1151" s="156"/>
    </row>
    <row r="1152" spans="1:6" x14ac:dyDescent="0.25">
      <c r="A1152" s="140">
        <v>83274005</v>
      </c>
      <c r="B1152" s="173">
        <v>9781339006963</v>
      </c>
      <c r="C1152" s="141" t="s">
        <v>1450</v>
      </c>
      <c r="D1152" s="172">
        <v>120903</v>
      </c>
      <c r="E1152" s="123" t="str">
        <f>IF(VLOOKUP($B:$B,'Spring ''26 CAWSE Product List'!$A:$F,6,FALSE)="","",VLOOKUP($B:$B,'Spring ''26 CAWSE Product List'!$A:$F,6,FALSE))</f>
        <v/>
      </c>
      <c r="F1152" s="174"/>
    </row>
    <row r="1153" spans="1:6" x14ac:dyDescent="0.25">
      <c r="A1153" s="162">
        <v>55982861</v>
      </c>
      <c r="B1153" s="163">
        <v>9781546164500</v>
      </c>
      <c r="C1153" s="156" t="s">
        <v>1520</v>
      </c>
      <c r="D1153" s="157">
        <v>120903</v>
      </c>
      <c r="E1153" s="123" t="str">
        <f>IF(VLOOKUP($B:$B,'Spring ''26 CAWSE Product List'!$A:$F,6,FALSE)="","",VLOOKUP($B:$B,'Spring ''26 CAWSE Product List'!$A:$F,6,FALSE))</f>
        <v/>
      </c>
      <c r="F1153" s="156"/>
    </row>
    <row r="1154" spans="1:6" x14ac:dyDescent="0.25">
      <c r="A1154" s="162">
        <v>77163489</v>
      </c>
      <c r="B1154" s="163">
        <v>9781339035666</v>
      </c>
      <c r="C1154" s="156" t="s">
        <v>1525</v>
      </c>
      <c r="D1154" s="157">
        <v>120903</v>
      </c>
      <c r="E1154" s="123" t="str">
        <f>IF(VLOOKUP($B:$B,'Spring ''26 CAWSE Product List'!$A:$F,6,FALSE)="","",VLOOKUP($B:$B,'Spring ''26 CAWSE Product List'!$A:$F,6,FALSE))</f>
        <v/>
      </c>
      <c r="F1154" s="156"/>
    </row>
    <row r="1155" spans="1:6" x14ac:dyDescent="0.25">
      <c r="A1155" s="140">
        <v>10941216</v>
      </c>
      <c r="B1155" s="173">
        <v>9781039710047</v>
      </c>
      <c r="C1155" s="141" t="s">
        <v>951</v>
      </c>
      <c r="D1155" s="172">
        <v>121001</v>
      </c>
      <c r="E1155" s="123" t="str">
        <f>IF(VLOOKUP($B:$B,'Spring ''26 CAWSE Product List'!$A:$F,6,FALSE)="","",VLOOKUP($B:$B,'Spring ''26 CAWSE Product List'!$A:$F,6,FALSE))</f>
        <v/>
      </c>
      <c r="F1155" s="156"/>
    </row>
    <row r="1156" spans="1:6" x14ac:dyDescent="0.25">
      <c r="A1156" s="156">
        <v>73075572</v>
      </c>
      <c r="B1156" s="163">
        <v>9798225027339</v>
      </c>
      <c r="C1156" s="156" t="s">
        <v>957</v>
      </c>
      <c r="D1156" s="157">
        <v>121001</v>
      </c>
      <c r="E1156" s="123" t="str">
        <f>IF(VLOOKUP($B:$B,'Spring ''26 CAWSE Product List'!$A:$F,6,FALSE)="","",VLOOKUP($B:$B,'Spring ''26 CAWSE Product List'!$A:$F,6,FALSE))</f>
        <v/>
      </c>
      <c r="F1156" s="174"/>
    </row>
    <row r="1157" spans="1:6" x14ac:dyDescent="0.25">
      <c r="A1157" s="140">
        <v>15068520</v>
      </c>
      <c r="B1157" s="173">
        <v>9781039700673</v>
      </c>
      <c r="C1157" s="141" t="s">
        <v>1263</v>
      </c>
      <c r="D1157" s="172">
        <v>121001</v>
      </c>
      <c r="E1157" s="123" t="str">
        <f>IF(VLOOKUP($B:$B,'Spring ''26 CAWSE Product List'!$A:$F,6,FALSE)="","",VLOOKUP($B:$B,'Spring ''26 CAWSE Product List'!$A:$F,6,FALSE))</f>
        <v/>
      </c>
      <c r="F1157" s="156"/>
    </row>
    <row r="1158" spans="1:6" x14ac:dyDescent="0.25">
      <c r="A1158" s="140">
        <v>63270844</v>
      </c>
      <c r="B1158" s="173">
        <v>9781546103035</v>
      </c>
      <c r="C1158" s="141" t="s">
        <v>1324</v>
      </c>
      <c r="D1158" s="172">
        <v>121001</v>
      </c>
      <c r="E1158" s="123" t="str">
        <f>IF(VLOOKUP($B:$B,'Spring ''26 CAWSE Product List'!$A:$F,6,FALSE)="","",VLOOKUP($B:$B,'Spring ''26 CAWSE Product List'!$A:$F,6,FALSE))</f>
        <v/>
      </c>
      <c r="F1158" s="156"/>
    </row>
    <row r="1159" spans="1:6" x14ac:dyDescent="0.25">
      <c r="A1159" s="162">
        <v>21260175</v>
      </c>
      <c r="B1159" s="163">
        <v>9781546142324</v>
      </c>
      <c r="C1159" s="156" t="s">
        <v>1511</v>
      </c>
      <c r="D1159" s="157">
        <v>121001</v>
      </c>
      <c r="E1159" s="123" t="str">
        <f>IF(VLOOKUP($B:$B,'Spring ''26 CAWSE Product List'!$A:$F,6,FALSE)="","",VLOOKUP($B:$B,'Spring ''26 CAWSE Product List'!$A:$F,6,FALSE))</f>
        <v/>
      </c>
      <c r="F1159" s="156"/>
    </row>
    <row r="1160" spans="1:6" x14ac:dyDescent="0.25">
      <c r="A1160" s="140">
        <v>77284059</v>
      </c>
      <c r="B1160" s="173">
        <v>9781339032535</v>
      </c>
      <c r="C1160" s="141" t="s">
        <v>232</v>
      </c>
      <c r="D1160" s="172">
        <v>121002</v>
      </c>
      <c r="E1160" s="123" t="str">
        <f>IF(VLOOKUP($B:$B,'Spring ''26 CAWSE Product List'!$A:$F,6,FALSE)="","",VLOOKUP($B:$B,'Spring ''26 CAWSE Product List'!$A:$F,6,FALSE))</f>
        <v/>
      </c>
      <c r="F1160" s="156"/>
    </row>
    <row r="1161" spans="1:6" x14ac:dyDescent="0.25">
      <c r="A1161" s="140">
        <v>92645186</v>
      </c>
      <c r="B1161" s="173">
        <v>9781546139140</v>
      </c>
      <c r="C1161" s="141" t="s">
        <v>888</v>
      </c>
      <c r="D1161" s="172">
        <v>121002</v>
      </c>
      <c r="E1161" s="123" t="str">
        <f>IF(VLOOKUP($B:$B,'Spring ''26 CAWSE Product List'!$A:$F,6,FALSE)="","",VLOOKUP($B:$B,'Spring ''26 CAWSE Product List'!$A:$F,6,FALSE))</f>
        <v/>
      </c>
      <c r="F1161" s="156"/>
    </row>
    <row r="1162" spans="1:6" x14ac:dyDescent="0.25">
      <c r="A1162" s="162">
        <v>40191868</v>
      </c>
      <c r="B1162" s="163">
        <v>9780593752968</v>
      </c>
      <c r="C1162" s="156" t="s">
        <v>942</v>
      </c>
      <c r="D1162" s="157">
        <v>121002</v>
      </c>
      <c r="E1162" s="123" t="str">
        <f>IF(VLOOKUP($B:$B,'Spring ''26 CAWSE Product List'!$A:$F,6,FALSE)="","",VLOOKUP($B:$B,'Spring ''26 CAWSE Product List'!$A:$F,6,FALSE))</f>
        <v/>
      </c>
      <c r="F1162" s="156"/>
    </row>
    <row r="1163" spans="1:6" x14ac:dyDescent="0.25">
      <c r="A1163" s="140">
        <v>24605394</v>
      </c>
      <c r="B1163" s="173">
        <v>9798225013882</v>
      </c>
      <c r="C1163" s="141" t="s">
        <v>1015</v>
      </c>
      <c r="D1163" s="172">
        <v>121002</v>
      </c>
      <c r="E1163" s="123" t="str">
        <f>IF(VLOOKUP($B:$B,'Spring ''26 CAWSE Product List'!$A:$F,6,FALSE)="","",VLOOKUP($B:$B,'Spring ''26 CAWSE Product List'!$A:$F,6,FALSE))</f>
        <v/>
      </c>
      <c r="F1163" s="156"/>
    </row>
    <row r="1164" spans="1:6" x14ac:dyDescent="0.25">
      <c r="A1164" s="156">
        <v>39213191</v>
      </c>
      <c r="B1164" s="163">
        <v>9798225017613</v>
      </c>
      <c r="C1164" s="156" t="s">
        <v>1196</v>
      </c>
      <c r="D1164" s="157">
        <v>121002</v>
      </c>
      <c r="E1164" s="123" t="str">
        <f>IF(VLOOKUP($B:$B,'Spring ''26 CAWSE Product List'!$A:$F,6,FALSE)="","",VLOOKUP($B:$B,'Spring ''26 CAWSE Product List'!$A:$F,6,FALSE))</f>
        <v/>
      </c>
      <c r="F1164" s="174"/>
    </row>
    <row r="1165" spans="1:6" x14ac:dyDescent="0.25">
      <c r="A1165" s="156">
        <v>57675524</v>
      </c>
      <c r="B1165" s="163">
        <v>9781546172963</v>
      </c>
      <c r="C1165" s="156" t="s">
        <v>1293</v>
      </c>
      <c r="D1165" s="172">
        <v>121002</v>
      </c>
      <c r="E1165" s="123" t="str">
        <f>IF(VLOOKUP($B:$B,'Spring ''26 CAWSE Product List'!$A:$F,6,FALSE)="","",VLOOKUP($B:$B,'Spring ''26 CAWSE Product List'!$A:$F,6,FALSE))</f>
        <v/>
      </c>
      <c r="F1165" s="174"/>
    </row>
    <row r="1166" spans="1:6" x14ac:dyDescent="0.25">
      <c r="A1166" s="140">
        <v>12228762</v>
      </c>
      <c r="B1166" s="173">
        <v>9781339049519</v>
      </c>
      <c r="C1166" s="141" t="s">
        <v>968</v>
      </c>
      <c r="D1166" s="172">
        <v>121003</v>
      </c>
      <c r="E1166" s="123" t="str">
        <f>IF(VLOOKUP($B:$B,'Spring ''26 CAWSE Product List'!$A:$F,6,FALSE)="","",VLOOKUP($B:$B,'Spring ''26 CAWSE Product List'!$A:$F,6,FALSE))</f>
        <v/>
      </c>
      <c r="F1166" s="174"/>
    </row>
    <row r="1167" spans="1:6" x14ac:dyDescent="0.25">
      <c r="A1167" s="156">
        <v>10128808</v>
      </c>
      <c r="B1167" s="163">
        <v>9781546142430</v>
      </c>
      <c r="C1167" s="156" t="s">
        <v>1063</v>
      </c>
      <c r="D1167" s="157">
        <v>121003</v>
      </c>
      <c r="E1167" s="123" t="str">
        <f>IF(VLOOKUP($B:$B,'Spring ''26 CAWSE Product List'!$A:$F,6,FALSE)="","",VLOOKUP($B:$B,'Spring ''26 CAWSE Product List'!$A:$F,6,FALSE))</f>
        <v/>
      </c>
      <c r="F1167" s="174"/>
    </row>
    <row r="1168" spans="1:6" x14ac:dyDescent="0.25">
      <c r="A1168" s="162">
        <v>49134457</v>
      </c>
      <c r="B1168" s="163">
        <v>9781546143123</v>
      </c>
      <c r="C1168" s="156" t="s">
        <v>1115</v>
      </c>
      <c r="D1168" s="157">
        <v>121003</v>
      </c>
      <c r="E1168" s="123" t="str">
        <f>IF(VLOOKUP($B:$B,'Spring ''26 CAWSE Product List'!$A:$F,6,FALSE)="","",VLOOKUP($B:$B,'Spring ''26 CAWSE Product List'!$A:$F,6,FALSE))</f>
        <v/>
      </c>
      <c r="F1168" s="156"/>
    </row>
    <row r="1169" spans="1:6" x14ac:dyDescent="0.25">
      <c r="A1169" s="162">
        <v>68534420</v>
      </c>
      <c r="B1169" s="163">
        <v>9781546153443</v>
      </c>
      <c r="C1169" s="156" t="s">
        <v>1292</v>
      </c>
      <c r="D1169" s="157">
        <v>121003</v>
      </c>
      <c r="E1169" s="123" t="str">
        <f>IF(VLOOKUP($B:$B,'Spring ''26 CAWSE Product List'!$A:$F,6,FALSE)="","",VLOOKUP($B:$B,'Spring ''26 CAWSE Product List'!$A:$F,6,FALSE))</f>
        <v/>
      </c>
      <c r="F1169" s="156"/>
    </row>
    <row r="1170" spans="1:6" x14ac:dyDescent="0.25">
      <c r="A1170" s="156">
        <v>16788038</v>
      </c>
      <c r="B1170" s="163">
        <v>9781339046334</v>
      </c>
      <c r="C1170" s="156" t="s">
        <v>1296</v>
      </c>
      <c r="D1170" s="157">
        <v>121003</v>
      </c>
      <c r="E1170" s="123" t="str">
        <f>IF(VLOOKUP($B:$B,'Spring ''26 CAWSE Product List'!$A:$F,6,FALSE)="","",VLOOKUP($B:$B,'Spring ''26 CAWSE Product List'!$A:$F,6,FALSE))</f>
        <v/>
      </c>
      <c r="F1170" s="174"/>
    </row>
    <row r="1171" spans="1:6" x14ac:dyDescent="0.25">
      <c r="A1171" s="140">
        <v>13197887</v>
      </c>
      <c r="B1171" s="173">
        <v>9781339043098</v>
      </c>
      <c r="C1171" s="141" t="s">
        <v>1304</v>
      </c>
      <c r="D1171" s="172">
        <v>121003</v>
      </c>
      <c r="E1171" s="123" t="str">
        <f>IF(VLOOKUP($B:$B,'Spring ''26 CAWSE Product List'!$A:$F,6,FALSE)="","",VLOOKUP($B:$B,'Spring ''26 CAWSE Product List'!$A:$F,6,FALSE))</f>
        <v/>
      </c>
      <c r="F1171" s="156"/>
    </row>
    <row r="1172" spans="1:6" x14ac:dyDescent="0.25">
      <c r="A1172" s="162">
        <v>60654861</v>
      </c>
      <c r="B1172" s="163">
        <v>9781368094344</v>
      </c>
      <c r="C1172" s="156" t="s">
        <v>1432</v>
      </c>
      <c r="D1172" s="157">
        <v>121003</v>
      </c>
      <c r="E1172" s="123" t="str">
        <f>IF(VLOOKUP($B:$B,'Spring ''26 CAWSE Product List'!$A:$F,6,FALSE)="","",VLOOKUP($B:$B,'Spring ''26 CAWSE Product List'!$A:$F,6,FALSE))</f>
        <v/>
      </c>
      <c r="F1172" s="156"/>
    </row>
    <row r="1173" spans="1:6" x14ac:dyDescent="0.25">
      <c r="A1173" s="140">
        <v>88388580</v>
      </c>
      <c r="B1173" s="173">
        <v>9780063256286</v>
      </c>
      <c r="C1173" s="141" t="s">
        <v>985</v>
      </c>
      <c r="D1173" s="172">
        <v>130101</v>
      </c>
      <c r="E1173" s="123" t="str">
        <f>IF(VLOOKUP($B:$B,'Spring ''26 CAWSE Product List'!$A:$F,6,FALSE)="","",VLOOKUP($B:$B,'Spring ''26 CAWSE Product List'!$A:$F,6,FALSE))</f>
        <v/>
      </c>
      <c r="F1173" s="156"/>
    </row>
    <row r="1174" spans="1:6" x14ac:dyDescent="0.25">
      <c r="A1174" s="162">
        <v>38323122</v>
      </c>
      <c r="B1174" s="163">
        <v>9780593621080</v>
      </c>
      <c r="C1174" s="156" t="s">
        <v>986</v>
      </c>
      <c r="D1174" s="157">
        <v>130101</v>
      </c>
      <c r="E1174" s="123" t="str">
        <f>IF(VLOOKUP($B:$B,'Spring ''26 CAWSE Product List'!$A:$F,6,FALSE)="","",VLOOKUP($B:$B,'Spring ''26 CAWSE Product List'!$A:$F,6,FALSE))</f>
        <v/>
      </c>
      <c r="F1174" s="156"/>
    </row>
    <row r="1175" spans="1:6" x14ac:dyDescent="0.25">
      <c r="A1175" s="155">
        <v>83642438</v>
      </c>
      <c r="B1175" s="163">
        <v>9781338828719</v>
      </c>
      <c r="C1175" s="156" t="s">
        <v>1027</v>
      </c>
      <c r="D1175" s="157">
        <v>130101</v>
      </c>
      <c r="E1175" s="123" t="str">
        <f>IF(VLOOKUP($B:$B,'Spring ''26 CAWSE Product List'!$A:$F,6,FALSE)="","",VLOOKUP($B:$B,'Spring ''26 CAWSE Product List'!$A:$F,6,FALSE))</f>
        <v/>
      </c>
      <c r="F1175" s="174"/>
    </row>
    <row r="1176" spans="1:6" x14ac:dyDescent="0.25">
      <c r="A1176" s="162">
        <v>26735163</v>
      </c>
      <c r="B1176" s="163">
        <v>9781443199803</v>
      </c>
      <c r="C1176" s="156" t="s">
        <v>1141</v>
      </c>
      <c r="D1176" s="157">
        <v>130101</v>
      </c>
      <c r="E1176" s="123" t="str">
        <f>IF(VLOOKUP($B:$B,'Spring ''26 CAWSE Product List'!$A:$F,6,FALSE)="","",VLOOKUP($B:$B,'Spring ''26 CAWSE Product List'!$A:$F,6,FALSE))</f>
        <v/>
      </c>
      <c r="F1176" s="156"/>
    </row>
    <row r="1177" spans="1:6" x14ac:dyDescent="0.25">
      <c r="A1177" s="155">
        <v>60129645</v>
      </c>
      <c r="B1177" s="163">
        <v>9781805446248</v>
      </c>
      <c r="C1177" s="156" t="s">
        <v>1259</v>
      </c>
      <c r="D1177" s="157">
        <v>130101</v>
      </c>
      <c r="E1177" s="123" t="str">
        <f>IF(VLOOKUP($B:$B,'Spring ''26 CAWSE Product List'!$A:$F,6,FALSE)="","",VLOOKUP($B:$B,'Spring ''26 CAWSE Product List'!$A:$F,6,FALSE))</f>
        <v/>
      </c>
      <c r="F1177" s="156"/>
    </row>
    <row r="1178" spans="1:6" x14ac:dyDescent="0.25">
      <c r="A1178" s="162">
        <v>43534960</v>
      </c>
      <c r="B1178" s="163">
        <v>9781546122692</v>
      </c>
      <c r="C1178" s="156" t="s">
        <v>1316</v>
      </c>
      <c r="D1178" s="157">
        <v>130101</v>
      </c>
      <c r="E1178" s="123" t="str">
        <f>IF(VLOOKUP($B:$B,'Spring ''26 CAWSE Product List'!$A:$F,6,FALSE)="","",VLOOKUP($B:$B,'Spring ''26 CAWSE Product List'!$A:$F,6,FALSE))</f>
        <v/>
      </c>
      <c r="F1178" s="156"/>
    </row>
    <row r="1179" spans="1:6" x14ac:dyDescent="0.25">
      <c r="A1179" s="162">
        <v>44718943</v>
      </c>
      <c r="B1179" s="163">
        <v>9781459840133</v>
      </c>
      <c r="C1179" s="156" t="s">
        <v>1362</v>
      </c>
      <c r="D1179" s="157">
        <v>130101</v>
      </c>
      <c r="E1179" s="123" t="str">
        <f>IF(VLOOKUP($B:$B,'Spring ''26 CAWSE Product List'!$A:$F,6,FALSE)="","",VLOOKUP($B:$B,'Spring ''26 CAWSE Product List'!$A:$F,6,FALSE))</f>
        <v/>
      </c>
      <c r="F1179" s="156"/>
    </row>
    <row r="1180" spans="1:6" x14ac:dyDescent="0.25">
      <c r="A1180" s="140">
        <v>80931927</v>
      </c>
      <c r="B1180" s="173">
        <v>9781803377445</v>
      </c>
      <c r="C1180" s="141" t="s">
        <v>862</v>
      </c>
      <c r="D1180" s="172">
        <v>130102</v>
      </c>
      <c r="E1180" s="123" t="str">
        <f>IF(VLOOKUP($B:$B,'Spring ''26 CAWSE Product List'!$A:$F,6,FALSE)="","",VLOOKUP($B:$B,'Spring ''26 CAWSE Product List'!$A:$F,6,FALSE))</f>
        <v/>
      </c>
      <c r="F1180" s="156"/>
    </row>
    <row r="1181" spans="1:6" x14ac:dyDescent="0.25">
      <c r="A1181" s="140">
        <v>44753504</v>
      </c>
      <c r="B1181" s="163">
        <v>9781443198813</v>
      </c>
      <c r="C1181" s="141" t="s">
        <v>880</v>
      </c>
      <c r="D1181" s="172">
        <v>130102</v>
      </c>
      <c r="E1181" s="123" t="str">
        <f>IF(VLOOKUP($B:$B,'Spring ''26 CAWSE Product List'!$A:$F,6,FALSE)="","",VLOOKUP($B:$B,'Spring ''26 CAWSE Product List'!$A:$F,6,FALSE))</f>
        <v/>
      </c>
      <c r="F1181" s="156"/>
    </row>
    <row r="1182" spans="1:6" x14ac:dyDescent="0.25">
      <c r="A1182" s="140">
        <v>16385726</v>
      </c>
      <c r="B1182" s="173">
        <v>9781546127345</v>
      </c>
      <c r="C1182" s="141" t="s">
        <v>1028</v>
      </c>
      <c r="D1182" s="172">
        <v>130102</v>
      </c>
      <c r="E1182" s="123" t="str">
        <f>IF(VLOOKUP($B:$B,'Spring ''26 CAWSE Product List'!$A:$F,6,FALSE)="","",VLOOKUP($B:$B,'Spring ''26 CAWSE Product List'!$A:$F,6,FALSE))</f>
        <v/>
      </c>
      <c r="F1182" s="156"/>
    </row>
    <row r="1183" spans="1:6" x14ac:dyDescent="0.25">
      <c r="A1183" s="162">
        <v>93244988</v>
      </c>
      <c r="B1183" s="163">
        <v>9781546103042</v>
      </c>
      <c r="C1183" s="156" t="s">
        <v>1243</v>
      </c>
      <c r="D1183" s="157">
        <v>130102</v>
      </c>
      <c r="E1183" s="123" t="str">
        <f>IF(VLOOKUP($B:$B,'Spring ''26 CAWSE Product List'!$A:$F,6,FALSE)="","",VLOOKUP($B:$B,'Spring ''26 CAWSE Product List'!$A:$F,6,FALSE))</f>
        <v/>
      </c>
      <c r="F1183" s="156"/>
    </row>
    <row r="1184" spans="1:6" x14ac:dyDescent="0.25">
      <c r="A1184" s="140">
        <v>2917443</v>
      </c>
      <c r="B1184" s="173">
        <v>9781443148177</v>
      </c>
      <c r="C1184" s="141" t="s">
        <v>1315</v>
      </c>
      <c r="D1184" s="172">
        <v>130102</v>
      </c>
      <c r="E1184" s="123" t="str">
        <f>IF(VLOOKUP($B:$B,'Spring ''26 CAWSE Product List'!$A:$F,6,FALSE)="","",VLOOKUP($B:$B,'Spring ''26 CAWSE Product List'!$A:$F,6,FALSE))</f>
        <v/>
      </c>
      <c r="F1184" s="174"/>
    </row>
    <row r="1185" spans="1:6" x14ac:dyDescent="0.25">
      <c r="A1185" s="140">
        <v>3250040</v>
      </c>
      <c r="B1185" s="173">
        <v>9781443163385</v>
      </c>
      <c r="C1185" s="141" t="s">
        <v>1317</v>
      </c>
      <c r="D1185" s="172">
        <v>130102</v>
      </c>
      <c r="E1185" s="123" t="str">
        <f>IF(VLOOKUP($B:$B,'Spring ''26 CAWSE Product List'!$A:$F,6,FALSE)="","",VLOOKUP($B:$B,'Spring ''26 CAWSE Product List'!$A:$F,6,FALSE))</f>
        <v/>
      </c>
      <c r="F1185" s="174"/>
    </row>
    <row r="1186" spans="1:6" x14ac:dyDescent="0.25">
      <c r="A1186" s="140">
        <v>62732529</v>
      </c>
      <c r="B1186" s="173">
        <v>9781338891065</v>
      </c>
      <c r="C1186" s="141" t="s">
        <v>1540</v>
      </c>
      <c r="D1186" s="172">
        <v>130102</v>
      </c>
      <c r="E1186" s="123" t="str">
        <f>IF(VLOOKUP($B:$B,'Spring ''26 CAWSE Product List'!$A:$F,6,FALSE)="","",VLOOKUP($B:$B,'Spring ''26 CAWSE Product List'!$A:$F,6,FALSE))</f>
        <v/>
      </c>
      <c r="F1186" s="174"/>
    </row>
    <row r="1187" spans="1:6" x14ac:dyDescent="0.25">
      <c r="A1187" s="140">
        <v>24443002</v>
      </c>
      <c r="B1187" s="173">
        <v>9781338890327</v>
      </c>
      <c r="C1187" s="141" t="s">
        <v>274</v>
      </c>
      <c r="D1187" s="172">
        <v>130103</v>
      </c>
      <c r="E1187" s="123" t="str">
        <f>IF(VLOOKUP($B:$B,'Spring ''26 CAWSE Product List'!$A:$F,6,FALSE)="","",VLOOKUP($B:$B,'Spring ''26 CAWSE Product List'!$A:$F,6,FALSE))</f>
        <v/>
      </c>
      <c r="F1187" s="156"/>
    </row>
    <row r="1188" spans="1:6" x14ac:dyDescent="0.25">
      <c r="A1188" s="140">
        <v>37035289</v>
      </c>
      <c r="B1188" s="173">
        <v>9780736442060</v>
      </c>
      <c r="C1188" s="141" t="s">
        <v>275</v>
      </c>
      <c r="D1188" s="172">
        <v>130103</v>
      </c>
      <c r="E1188" s="123" t="str">
        <f>IF(VLOOKUP($B:$B,'Spring ''26 CAWSE Product List'!$A:$F,6,FALSE)="","",VLOOKUP($B:$B,'Spring ''26 CAWSE Product List'!$A:$F,6,FALSE))</f>
        <v/>
      </c>
      <c r="F1188" s="156"/>
    </row>
    <row r="1189" spans="1:6" x14ac:dyDescent="0.25">
      <c r="A1189" s="140">
        <v>60844990</v>
      </c>
      <c r="B1189" s="173">
        <v>9781546125815</v>
      </c>
      <c r="C1189" s="141" t="s">
        <v>1136</v>
      </c>
      <c r="D1189" s="172">
        <v>130103</v>
      </c>
      <c r="E1189" s="123" t="str">
        <f>IF(VLOOKUP($B:$B,'Spring ''26 CAWSE Product List'!$A:$F,6,FALSE)="","",VLOOKUP($B:$B,'Spring ''26 CAWSE Product List'!$A:$F,6,FALSE))</f>
        <v/>
      </c>
      <c r="F1189" s="156"/>
    </row>
    <row r="1190" spans="1:6" x14ac:dyDescent="0.25">
      <c r="A1190" s="140">
        <v>85734701</v>
      </c>
      <c r="B1190" s="173">
        <v>9781339030968</v>
      </c>
      <c r="C1190" s="141" t="s">
        <v>1244</v>
      </c>
      <c r="D1190" s="172">
        <v>130103</v>
      </c>
      <c r="E1190" s="123" t="str">
        <f>IF(VLOOKUP($B:$B,'Spring ''26 CAWSE Product List'!$A:$F,6,FALSE)="","",VLOOKUP($B:$B,'Spring ''26 CAWSE Product List'!$A:$F,6,FALSE))</f>
        <v/>
      </c>
      <c r="F1190" s="174"/>
    </row>
    <row r="1191" spans="1:6" x14ac:dyDescent="0.25">
      <c r="A1191" s="140">
        <v>70527984</v>
      </c>
      <c r="B1191" s="173">
        <v>9781443196628</v>
      </c>
      <c r="C1191" s="141" t="s">
        <v>106</v>
      </c>
      <c r="D1191" s="172">
        <v>130103</v>
      </c>
      <c r="E1191" s="123" t="str">
        <f>IF(VLOOKUP($B:$B,'Spring ''26 CAWSE Product List'!$A:$F,6,FALSE)="","",VLOOKUP($B:$B,'Spring ''26 CAWSE Product List'!$A:$F,6,FALSE))</f>
        <v/>
      </c>
      <c r="F1191" s="156"/>
    </row>
    <row r="1192" spans="1:6" x14ac:dyDescent="0.25">
      <c r="A1192" s="140">
        <v>81241438</v>
      </c>
      <c r="B1192" s="173">
        <v>9781368095099</v>
      </c>
      <c r="C1192" s="141" t="s">
        <v>1434</v>
      </c>
      <c r="D1192" s="172">
        <v>130103</v>
      </c>
      <c r="E1192" s="123" t="str">
        <f>IF(VLOOKUP($B:$B,'Spring ''26 CAWSE Product List'!$A:$F,6,FALSE)="","",VLOOKUP($B:$B,'Spring ''26 CAWSE Product List'!$A:$F,6,FALSE))</f>
        <v/>
      </c>
      <c r="F1192" s="174"/>
    </row>
    <row r="1193" spans="1:6" x14ac:dyDescent="0.25">
      <c r="A1193" s="140">
        <v>71928509</v>
      </c>
      <c r="B1193" s="173">
        <v>9781339000312</v>
      </c>
      <c r="C1193" s="141" t="s">
        <v>234</v>
      </c>
      <c r="D1193" s="172">
        <v>130201</v>
      </c>
      <c r="E1193" s="123" t="str">
        <f>IF(VLOOKUP($B:$B,'Spring ''26 CAWSE Product List'!$A:$F,6,FALSE)="","",VLOOKUP($B:$B,'Spring ''26 CAWSE Product List'!$A:$F,6,FALSE))</f>
        <v/>
      </c>
      <c r="F1193" s="156"/>
    </row>
    <row r="1194" spans="1:6" x14ac:dyDescent="0.25">
      <c r="A1194" s="140">
        <v>18845857</v>
      </c>
      <c r="B1194" s="173">
        <v>9781338805888</v>
      </c>
      <c r="C1194" s="141" t="s">
        <v>873</v>
      </c>
      <c r="D1194" s="172">
        <v>130201</v>
      </c>
      <c r="E1194" s="123" t="str">
        <f>IF(VLOOKUP($B:$B,'Spring ''26 CAWSE Product List'!$A:$F,6,FALSE)="","",VLOOKUP($B:$B,'Spring ''26 CAWSE Product List'!$A:$F,6,FALSE))</f>
        <v/>
      </c>
      <c r="F1194" s="156"/>
    </row>
    <row r="1195" spans="1:6" x14ac:dyDescent="0.25">
      <c r="A1195" s="162">
        <v>26118197</v>
      </c>
      <c r="B1195" s="163">
        <v>9781338849301</v>
      </c>
      <c r="C1195" s="156" t="s">
        <v>921</v>
      </c>
      <c r="D1195" s="157">
        <v>130201</v>
      </c>
      <c r="E1195" s="123" t="str">
        <f>IF(VLOOKUP($B:$B,'Spring ''26 CAWSE Product List'!$A:$F,6,FALSE)="","",VLOOKUP($B:$B,'Spring ''26 CAWSE Product List'!$A:$F,6,FALSE))</f>
        <v/>
      </c>
      <c r="F1195" s="156"/>
    </row>
    <row r="1196" spans="1:6" x14ac:dyDescent="0.25">
      <c r="A1196" s="140">
        <v>37198114</v>
      </c>
      <c r="B1196" s="173">
        <v>9781338756395</v>
      </c>
      <c r="C1196" s="141" t="s">
        <v>1310</v>
      </c>
      <c r="D1196" s="172">
        <v>130201</v>
      </c>
      <c r="E1196" s="123" t="str">
        <f>IF(VLOOKUP($B:$B,'Spring ''26 CAWSE Product List'!$A:$F,6,FALSE)="","",VLOOKUP($B:$B,'Spring ''26 CAWSE Product List'!$A:$F,6,FALSE))</f>
        <v/>
      </c>
      <c r="F1196" s="156"/>
    </row>
    <row r="1197" spans="1:6" x14ac:dyDescent="0.25">
      <c r="A1197" s="140">
        <v>53481566</v>
      </c>
      <c r="B1197" s="173">
        <v>9781338756425</v>
      </c>
      <c r="C1197" s="141" t="s">
        <v>1311</v>
      </c>
      <c r="D1197" s="172">
        <v>130201</v>
      </c>
      <c r="E1197" s="123" t="str">
        <f>IF(VLOOKUP($B:$B,'Spring ''26 CAWSE Product List'!$A:$F,6,FALSE)="","",VLOOKUP($B:$B,'Spring ''26 CAWSE Product List'!$A:$F,6,FALSE))</f>
        <v/>
      </c>
      <c r="F1197" s="156"/>
    </row>
    <row r="1198" spans="1:6" x14ac:dyDescent="0.25">
      <c r="A1198" s="140">
        <v>88217070</v>
      </c>
      <c r="B1198" s="173">
        <v>9781338805932</v>
      </c>
      <c r="C1198" s="141" t="s">
        <v>1374</v>
      </c>
      <c r="D1198" s="172">
        <v>130201</v>
      </c>
      <c r="E1198" s="123" t="str">
        <f>IF(VLOOKUP($B:$B,'Spring ''26 CAWSE Product List'!$A:$F,6,FALSE)="","",VLOOKUP($B:$B,'Spring ''26 CAWSE Product List'!$A:$F,6,FALSE))</f>
        <v/>
      </c>
      <c r="F1198" s="156"/>
    </row>
    <row r="1199" spans="1:6" x14ac:dyDescent="0.25">
      <c r="A1199" s="140">
        <v>36789969</v>
      </c>
      <c r="B1199" s="173">
        <v>9781338805963</v>
      </c>
      <c r="C1199" s="141" t="s">
        <v>235</v>
      </c>
      <c r="D1199" s="172">
        <v>130202</v>
      </c>
      <c r="E1199" s="123" t="str">
        <f>IF(VLOOKUP($B:$B,'Spring ''26 CAWSE Product List'!$A:$F,6,FALSE)="","",VLOOKUP($B:$B,'Spring ''26 CAWSE Product List'!$A:$F,6,FALSE))</f>
        <v/>
      </c>
      <c r="F1199" s="156"/>
    </row>
    <row r="1200" spans="1:6" x14ac:dyDescent="0.25">
      <c r="A1200" s="156">
        <v>70053696</v>
      </c>
      <c r="B1200" s="163">
        <v>9781338834123</v>
      </c>
      <c r="C1200" s="156" t="s">
        <v>1204</v>
      </c>
      <c r="D1200" s="157">
        <v>130202</v>
      </c>
      <c r="E1200" s="123" t="str">
        <f>IF(VLOOKUP($B:$B,'Spring ''26 CAWSE Product List'!$A:$F,6,FALSE)="","",VLOOKUP($B:$B,'Spring ''26 CAWSE Product List'!$A:$F,6,FALSE))</f>
        <v/>
      </c>
      <c r="F1200" s="174"/>
    </row>
    <row r="1201" spans="1:6" x14ac:dyDescent="0.25">
      <c r="A1201" s="156">
        <v>67692495</v>
      </c>
      <c r="B1201" s="163">
        <v>9781368094368</v>
      </c>
      <c r="C1201" s="156" t="s">
        <v>1216</v>
      </c>
      <c r="D1201" s="157">
        <v>130202</v>
      </c>
      <c r="E1201" s="123" t="str">
        <f>IF(VLOOKUP($B:$B,'Spring ''26 CAWSE Product List'!$A:$F,6,FALSE)="","",VLOOKUP($B:$B,'Spring ''26 CAWSE Product List'!$A:$F,6,FALSE))</f>
        <v/>
      </c>
      <c r="F1201" s="174"/>
    </row>
    <row r="1202" spans="1:6" x14ac:dyDescent="0.25">
      <c r="A1202" s="162">
        <v>33745251</v>
      </c>
      <c r="B1202" s="163">
        <v>9781339049533</v>
      </c>
      <c r="C1202" s="156" t="s">
        <v>1245</v>
      </c>
      <c r="D1202" s="157">
        <v>130202</v>
      </c>
      <c r="E1202" s="123" t="str">
        <f>IF(VLOOKUP($B:$B,'Spring ''26 CAWSE Product List'!$A:$F,6,FALSE)="","",VLOOKUP($B:$B,'Spring ''26 CAWSE Product List'!$A:$F,6,FALSE))</f>
        <v/>
      </c>
      <c r="F1202" s="156"/>
    </row>
    <row r="1203" spans="1:6" x14ac:dyDescent="0.25">
      <c r="A1203" s="140">
        <v>22554307</v>
      </c>
      <c r="B1203" s="173">
        <v>9780593709573</v>
      </c>
      <c r="C1203" s="141" t="s">
        <v>1291</v>
      </c>
      <c r="D1203" s="172">
        <v>130202</v>
      </c>
      <c r="E1203" s="123" t="str">
        <f>IF(VLOOKUP($B:$B,'Spring ''26 CAWSE Product List'!$A:$F,6,FALSE)="","",VLOOKUP($B:$B,'Spring ''26 CAWSE Product List'!$A:$F,6,FALSE))</f>
        <v/>
      </c>
      <c r="F1203" s="156"/>
    </row>
    <row r="1204" spans="1:6" x14ac:dyDescent="0.25">
      <c r="A1204" s="156">
        <v>59138190</v>
      </c>
      <c r="B1204" s="163">
        <v>9781339028033</v>
      </c>
      <c r="C1204" s="156" t="s">
        <v>1339</v>
      </c>
      <c r="D1204" s="172">
        <v>130202</v>
      </c>
      <c r="E1204" s="123" t="str">
        <f>IF(VLOOKUP($B:$B,'Spring ''26 CAWSE Product List'!$A:$F,6,FALSE)="","",VLOOKUP($B:$B,'Spring ''26 CAWSE Product List'!$A:$F,6,FALSE))</f>
        <v/>
      </c>
      <c r="F1204" s="174"/>
    </row>
    <row r="1205" spans="1:6" x14ac:dyDescent="0.25">
      <c r="A1205" s="156">
        <v>22371240</v>
      </c>
      <c r="B1205" s="163">
        <v>9781338871401</v>
      </c>
      <c r="C1205" s="156" t="s">
        <v>1342</v>
      </c>
      <c r="D1205" s="157">
        <v>130202</v>
      </c>
      <c r="E1205" s="123" t="str">
        <f>IF(VLOOKUP($B:$B,'Spring ''26 CAWSE Product List'!$A:$F,6,FALSE)="","",VLOOKUP($B:$B,'Spring ''26 CAWSE Product List'!$A:$F,6,FALSE))</f>
        <v/>
      </c>
      <c r="F1205" s="174"/>
    </row>
    <row r="1206" spans="1:6" x14ac:dyDescent="0.25">
      <c r="A1206" s="140">
        <v>34675754</v>
      </c>
      <c r="B1206" s="173">
        <v>9781338882971</v>
      </c>
      <c r="C1206" s="141" t="s">
        <v>1473</v>
      </c>
      <c r="D1206" s="172">
        <v>130202</v>
      </c>
      <c r="E1206" s="123" t="str">
        <f>IF(VLOOKUP($B:$B,'Spring ''26 CAWSE Product List'!$A:$F,6,FALSE)="","",VLOOKUP($B:$B,'Spring ''26 CAWSE Product List'!$A:$F,6,FALSE))</f>
        <v/>
      </c>
      <c r="F1206" s="174"/>
    </row>
    <row r="1207" spans="1:6" x14ac:dyDescent="0.25">
      <c r="A1207" s="140">
        <v>21395370</v>
      </c>
      <c r="B1207" s="173">
        <v>9781338553802</v>
      </c>
      <c r="C1207" s="141" t="s">
        <v>236</v>
      </c>
      <c r="D1207" s="172">
        <v>130203</v>
      </c>
      <c r="E1207" s="123" t="str">
        <f>IF(VLOOKUP($B:$B,'Spring ''26 CAWSE Product List'!$A:$F,6,FALSE)="","",VLOOKUP($B:$B,'Spring ''26 CAWSE Product List'!$A:$F,6,FALSE))</f>
        <v/>
      </c>
      <c r="F1207" s="156"/>
    </row>
    <row r="1208" spans="1:6" x14ac:dyDescent="0.25">
      <c r="A1208" s="162">
        <v>70411127</v>
      </c>
      <c r="B1208" s="163">
        <v>9781339045757</v>
      </c>
      <c r="C1208" s="156" t="s">
        <v>1059</v>
      </c>
      <c r="D1208" s="157">
        <v>130203</v>
      </c>
      <c r="E1208" s="123" t="str">
        <f>IF(VLOOKUP($B:$B,'Spring ''26 CAWSE Product List'!$A:$F,6,FALSE)="","",VLOOKUP($B:$B,'Spring ''26 CAWSE Product List'!$A:$F,6,FALSE))</f>
        <v/>
      </c>
      <c r="F1208" s="156"/>
    </row>
    <row r="1209" spans="1:6" x14ac:dyDescent="0.25">
      <c r="A1209" s="140">
        <v>47615923</v>
      </c>
      <c r="B1209" s="173">
        <v>9781368094313</v>
      </c>
      <c r="C1209" s="141" t="s">
        <v>1218</v>
      </c>
      <c r="D1209" s="172">
        <v>130203</v>
      </c>
      <c r="E1209" s="123" t="str">
        <f>IF(VLOOKUP($B:$B,'Spring ''26 CAWSE Product List'!$A:$F,6,FALSE)="","",VLOOKUP($B:$B,'Spring ''26 CAWSE Product List'!$A:$F,6,FALSE))</f>
        <v/>
      </c>
      <c r="F1209" s="156"/>
    </row>
    <row r="1210" spans="1:6" x14ac:dyDescent="0.25">
      <c r="A1210" s="140">
        <v>28974502</v>
      </c>
      <c r="B1210" s="173">
        <v>9780063096073</v>
      </c>
      <c r="C1210" s="141" t="s">
        <v>1307</v>
      </c>
      <c r="D1210" s="172">
        <v>130203</v>
      </c>
      <c r="E1210" s="123" t="str">
        <f>IF(VLOOKUP($B:$B,'Spring ''26 CAWSE Product List'!$A:$F,6,FALSE)="","",VLOOKUP($B:$B,'Spring ''26 CAWSE Product List'!$A:$F,6,FALSE))</f>
        <v/>
      </c>
      <c r="F1210" s="156"/>
    </row>
    <row r="1211" spans="1:6" x14ac:dyDescent="0.25">
      <c r="A1211" s="140">
        <v>97951760</v>
      </c>
      <c r="B1211" s="173">
        <v>9781338882957</v>
      </c>
      <c r="C1211" s="141" t="s">
        <v>1474</v>
      </c>
      <c r="D1211" s="172">
        <v>130203</v>
      </c>
      <c r="E1211" s="123" t="str">
        <f>IF(VLOOKUP($B:$B,'Spring ''26 CAWSE Product List'!$A:$F,6,FALSE)="","",VLOOKUP($B:$B,'Spring ''26 CAWSE Product List'!$A:$F,6,FALSE))</f>
        <v/>
      </c>
      <c r="F1211" s="174"/>
    </row>
    <row r="1212" spans="1:6" x14ac:dyDescent="0.25">
      <c r="A1212" s="140">
        <v>81402794</v>
      </c>
      <c r="B1212" s="173">
        <v>9781338892710</v>
      </c>
      <c r="C1212" s="141" t="s">
        <v>910</v>
      </c>
      <c r="D1212" s="172">
        <v>130301</v>
      </c>
      <c r="E1212" s="123" t="str">
        <f>IF(VLOOKUP($B:$B,'Spring ''26 CAWSE Product List'!$A:$F,6,FALSE)="","",VLOOKUP($B:$B,'Spring ''26 CAWSE Product List'!$A:$F,6,FALSE))</f>
        <v/>
      </c>
      <c r="F1212" s="174"/>
    </row>
    <row r="1213" spans="1:6" x14ac:dyDescent="0.25">
      <c r="A1213" s="140">
        <v>63606246</v>
      </c>
      <c r="B1213" s="173">
        <v>9781338825152</v>
      </c>
      <c r="C1213" s="141" t="s">
        <v>1148</v>
      </c>
      <c r="D1213" s="172">
        <v>130301</v>
      </c>
      <c r="E1213" s="123" t="str">
        <f>IF(VLOOKUP($B:$B,'Spring ''26 CAWSE Product List'!$A:$F,6,FALSE)="","",VLOOKUP($B:$B,'Spring ''26 CAWSE Product List'!$A:$F,6,FALSE))</f>
        <v/>
      </c>
      <c r="F1213" s="156"/>
    </row>
    <row r="1214" spans="1:6" x14ac:dyDescent="0.25">
      <c r="A1214" s="140">
        <v>22490477</v>
      </c>
      <c r="B1214" s="173">
        <v>9781546127826</v>
      </c>
      <c r="C1214" s="141" t="s">
        <v>1180</v>
      </c>
      <c r="D1214" s="172">
        <v>130301</v>
      </c>
      <c r="E1214" s="123" t="str">
        <f>IF(VLOOKUP($B:$B,'Spring ''26 CAWSE Product List'!$A:$F,6,FALSE)="","",VLOOKUP($B:$B,'Spring ''26 CAWSE Product List'!$A:$F,6,FALSE))</f>
        <v/>
      </c>
      <c r="F1214" s="156"/>
    </row>
    <row r="1215" spans="1:6" x14ac:dyDescent="0.25">
      <c r="A1215" s="140">
        <v>42842553</v>
      </c>
      <c r="B1215" s="173">
        <v>9781338792447</v>
      </c>
      <c r="C1215" s="141" t="s">
        <v>1456</v>
      </c>
      <c r="D1215" s="172">
        <v>130301</v>
      </c>
      <c r="E1215" s="123" t="str">
        <f>IF(VLOOKUP($B:$B,'Spring ''26 CAWSE Product List'!$A:$F,6,FALSE)="","",VLOOKUP($B:$B,'Spring ''26 CAWSE Product List'!$A:$F,6,FALSE))</f>
        <v/>
      </c>
      <c r="F1215" s="174"/>
    </row>
    <row r="1216" spans="1:6" x14ac:dyDescent="0.25">
      <c r="A1216" s="162">
        <v>41845542</v>
      </c>
      <c r="B1216" s="163">
        <v>9781338305708</v>
      </c>
      <c r="C1216" s="156" t="s">
        <v>1482</v>
      </c>
      <c r="D1216" s="157">
        <v>130301</v>
      </c>
      <c r="E1216" s="123" t="str">
        <f>IF(VLOOKUP($B:$B,'Spring ''26 CAWSE Product List'!$A:$F,6,FALSE)="","",VLOOKUP($B:$B,'Spring ''26 CAWSE Product List'!$A:$F,6,FALSE))</f>
        <v/>
      </c>
      <c r="F1216" s="156"/>
    </row>
    <row r="1217" spans="1:6" x14ac:dyDescent="0.25">
      <c r="A1217" s="162">
        <v>70726003</v>
      </c>
      <c r="B1217" s="163">
        <v>9798887243337</v>
      </c>
      <c r="C1217" s="156" t="s">
        <v>1485</v>
      </c>
      <c r="D1217" s="157">
        <v>130301</v>
      </c>
      <c r="E1217" s="123" t="str">
        <f>IF(VLOOKUP($B:$B,'Spring ''26 CAWSE Product List'!$A:$F,6,FALSE)="","",VLOOKUP($B:$B,'Spring ''26 CAWSE Product List'!$A:$F,6,FALSE))</f>
        <v/>
      </c>
      <c r="F1217" s="156"/>
    </row>
    <row r="1218" spans="1:6" x14ac:dyDescent="0.25">
      <c r="A1218" s="140">
        <v>45721654</v>
      </c>
      <c r="B1218" s="173">
        <v>9781339001234</v>
      </c>
      <c r="C1218" s="141" t="s">
        <v>1528</v>
      </c>
      <c r="D1218" s="172">
        <v>130301</v>
      </c>
      <c r="E1218" s="123" t="str">
        <f>IF(VLOOKUP($B:$B,'Spring ''26 CAWSE Product List'!$A:$F,6,FALSE)="","",VLOOKUP($B:$B,'Spring ''26 CAWSE Product List'!$A:$F,6,FALSE))</f>
        <v/>
      </c>
      <c r="F1218" s="174"/>
    </row>
    <row r="1219" spans="1:6" x14ac:dyDescent="0.25">
      <c r="A1219" s="140">
        <v>61566760</v>
      </c>
      <c r="B1219" s="173">
        <v>9781339026473</v>
      </c>
      <c r="C1219" s="141" t="s">
        <v>866</v>
      </c>
      <c r="D1219" s="172">
        <v>130302</v>
      </c>
      <c r="E1219" s="123" t="str">
        <f>IF(VLOOKUP($B:$B,'Spring ''26 CAWSE Product List'!$A:$F,6,FALSE)="","",VLOOKUP($B:$B,'Spring ''26 CAWSE Product List'!$A:$F,6,FALSE))</f>
        <v/>
      </c>
      <c r="F1219" s="156"/>
    </row>
    <row r="1220" spans="1:6" x14ac:dyDescent="0.25">
      <c r="A1220" s="140">
        <v>32177778</v>
      </c>
      <c r="B1220" s="173">
        <v>9780545828659</v>
      </c>
      <c r="C1220" s="141" t="s">
        <v>887</v>
      </c>
      <c r="D1220" s="172">
        <v>130302</v>
      </c>
      <c r="E1220" s="123" t="str">
        <f>IF(VLOOKUP($B:$B,'Spring ''26 CAWSE Product List'!$A:$F,6,FALSE)="","",VLOOKUP($B:$B,'Spring ''26 CAWSE Product List'!$A:$F,6,FALSE))</f>
        <v/>
      </c>
      <c r="F1220" s="156"/>
    </row>
    <row r="1221" spans="1:6" x14ac:dyDescent="0.25">
      <c r="A1221" s="162">
        <v>38219537</v>
      </c>
      <c r="B1221" s="163">
        <v>9781338896398</v>
      </c>
      <c r="C1221" s="156" t="s">
        <v>962</v>
      </c>
      <c r="D1221" s="157">
        <v>130302</v>
      </c>
      <c r="E1221" s="123" t="str">
        <f>IF(VLOOKUP($B:$B,'Spring ''26 CAWSE Product List'!$A:$F,6,FALSE)="","",VLOOKUP($B:$B,'Spring ''26 CAWSE Product List'!$A:$F,6,FALSE))</f>
        <v/>
      </c>
      <c r="F1221" s="156"/>
    </row>
    <row r="1222" spans="1:6" x14ac:dyDescent="0.25">
      <c r="A1222" s="162">
        <v>11367841</v>
      </c>
      <c r="B1222" s="163">
        <v>9781339041230</v>
      </c>
      <c r="C1222" s="156" t="s">
        <v>994</v>
      </c>
      <c r="D1222" s="157">
        <v>130302</v>
      </c>
      <c r="E1222" s="123" t="str">
        <f>IF(VLOOKUP($B:$B,'Spring ''26 CAWSE Product List'!$A:$F,6,FALSE)="","",VLOOKUP($B:$B,'Spring ''26 CAWSE Product List'!$A:$F,6,FALSE))</f>
        <v/>
      </c>
      <c r="F1222" s="156"/>
    </row>
    <row r="1223" spans="1:6" x14ac:dyDescent="0.25">
      <c r="A1223" s="140">
        <v>59714693</v>
      </c>
      <c r="B1223" s="173">
        <v>9781338749021</v>
      </c>
      <c r="C1223" s="141" t="s">
        <v>1154</v>
      </c>
      <c r="D1223" s="172">
        <v>130302</v>
      </c>
      <c r="E1223" s="123" t="str">
        <f>IF(VLOOKUP($B:$B,'Spring ''26 CAWSE Product List'!$A:$F,6,FALSE)="","",VLOOKUP($B:$B,'Spring ''26 CAWSE Product List'!$A:$F,6,FALSE))</f>
        <v/>
      </c>
      <c r="F1223" s="156"/>
    </row>
    <row r="1224" spans="1:6" x14ac:dyDescent="0.25">
      <c r="A1224" s="140">
        <v>50394423</v>
      </c>
      <c r="B1224" s="173">
        <v>9781546102618</v>
      </c>
      <c r="C1224" s="141" t="s">
        <v>1341</v>
      </c>
      <c r="D1224" s="172">
        <v>130302</v>
      </c>
      <c r="E1224" s="123" t="str">
        <f>IF(VLOOKUP($B:$B,'Spring ''26 CAWSE Product List'!$A:$F,6,FALSE)="","",VLOOKUP($B:$B,'Spring ''26 CAWSE Product List'!$A:$F,6,FALSE))</f>
        <v/>
      </c>
      <c r="F1224" s="174"/>
    </row>
    <row r="1225" spans="1:6" x14ac:dyDescent="0.25">
      <c r="A1225" s="155">
        <v>77452871</v>
      </c>
      <c r="B1225" s="163">
        <v>9781338806694</v>
      </c>
      <c r="C1225" s="156" t="s">
        <v>1428</v>
      </c>
      <c r="D1225" s="157">
        <v>130302</v>
      </c>
      <c r="E1225" s="123" t="str">
        <f>IF(VLOOKUP($B:$B,'Spring ''26 CAWSE Product List'!$A:$F,6,FALSE)="","",VLOOKUP($B:$B,'Spring ''26 CAWSE Product List'!$A:$F,6,FALSE))</f>
        <v/>
      </c>
      <c r="F1225" s="156"/>
    </row>
    <row r="1226" spans="1:6" x14ac:dyDescent="0.25">
      <c r="A1226" s="140">
        <v>49579044</v>
      </c>
      <c r="B1226" s="173">
        <v>9781339046976</v>
      </c>
      <c r="C1226" s="141" t="s">
        <v>1443</v>
      </c>
      <c r="D1226" s="172">
        <v>130302</v>
      </c>
      <c r="E1226" s="123" t="str">
        <f>IF(VLOOKUP($B:$B,'Spring ''26 CAWSE Product List'!$A:$F,6,FALSE)="","",VLOOKUP($B:$B,'Spring ''26 CAWSE Product List'!$A:$F,6,FALSE))</f>
        <v/>
      </c>
      <c r="F1226" s="174"/>
    </row>
    <row r="1227" spans="1:6" x14ac:dyDescent="0.25">
      <c r="A1227" s="140">
        <v>67629590</v>
      </c>
      <c r="B1227" s="173">
        <v>9781338851946</v>
      </c>
      <c r="C1227" s="141" t="s">
        <v>237</v>
      </c>
      <c r="D1227" s="172">
        <v>130303</v>
      </c>
      <c r="E1227" s="123" t="str">
        <f>IF(VLOOKUP($B:$B,'Spring ''26 CAWSE Product List'!$A:$F,6,FALSE)="","",VLOOKUP($B:$B,'Spring ''26 CAWSE Product List'!$A:$F,6,FALSE))</f>
        <v/>
      </c>
      <c r="F1227" s="156"/>
    </row>
    <row r="1228" spans="1:6" x14ac:dyDescent="0.25">
      <c r="A1228" s="140">
        <v>47837267</v>
      </c>
      <c r="B1228" s="173">
        <v>9781546167587</v>
      </c>
      <c r="C1228" s="141" t="s">
        <v>908</v>
      </c>
      <c r="D1228" s="172">
        <v>130303</v>
      </c>
      <c r="E1228" s="123" t="str">
        <f>IF(VLOOKUP($B:$B,'Spring ''26 CAWSE Product List'!$A:$F,6,FALSE)="","",VLOOKUP($B:$B,'Spring ''26 CAWSE Product List'!$A:$F,6,FALSE))</f>
        <v/>
      </c>
      <c r="F1228" s="174"/>
    </row>
    <row r="1229" spans="1:6" x14ac:dyDescent="0.25">
      <c r="A1229" s="162">
        <v>3093680</v>
      </c>
      <c r="B1229" s="163">
        <v>9780545912419</v>
      </c>
      <c r="C1229" s="156" t="s">
        <v>911</v>
      </c>
      <c r="D1229" s="157">
        <v>130303</v>
      </c>
      <c r="E1229" s="123" t="str">
        <f>IF(VLOOKUP($B:$B,'Spring ''26 CAWSE Product List'!$A:$F,6,FALSE)="","",VLOOKUP($B:$B,'Spring ''26 CAWSE Product List'!$A:$F,6,FALSE))</f>
        <v/>
      </c>
      <c r="F1229" s="156"/>
    </row>
    <row r="1230" spans="1:6" x14ac:dyDescent="0.25">
      <c r="A1230" s="162">
        <v>3099381</v>
      </c>
      <c r="B1230" s="163">
        <v>9781338087499</v>
      </c>
      <c r="C1230" s="156" t="s">
        <v>914</v>
      </c>
      <c r="D1230" s="157">
        <v>130303</v>
      </c>
      <c r="E1230" s="123" t="str">
        <f>IF(VLOOKUP($B:$B,'Spring ''26 CAWSE Product List'!$A:$F,6,FALSE)="","",VLOOKUP($B:$B,'Spring ''26 CAWSE Product List'!$A:$F,6,FALSE))</f>
        <v/>
      </c>
      <c r="F1230" s="156"/>
    </row>
    <row r="1231" spans="1:6" x14ac:dyDescent="0.25">
      <c r="A1231" s="156">
        <v>48133856</v>
      </c>
      <c r="B1231" s="163">
        <v>9781339000923</v>
      </c>
      <c r="C1231" s="156" t="s">
        <v>965</v>
      </c>
      <c r="D1231" s="157">
        <v>130303</v>
      </c>
      <c r="E1231" s="123" t="str">
        <f>IF(VLOOKUP($B:$B,'Spring ''26 CAWSE Product List'!$A:$F,6,FALSE)="","",VLOOKUP($B:$B,'Spring ''26 CAWSE Product List'!$A:$F,6,FALSE))</f>
        <v/>
      </c>
      <c r="F1231" s="174"/>
    </row>
    <row r="1232" spans="1:6" x14ac:dyDescent="0.25">
      <c r="A1232" s="140">
        <v>11619507</v>
      </c>
      <c r="B1232" s="173">
        <v>9781338831825</v>
      </c>
      <c r="C1232" s="141" t="s">
        <v>967</v>
      </c>
      <c r="D1232" s="172">
        <v>130303</v>
      </c>
      <c r="E1232" s="123" t="str">
        <f>IF(VLOOKUP($B:$B,'Spring ''26 CAWSE Product List'!$A:$F,6,FALSE)="","",VLOOKUP($B:$B,'Spring ''26 CAWSE Product List'!$A:$F,6,FALSE))</f>
        <v/>
      </c>
      <c r="F1232" s="174"/>
    </row>
    <row r="1233" spans="1:6" x14ac:dyDescent="0.25">
      <c r="A1233" s="140">
        <v>23525671</v>
      </c>
      <c r="B1233" s="173">
        <v>9781546143192</v>
      </c>
      <c r="C1233" s="141" t="s">
        <v>1321</v>
      </c>
      <c r="D1233" s="172">
        <v>130303</v>
      </c>
      <c r="E1233" s="123" t="str">
        <f>IF(VLOOKUP($B:$B,'Spring ''26 CAWSE Product List'!$A:$F,6,FALSE)="","",VLOOKUP($B:$B,'Spring ''26 CAWSE Product List'!$A:$F,6,FALSE))</f>
        <v/>
      </c>
      <c r="F1233" s="174"/>
    </row>
    <row r="1234" spans="1:6" x14ac:dyDescent="0.25">
      <c r="A1234" s="140">
        <v>10372105</v>
      </c>
      <c r="B1234" s="173">
        <v>9781339028057</v>
      </c>
      <c r="C1234" s="141" t="s">
        <v>1350</v>
      </c>
      <c r="D1234" s="172">
        <v>130303</v>
      </c>
      <c r="E1234" s="123" t="str">
        <f>IF(VLOOKUP($B:$B,'Spring ''26 CAWSE Product List'!$A:$F,6,FALSE)="","",VLOOKUP($B:$B,'Spring ''26 CAWSE Product List'!$A:$F,6,FALSE))</f>
        <v/>
      </c>
      <c r="F1234" s="156"/>
    </row>
    <row r="1235" spans="1:6" x14ac:dyDescent="0.25">
      <c r="A1235" s="156">
        <v>78401726</v>
      </c>
      <c r="B1235" s="163">
        <v>9781338889055</v>
      </c>
      <c r="C1235" s="156" t="s">
        <v>924</v>
      </c>
      <c r="D1235" s="157">
        <v>130401</v>
      </c>
      <c r="E1235" s="123" t="str">
        <f>IF(VLOOKUP($B:$B,'Spring ''26 CAWSE Product List'!$A:$F,6,FALSE)="","",VLOOKUP($B:$B,'Spring ''26 CAWSE Product List'!$A:$F,6,FALSE))</f>
        <v/>
      </c>
      <c r="F1235" s="174"/>
    </row>
    <row r="1236" spans="1:6" x14ac:dyDescent="0.25">
      <c r="A1236" s="140">
        <v>28062313</v>
      </c>
      <c r="B1236" s="173">
        <v>9781546125259</v>
      </c>
      <c r="C1236" s="141" t="s">
        <v>950</v>
      </c>
      <c r="D1236" s="172">
        <v>130401</v>
      </c>
      <c r="E1236" s="123" t="str">
        <f>IF(VLOOKUP($B:$B,'Spring ''26 CAWSE Product List'!$A:$F,6,FALSE)="","",VLOOKUP($B:$B,'Spring ''26 CAWSE Product List'!$A:$F,6,FALSE))</f>
        <v/>
      </c>
      <c r="F1236" s="156"/>
    </row>
    <row r="1237" spans="1:6" x14ac:dyDescent="0.25">
      <c r="A1237" s="162">
        <v>56302637</v>
      </c>
      <c r="B1237" s="163">
        <v>9781974707775</v>
      </c>
      <c r="C1237" s="156" t="s">
        <v>1038</v>
      </c>
      <c r="D1237" s="157">
        <v>130401</v>
      </c>
      <c r="E1237" s="123" t="str">
        <f>IF(VLOOKUP($B:$B,'Spring ''26 CAWSE Product List'!$A:$F,6,FALSE)="","",VLOOKUP($B:$B,'Spring ''26 CAWSE Product List'!$A:$F,6,FALSE))</f>
        <v/>
      </c>
      <c r="F1237" s="156"/>
    </row>
    <row r="1238" spans="1:6" x14ac:dyDescent="0.25">
      <c r="A1238" s="140">
        <v>78543157</v>
      </c>
      <c r="B1238" s="173">
        <v>9781546174073</v>
      </c>
      <c r="C1238" s="141" t="s">
        <v>1075</v>
      </c>
      <c r="D1238" s="172">
        <v>130401</v>
      </c>
      <c r="E1238" s="123" t="str">
        <f>IF(VLOOKUP($B:$B,'Spring ''26 CAWSE Product List'!$A:$F,6,FALSE)="","",VLOOKUP($B:$B,'Spring ''26 CAWSE Product List'!$A:$F,6,FALSE))</f>
        <v/>
      </c>
      <c r="F1238" s="174"/>
    </row>
    <row r="1239" spans="1:6" x14ac:dyDescent="0.25">
      <c r="A1239" s="140">
        <v>83883171</v>
      </c>
      <c r="B1239" s="173">
        <v>9781039705647</v>
      </c>
      <c r="C1239" s="141" t="s">
        <v>1413</v>
      </c>
      <c r="D1239" s="172">
        <v>130401</v>
      </c>
      <c r="E1239" s="123" t="str">
        <f>IF(VLOOKUP($B:$B,'Spring ''26 CAWSE Product List'!$A:$F,6,FALSE)="","",VLOOKUP($B:$B,'Spring ''26 CAWSE Product List'!$A:$F,6,FALSE))</f>
        <v/>
      </c>
      <c r="F1239" s="174"/>
    </row>
    <row r="1240" spans="1:6" x14ac:dyDescent="0.25">
      <c r="A1240" s="162">
        <v>16793942</v>
      </c>
      <c r="B1240" s="163">
        <v>9781039701748</v>
      </c>
      <c r="C1240" s="156" t="s">
        <v>1455</v>
      </c>
      <c r="D1240" s="157">
        <v>130401</v>
      </c>
      <c r="E1240" s="123" t="str">
        <f>IF(VLOOKUP($B:$B,'Spring ''26 CAWSE Product List'!$A:$F,6,FALSE)="","",VLOOKUP($B:$B,'Spring ''26 CAWSE Product List'!$A:$F,6,FALSE))</f>
        <v/>
      </c>
      <c r="F1240" s="156"/>
    </row>
    <row r="1241" spans="1:6" x14ac:dyDescent="0.25">
      <c r="A1241" s="140">
        <v>26084078</v>
      </c>
      <c r="B1241" s="173">
        <v>9780545803526</v>
      </c>
      <c r="C1241" s="141" t="s">
        <v>276</v>
      </c>
      <c r="D1241" s="172">
        <v>130402</v>
      </c>
      <c r="E1241" s="123" t="str">
        <f>IF(VLOOKUP($B:$B,'Spring ''26 CAWSE Product List'!$A:$F,6,FALSE)="","",VLOOKUP($B:$B,'Spring ''26 CAWSE Product List'!$A:$F,6,FALSE))</f>
        <v/>
      </c>
      <c r="F1241" s="156"/>
    </row>
    <row r="1242" spans="1:6" x14ac:dyDescent="0.25">
      <c r="A1242" s="156">
        <v>33121935</v>
      </c>
      <c r="B1242" s="163">
        <v>9781339016580</v>
      </c>
      <c r="C1242" s="156" t="s">
        <v>915</v>
      </c>
      <c r="D1242" s="157">
        <v>130402</v>
      </c>
      <c r="E1242" s="123" t="str">
        <f>IF(VLOOKUP($B:$B,'Spring ''26 CAWSE Product List'!$A:$F,6,FALSE)="","",VLOOKUP($B:$B,'Spring ''26 CAWSE Product List'!$A:$F,6,FALSE))</f>
        <v/>
      </c>
      <c r="F1242" s="174"/>
    </row>
    <row r="1243" spans="1:6" x14ac:dyDescent="0.25">
      <c r="A1243" s="140">
        <v>73451323</v>
      </c>
      <c r="B1243" s="173">
        <v>9780063349407</v>
      </c>
      <c r="C1243" s="141" t="s">
        <v>1074</v>
      </c>
      <c r="D1243" s="172">
        <v>130402</v>
      </c>
      <c r="E1243" s="123" t="str">
        <f>IF(VLOOKUP($B:$B,'Spring ''26 CAWSE Product List'!$A:$F,6,FALSE)="","",VLOOKUP($B:$B,'Spring ''26 CAWSE Product List'!$A:$F,6,FALSE))</f>
        <v/>
      </c>
      <c r="F1243" s="174"/>
    </row>
    <row r="1244" spans="1:6" x14ac:dyDescent="0.25">
      <c r="A1244" s="140">
        <v>72491857</v>
      </c>
      <c r="B1244" s="173">
        <v>9781546171461</v>
      </c>
      <c r="C1244" s="141" t="s">
        <v>1457</v>
      </c>
      <c r="D1244" s="172">
        <v>130402</v>
      </c>
      <c r="E1244" s="123" t="str">
        <f>IF(VLOOKUP($B:$B,'Spring ''26 CAWSE Product List'!$A:$F,6,FALSE)="","",VLOOKUP($B:$B,'Spring ''26 CAWSE Product List'!$A:$F,6,FALSE))</f>
        <v/>
      </c>
      <c r="F1244" s="174"/>
    </row>
    <row r="1245" spans="1:6" x14ac:dyDescent="0.25">
      <c r="A1245" s="162">
        <v>47985687</v>
      </c>
      <c r="B1245" s="163">
        <v>9780316565509</v>
      </c>
      <c r="C1245" s="156" t="s">
        <v>1542</v>
      </c>
      <c r="D1245" s="157">
        <v>130402</v>
      </c>
      <c r="E1245" s="123" t="str">
        <f>IF(VLOOKUP($B:$B,'Spring ''26 CAWSE Product List'!$A:$F,6,FALSE)="","",VLOOKUP($B:$B,'Spring ''26 CAWSE Product List'!$A:$F,6,FALSE))</f>
        <v/>
      </c>
      <c r="F1245" s="156"/>
    </row>
    <row r="1246" spans="1:6" x14ac:dyDescent="0.25">
      <c r="A1246" s="140">
        <v>52316147</v>
      </c>
      <c r="B1246" s="163">
        <v>9781546126966</v>
      </c>
      <c r="C1246" s="141" t="s">
        <v>882</v>
      </c>
      <c r="D1246" s="172">
        <v>130403</v>
      </c>
      <c r="E1246" s="123" t="str">
        <f>IF(VLOOKUP($B:$B,'Spring ''26 CAWSE Product List'!$A:$F,6,FALSE)="","",VLOOKUP($B:$B,'Spring ''26 CAWSE Product List'!$A:$F,6,FALSE))</f>
        <v/>
      </c>
      <c r="F1246" s="156"/>
    </row>
    <row r="1247" spans="1:6" x14ac:dyDescent="0.25">
      <c r="A1247" s="156">
        <v>72669105</v>
      </c>
      <c r="B1247" s="163">
        <v>9781338857825</v>
      </c>
      <c r="C1247" s="156" t="s">
        <v>935</v>
      </c>
      <c r="D1247" s="157">
        <v>130403</v>
      </c>
      <c r="E1247" s="123" t="str">
        <f>IF(VLOOKUP($B:$B,'Spring ''26 CAWSE Product List'!$A:$F,6,FALSE)="","",VLOOKUP($B:$B,'Spring ''26 CAWSE Product List'!$A:$F,6,FALSE))</f>
        <v/>
      </c>
      <c r="F1247" s="174"/>
    </row>
    <row r="1248" spans="1:6" x14ac:dyDescent="0.25">
      <c r="A1248" s="156">
        <v>84442917</v>
      </c>
      <c r="B1248" s="163">
        <v>9781974701445</v>
      </c>
      <c r="C1248" s="156" t="s">
        <v>1035</v>
      </c>
      <c r="D1248" s="157">
        <v>130403</v>
      </c>
      <c r="E1248" s="123" t="str">
        <f>IF(VLOOKUP($B:$B,'Spring ''26 CAWSE Product List'!$A:$F,6,FALSE)="","",VLOOKUP($B:$B,'Spring ''26 CAWSE Product List'!$A:$F,6,FALSE))</f>
        <v/>
      </c>
      <c r="F1248" s="174"/>
    </row>
    <row r="1249" spans="1:6" x14ac:dyDescent="0.25">
      <c r="A1249" s="156">
        <v>24022317</v>
      </c>
      <c r="B1249" s="163">
        <v>9781338896831</v>
      </c>
      <c r="C1249" s="156" t="s">
        <v>1203</v>
      </c>
      <c r="D1249" s="157">
        <v>130403</v>
      </c>
      <c r="E1249" s="123" t="str">
        <f>IF(VLOOKUP($B:$B,'Spring ''26 CAWSE Product List'!$A:$F,6,FALSE)="","",VLOOKUP($B:$B,'Spring ''26 CAWSE Product List'!$A:$F,6,FALSE))</f>
        <v/>
      </c>
      <c r="F1249" s="174"/>
    </row>
    <row r="1250" spans="1:6" x14ac:dyDescent="0.25">
      <c r="A1250" s="156">
        <v>58711513</v>
      </c>
      <c r="B1250" s="163">
        <v>9781339039237</v>
      </c>
      <c r="C1250" s="156" t="s">
        <v>1258</v>
      </c>
      <c r="D1250" s="157">
        <v>130403</v>
      </c>
      <c r="E1250" s="123" t="str">
        <f>IF(VLOOKUP($B:$B,'Spring ''26 CAWSE Product List'!$A:$F,6,FALSE)="","",VLOOKUP($B:$B,'Spring ''26 CAWSE Product List'!$A:$F,6,FALSE))</f>
        <v/>
      </c>
      <c r="F1250" s="174"/>
    </row>
    <row r="1251" spans="1:6" x14ac:dyDescent="0.25">
      <c r="A1251" s="140">
        <v>56652139</v>
      </c>
      <c r="B1251" s="173">
        <v>9781338766554</v>
      </c>
      <c r="C1251" s="141" t="s">
        <v>1408</v>
      </c>
      <c r="D1251" s="172">
        <v>130403</v>
      </c>
      <c r="E1251" s="123" t="str">
        <f>IF(VLOOKUP($B:$B,'Spring ''26 CAWSE Product List'!$A:$F,6,FALSE)="","",VLOOKUP($B:$B,'Spring ''26 CAWSE Product List'!$A:$F,6,FALSE))</f>
        <v/>
      </c>
      <c r="F1251" s="174"/>
    </row>
    <row r="1252" spans="1:6" x14ac:dyDescent="0.25">
      <c r="A1252" s="140">
        <v>21753788</v>
      </c>
      <c r="B1252" s="173">
        <v>9798225006723</v>
      </c>
      <c r="C1252" s="141" t="s">
        <v>969</v>
      </c>
      <c r="D1252" s="172">
        <v>130601</v>
      </c>
      <c r="E1252" s="123" t="str">
        <f>IF(VLOOKUP($B:$B,'Spring ''26 CAWSE Product List'!$A:$F,6,FALSE)="","",VLOOKUP($B:$B,'Spring ''26 CAWSE Product List'!$A:$F,6,FALSE))</f>
        <v/>
      </c>
      <c r="F1252" s="156"/>
    </row>
    <row r="1253" spans="1:6" x14ac:dyDescent="0.25">
      <c r="A1253" s="156">
        <v>68948568</v>
      </c>
      <c r="B1253" s="163">
        <v>9781546178668</v>
      </c>
      <c r="C1253" s="156" t="s">
        <v>1033</v>
      </c>
      <c r="D1253" s="172">
        <v>130601</v>
      </c>
      <c r="E1253" s="123" t="str">
        <f>IF(VLOOKUP($B:$B,'Spring ''26 CAWSE Product List'!$A:$F,6,FALSE)="","",VLOOKUP($B:$B,'Spring ''26 CAWSE Product List'!$A:$F,6,FALSE))</f>
        <v/>
      </c>
      <c r="F1253" s="174"/>
    </row>
    <row r="1254" spans="1:6" x14ac:dyDescent="0.25">
      <c r="A1254" s="140">
        <v>19675149</v>
      </c>
      <c r="B1254" s="173">
        <v>9781804538678</v>
      </c>
      <c r="C1254" s="141" t="s">
        <v>1058</v>
      </c>
      <c r="D1254" s="172">
        <v>130601</v>
      </c>
      <c r="E1254" s="123" t="str">
        <f>IF(VLOOKUP($B:$B,'Spring ''26 CAWSE Product List'!$A:$F,6,FALSE)="","",VLOOKUP($B:$B,'Spring ''26 CAWSE Product List'!$A:$F,6,FALSE))</f>
        <v/>
      </c>
      <c r="F1254" s="156"/>
    </row>
    <row r="1255" spans="1:6" x14ac:dyDescent="0.25">
      <c r="A1255" s="140">
        <v>17260869</v>
      </c>
      <c r="B1255" s="173">
        <v>9781964487663</v>
      </c>
      <c r="C1255" s="141" t="s">
        <v>1172</v>
      </c>
      <c r="D1255" s="172">
        <v>130601</v>
      </c>
      <c r="E1255" s="123" t="str">
        <f>IF(VLOOKUP($B:$B,'Spring ''26 CAWSE Product List'!$A:$F,6,FALSE)="","",VLOOKUP($B:$B,'Spring ''26 CAWSE Product List'!$A:$F,6,FALSE))</f>
        <v/>
      </c>
      <c r="F1255" s="156"/>
    </row>
    <row r="1256" spans="1:6" x14ac:dyDescent="0.25">
      <c r="A1256" s="140">
        <v>41625551</v>
      </c>
      <c r="B1256" s="173">
        <v>9781964487670</v>
      </c>
      <c r="C1256" s="141" t="s">
        <v>1173</v>
      </c>
      <c r="D1256" s="172">
        <v>130601</v>
      </c>
      <c r="E1256" s="123" t="str">
        <f>IF(VLOOKUP($B:$B,'Spring ''26 CAWSE Product List'!$A:$F,6,FALSE)="","",VLOOKUP($B:$B,'Spring ''26 CAWSE Product List'!$A:$F,6,FALSE))</f>
        <v/>
      </c>
      <c r="F1256" s="156"/>
    </row>
    <row r="1257" spans="1:6" x14ac:dyDescent="0.25">
      <c r="A1257" s="156">
        <v>37780598</v>
      </c>
      <c r="B1257" s="163">
        <v>9781546179436</v>
      </c>
      <c r="C1257" s="156" t="s">
        <v>1200</v>
      </c>
      <c r="D1257" s="157">
        <v>130601</v>
      </c>
      <c r="E1257" s="123" t="str">
        <f>IF(VLOOKUP($B:$B,'Spring ''26 CAWSE Product List'!$A:$F,6,FALSE)="","",VLOOKUP($B:$B,'Spring ''26 CAWSE Product List'!$A:$F,6,FALSE))</f>
        <v/>
      </c>
      <c r="F1257" s="174"/>
    </row>
    <row r="1258" spans="1:6" x14ac:dyDescent="0.25">
      <c r="A1258" s="140">
        <v>20615777</v>
      </c>
      <c r="B1258" s="173">
        <v>9781098276157</v>
      </c>
      <c r="C1258" s="141" t="s">
        <v>1226</v>
      </c>
      <c r="D1258" s="172">
        <v>130601</v>
      </c>
      <c r="E1258" s="123" t="str">
        <f>IF(VLOOKUP($B:$B,'Spring ''26 CAWSE Product List'!$A:$F,6,FALSE)="","",VLOOKUP($B:$B,'Spring ''26 CAWSE Product List'!$A:$F,6,FALSE))</f>
        <v/>
      </c>
      <c r="F1258" s="156"/>
    </row>
    <row r="1259" spans="1:6" x14ac:dyDescent="0.25">
      <c r="A1259" s="155">
        <v>87435383</v>
      </c>
      <c r="B1259" s="163">
        <v>9781546182221</v>
      </c>
      <c r="C1259" s="156" t="s">
        <v>1420</v>
      </c>
      <c r="D1259" s="157">
        <v>130601</v>
      </c>
      <c r="E1259" s="123" t="str">
        <f>IF(VLOOKUP($B:$B,'Spring ''26 CAWSE Product List'!$A:$F,6,FALSE)="","",VLOOKUP($B:$B,'Spring ''26 CAWSE Product List'!$A:$F,6,FALSE))</f>
        <v/>
      </c>
      <c r="F1259" s="156"/>
    </row>
    <row r="1260" spans="1:6" x14ac:dyDescent="0.25">
      <c r="A1260" s="156">
        <v>93056069</v>
      </c>
      <c r="B1260" s="163">
        <v>9798225032821</v>
      </c>
      <c r="C1260" s="156" t="s">
        <v>927</v>
      </c>
      <c r="D1260" s="172">
        <v>130602</v>
      </c>
      <c r="E1260" s="123" t="str">
        <f>IF(VLOOKUP($B:$B,'Spring ''26 CAWSE Product List'!$A:$F,6,FALSE)="","",VLOOKUP($B:$B,'Spring ''26 CAWSE Product List'!$A:$F,6,FALSE))</f>
        <v/>
      </c>
      <c r="F1260" s="174"/>
    </row>
    <row r="1261" spans="1:6" x14ac:dyDescent="0.25">
      <c r="A1261" s="162">
        <v>37629419</v>
      </c>
      <c r="B1261" s="163">
        <v>9798225003999</v>
      </c>
      <c r="C1261" s="156" t="s">
        <v>953</v>
      </c>
      <c r="D1261" s="157">
        <v>130602</v>
      </c>
      <c r="E1261" s="123" t="str">
        <f>IF(VLOOKUP($B:$B,'Spring ''26 CAWSE Product List'!$A:$F,6,FALSE)="","",VLOOKUP($B:$B,'Spring ''26 CAWSE Product List'!$A:$F,6,FALSE))</f>
        <v/>
      </c>
      <c r="F1261" s="156"/>
    </row>
    <row r="1262" spans="1:6" x14ac:dyDescent="0.25">
      <c r="A1262" s="140">
        <v>69622063</v>
      </c>
      <c r="B1262" s="173">
        <v>9781338753745</v>
      </c>
      <c r="C1262" s="141" t="s">
        <v>1177</v>
      </c>
      <c r="D1262" s="172">
        <v>130602</v>
      </c>
      <c r="E1262" s="123" t="str">
        <f>IF(VLOOKUP($B:$B,'Spring ''26 CAWSE Product List'!$A:$F,6,FALSE)="","",VLOOKUP($B:$B,'Spring ''26 CAWSE Product List'!$A:$F,6,FALSE))</f>
        <v/>
      </c>
      <c r="F1262" s="156"/>
    </row>
    <row r="1263" spans="1:6" x14ac:dyDescent="0.25">
      <c r="A1263" s="162">
        <v>65222051</v>
      </c>
      <c r="B1263" s="163">
        <v>9798225003241</v>
      </c>
      <c r="C1263" s="156" t="s">
        <v>1233</v>
      </c>
      <c r="D1263" s="157">
        <v>130602</v>
      </c>
      <c r="E1263" s="123" t="str">
        <f>IF(VLOOKUP($B:$B,'Spring ''26 CAWSE Product List'!$A:$F,6,FALSE)="","",VLOOKUP($B:$B,'Spring ''26 CAWSE Product List'!$A:$F,6,FALSE))</f>
        <v/>
      </c>
      <c r="F1263" s="156"/>
    </row>
    <row r="1264" spans="1:6" x14ac:dyDescent="0.25">
      <c r="A1264" s="140">
        <v>99412003</v>
      </c>
      <c r="B1264" s="173">
        <v>9798225036119</v>
      </c>
      <c r="C1264" s="141" t="s">
        <v>1282</v>
      </c>
      <c r="D1264" s="172">
        <v>130602</v>
      </c>
      <c r="E1264" s="123" t="str">
        <f>IF(VLOOKUP($B:$B,'Spring ''26 CAWSE Product List'!$A:$F,6,FALSE)="","",VLOOKUP($B:$B,'Spring ''26 CAWSE Product List'!$A:$F,6,FALSE))</f>
        <v/>
      </c>
      <c r="F1264" s="156"/>
    </row>
    <row r="1265" spans="1:6" x14ac:dyDescent="0.25">
      <c r="A1265" s="162">
        <v>19160429</v>
      </c>
      <c r="B1265" s="163">
        <v>9781443192354</v>
      </c>
      <c r="C1265" s="156" t="s">
        <v>1486</v>
      </c>
      <c r="D1265" s="157">
        <v>130602</v>
      </c>
      <c r="E1265" s="123" t="str">
        <f>IF(VLOOKUP($B:$B,'Spring ''26 CAWSE Product List'!$A:$F,6,FALSE)="","",VLOOKUP($B:$B,'Spring ''26 CAWSE Product List'!$A:$F,6,FALSE))</f>
        <v/>
      </c>
      <c r="F1265" s="156"/>
    </row>
    <row r="1266" spans="1:6" x14ac:dyDescent="0.25">
      <c r="A1266" s="162">
        <v>19829713</v>
      </c>
      <c r="B1266" s="163">
        <v>9781546175575</v>
      </c>
      <c r="C1266" s="156" t="s">
        <v>878</v>
      </c>
      <c r="D1266" s="157">
        <v>130603</v>
      </c>
      <c r="E1266" s="123" t="str">
        <f>IF(VLOOKUP($B:$B,'Spring ''26 CAWSE Product List'!$A:$F,6,FALSE)="","",VLOOKUP($B:$B,'Spring ''26 CAWSE Product List'!$A:$F,6,FALSE))</f>
        <v/>
      </c>
      <c r="F1266" s="156"/>
    </row>
    <row r="1267" spans="1:6" x14ac:dyDescent="0.25">
      <c r="A1267" s="140">
        <v>80259328</v>
      </c>
      <c r="B1267" s="173">
        <v>9781443193115</v>
      </c>
      <c r="C1267" s="141" t="s">
        <v>893</v>
      </c>
      <c r="D1267" s="172">
        <v>130603</v>
      </c>
      <c r="E1267" s="123" t="str">
        <f>IF(VLOOKUP($B:$B,'Spring ''26 CAWSE Product List'!$A:$F,6,FALSE)="","",VLOOKUP($B:$B,'Spring ''26 CAWSE Product List'!$A:$F,6,FALSE))</f>
        <v/>
      </c>
      <c r="F1267" s="156"/>
    </row>
    <row r="1268" spans="1:6" x14ac:dyDescent="0.25">
      <c r="A1268" s="140">
        <v>23209157</v>
      </c>
      <c r="B1268" s="173">
        <v>9781546144595</v>
      </c>
      <c r="C1268" s="141" t="s">
        <v>1158</v>
      </c>
      <c r="D1268" s="172">
        <v>130603</v>
      </c>
      <c r="E1268" s="123" t="str">
        <f>IF(VLOOKUP($B:$B,'Spring ''26 CAWSE Product List'!$A:$F,6,FALSE)="","",VLOOKUP($B:$B,'Spring ''26 CAWSE Product List'!$A:$F,6,FALSE))</f>
        <v/>
      </c>
      <c r="F1268" s="174"/>
    </row>
    <row r="1269" spans="1:6" x14ac:dyDescent="0.25">
      <c r="A1269" s="140">
        <v>87776629</v>
      </c>
      <c r="B1269" s="173">
        <v>9781339032313</v>
      </c>
      <c r="C1269" s="141" t="s">
        <v>1270</v>
      </c>
      <c r="D1269" s="172">
        <v>130603</v>
      </c>
      <c r="E1269" s="123" t="str">
        <f>IF(VLOOKUP($B:$B,'Spring ''26 CAWSE Product List'!$A:$F,6,FALSE)="","",VLOOKUP($B:$B,'Spring ''26 CAWSE Product List'!$A:$F,6,FALSE))</f>
        <v/>
      </c>
      <c r="F1269" s="156"/>
    </row>
    <row r="1270" spans="1:6" x14ac:dyDescent="0.25">
      <c r="A1270" s="140">
        <v>31155545</v>
      </c>
      <c r="B1270" s="173">
        <v>9781339054049</v>
      </c>
      <c r="C1270" s="141" t="s">
        <v>1275</v>
      </c>
      <c r="D1270" s="172">
        <v>130603</v>
      </c>
      <c r="E1270" s="123" t="str">
        <f>IF(VLOOKUP($B:$B,'Spring ''26 CAWSE Product List'!$A:$F,6,FALSE)="","",VLOOKUP($B:$B,'Spring ''26 CAWSE Product List'!$A:$F,6,FALSE))</f>
        <v/>
      </c>
      <c r="F1270" s="156"/>
    </row>
    <row r="1271" spans="1:6" x14ac:dyDescent="0.25">
      <c r="A1271" s="140">
        <v>55692084</v>
      </c>
      <c r="B1271" s="173">
        <v>9781339030753</v>
      </c>
      <c r="C1271" s="141" t="s">
        <v>1366</v>
      </c>
      <c r="D1271" s="172">
        <v>130603</v>
      </c>
      <c r="E1271" s="123" t="str">
        <f>IF(VLOOKUP($B:$B,'Spring ''26 CAWSE Product List'!$A:$F,6,FALSE)="","",VLOOKUP($B:$B,'Spring ''26 CAWSE Product List'!$A:$F,6,FALSE))</f>
        <v/>
      </c>
      <c r="F1271" s="174"/>
    </row>
    <row r="1272" spans="1:6" x14ac:dyDescent="0.25">
      <c r="A1272" s="140">
        <v>79923414</v>
      </c>
      <c r="B1272" s="173">
        <v>9781497206861</v>
      </c>
      <c r="C1272" s="141" t="s">
        <v>1467</v>
      </c>
      <c r="D1272" s="172">
        <v>130603</v>
      </c>
      <c r="E1272" s="123" t="str">
        <f>IF(VLOOKUP($B:$B,'Spring ''26 CAWSE Product List'!$A:$F,6,FALSE)="","",VLOOKUP($B:$B,'Spring ''26 CAWSE Product List'!$A:$F,6,FALSE))</f>
        <v/>
      </c>
      <c r="F1272" s="174"/>
    </row>
    <row r="1273" spans="1:6" x14ac:dyDescent="0.25">
      <c r="A1273" s="162">
        <v>13592412</v>
      </c>
      <c r="B1273" s="163">
        <v>9781546152385</v>
      </c>
      <c r="C1273" s="156" t="s">
        <v>1108</v>
      </c>
      <c r="D1273" s="157">
        <v>130701</v>
      </c>
      <c r="E1273" s="123" t="str">
        <f>IF(VLOOKUP($B:$B,'Spring ''26 CAWSE Product List'!$A:$F,6,FALSE)="","",VLOOKUP($B:$B,'Spring ''26 CAWSE Product List'!$A:$F,6,FALSE))</f>
        <v/>
      </c>
      <c r="F1273" s="156"/>
    </row>
    <row r="1274" spans="1:6" x14ac:dyDescent="0.25">
      <c r="A1274" s="140">
        <v>18108175</v>
      </c>
      <c r="B1274" s="173">
        <v>9781443196291</v>
      </c>
      <c r="C1274" s="141" t="s">
        <v>1123</v>
      </c>
      <c r="D1274" s="172">
        <v>130701</v>
      </c>
      <c r="E1274" s="123" t="str">
        <f>IF(VLOOKUP($B:$B,'Spring ''26 CAWSE Product List'!$A:$F,6,FALSE)="","",VLOOKUP($B:$B,'Spring ''26 CAWSE Product List'!$A:$F,6,FALSE))</f>
        <v/>
      </c>
      <c r="F1274" s="156"/>
    </row>
    <row r="1275" spans="1:6" x14ac:dyDescent="0.25">
      <c r="A1275" s="156">
        <v>60007035</v>
      </c>
      <c r="B1275" s="163">
        <v>9781443196307</v>
      </c>
      <c r="C1275" s="156" t="s">
        <v>1124</v>
      </c>
      <c r="D1275" s="157">
        <v>130701</v>
      </c>
      <c r="E1275" s="123" t="str">
        <f>IF(VLOOKUP($B:$B,'Spring ''26 CAWSE Product List'!$A:$F,6,FALSE)="","",VLOOKUP($B:$B,'Spring ''26 CAWSE Product List'!$A:$F,6,FALSE))</f>
        <v/>
      </c>
      <c r="F1275" s="174"/>
    </row>
    <row r="1276" spans="1:6" x14ac:dyDescent="0.25">
      <c r="A1276" s="140">
        <v>49532673</v>
      </c>
      <c r="B1276" s="173">
        <v>9781339039213</v>
      </c>
      <c r="C1276" s="141" t="s">
        <v>1375</v>
      </c>
      <c r="D1276" s="172">
        <v>130701</v>
      </c>
      <c r="E1276" s="123" t="str">
        <f>IF(VLOOKUP($B:$B,'Spring ''26 CAWSE Product List'!$A:$F,6,FALSE)="","",VLOOKUP($B:$B,'Spring ''26 CAWSE Product List'!$A:$F,6,FALSE))</f>
        <v/>
      </c>
      <c r="F1276" s="174"/>
    </row>
    <row r="1277" spans="1:6" x14ac:dyDescent="0.25">
      <c r="A1277" s="140">
        <v>87116222</v>
      </c>
      <c r="B1277" s="173">
        <v>9798225031060</v>
      </c>
      <c r="C1277" s="141" t="s">
        <v>1383</v>
      </c>
      <c r="D1277" s="172">
        <v>130701</v>
      </c>
      <c r="E1277" s="123" t="str">
        <f>IF(VLOOKUP($B:$B,'Spring ''26 CAWSE Product List'!$A:$F,6,FALSE)="","",VLOOKUP($B:$B,'Spring ''26 CAWSE Product List'!$A:$F,6,FALSE))</f>
        <v/>
      </c>
      <c r="F1277" s="174"/>
    </row>
    <row r="1278" spans="1:6" x14ac:dyDescent="0.25">
      <c r="A1278" s="140">
        <v>79267979</v>
      </c>
      <c r="B1278" s="173">
        <v>9781338831412</v>
      </c>
      <c r="C1278" s="141" t="s">
        <v>277</v>
      </c>
      <c r="D1278" s="172">
        <v>130702</v>
      </c>
      <c r="E1278" s="123" t="str">
        <f>IF(VLOOKUP($B:$B,'Spring ''26 CAWSE Product List'!$A:$F,6,FALSE)="","",VLOOKUP($B:$B,'Spring ''26 CAWSE Product List'!$A:$F,6,FALSE))</f>
        <v/>
      </c>
      <c r="F1278" s="156"/>
    </row>
    <row r="1279" spans="1:6" x14ac:dyDescent="0.25">
      <c r="A1279" s="140">
        <v>22096823</v>
      </c>
      <c r="B1279" s="173">
        <v>9781039701182</v>
      </c>
      <c r="C1279" s="141" t="s">
        <v>892</v>
      </c>
      <c r="D1279" s="172">
        <v>130702</v>
      </c>
      <c r="E1279" s="123" t="str">
        <f>IF(VLOOKUP($B:$B,'Spring ''26 CAWSE Product List'!$A:$F,6,FALSE)="","",VLOOKUP($B:$B,'Spring ''26 CAWSE Product List'!$A:$F,6,FALSE))</f>
        <v/>
      </c>
      <c r="F1279" s="156"/>
    </row>
    <row r="1280" spans="1:6" x14ac:dyDescent="0.25">
      <c r="A1280" s="140">
        <v>14184442</v>
      </c>
      <c r="B1280" s="173">
        <v>9781443191746</v>
      </c>
      <c r="C1280" s="141" t="s">
        <v>1161</v>
      </c>
      <c r="D1280" s="172">
        <v>130702</v>
      </c>
      <c r="E1280" s="123" t="str">
        <f>IF(VLOOKUP($B:$B,'Spring ''26 CAWSE Product List'!$A:$F,6,FALSE)="","",VLOOKUP($B:$B,'Spring ''26 CAWSE Product List'!$A:$F,6,FALSE))</f>
        <v/>
      </c>
      <c r="F1280" s="174"/>
    </row>
    <row r="1281" spans="1:6" x14ac:dyDescent="0.25">
      <c r="A1281" s="140">
        <v>85954885</v>
      </c>
      <c r="B1281" s="173">
        <v>9781039710818</v>
      </c>
      <c r="C1281" s="141" t="s">
        <v>1267</v>
      </c>
      <c r="D1281" s="172">
        <v>130702</v>
      </c>
      <c r="E1281" s="123" t="str">
        <f>IF(VLOOKUP($B:$B,'Spring ''26 CAWSE Product List'!$A:$F,6,FALSE)="","",VLOOKUP($B:$B,'Spring ''26 CAWSE Product List'!$A:$F,6,FALSE))</f>
        <v/>
      </c>
      <c r="F1281" s="156"/>
    </row>
    <row r="1282" spans="1:6" x14ac:dyDescent="0.25">
      <c r="A1282" s="140">
        <v>15900582</v>
      </c>
      <c r="B1282" s="173">
        <v>9781039711785</v>
      </c>
      <c r="C1282" s="141" t="s">
        <v>1412</v>
      </c>
      <c r="D1282" s="172">
        <v>130702</v>
      </c>
      <c r="E1282" s="123" t="str">
        <f>IF(VLOOKUP($B:$B,'Spring ''26 CAWSE Product List'!$A:$F,6,FALSE)="","",VLOOKUP($B:$B,'Spring ''26 CAWSE Product List'!$A:$F,6,FALSE))</f>
        <v/>
      </c>
      <c r="F1282" s="174"/>
    </row>
    <row r="1283" spans="1:6" x14ac:dyDescent="0.25">
      <c r="A1283" s="140">
        <v>49977571</v>
      </c>
      <c r="B1283" s="173">
        <v>9798225037109</v>
      </c>
      <c r="C1283" s="141" t="s">
        <v>1417</v>
      </c>
      <c r="D1283" s="172">
        <v>130702</v>
      </c>
      <c r="E1283" s="123" t="str">
        <f>IF(VLOOKUP($B:$B,'Spring ''26 CAWSE Product List'!$A:$F,6,FALSE)="","",VLOOKUP($B:$B,'Spring ''26 CAWSE Product List'!$A:$F,6,FALSE))</f>
        <v/>
      </c>
      <c r="F1283" s="174"/>
    </row>
    <row r="1284" spans="1:6" x14ac:dyDescent="0.25">
      <c r="A1284" s="162">
        <v>99976997</v>
      </c>
      <c r="B1284" s="163">
        <v>9781339042442</v>
      </c>
      <c r="C1284" s="156" t="s">
        <v>1530</v>
      </c>
      <c r="D1284" s="157">
        <v>130702</v>
      </c>
      <c r="E1284" s="123" t="str">
        <f>IF(VLOOKUP($B:$B,'Spring ''26 CAWSE Product List'!$A:$F,6,FALSE)="","",VLOOKUP($B:$B,'Spring ''26 CAWSE Product List'!$A:$F,6,FALSE))</f>
        <v/>
      </c>
      <c r="F1284" s="156"/>
    </row>
    <row r="1285" spans="1:6" x14ac:dyDescent="0.25">
      <c r="A1285" s="140">
        <v>12991818</v>
      </c>
      <c r="B1285" s="173">
        <v>9781339036557</v>
      </c>
      <c r="C1285" s="141" t="s">
        <v>278</v>
      </c>
      <c r="D1285" s="172">
        <v>130703</v>
      </c>
      <c r="E1285" s="123" t="str">
        <f>IF(VLOOKUP($B:$B,'Spring ''26 CAWSE Product List'!$A:$F,6,FALSE)="","",VLOOKUP($B:$B,'Spring ''26 CAWSE Product List'!$A:$F,6,FALSE))</f>
        <v/>
      </c>
      <c r="F1285" s="156"/>
    </row>
    <row r="1286" spans="1:6" x14ac:dyDescent="0.25">
      <c r="A1286" s="140">
        <v>83630933</v>
      </c>
      <c r="B1286" s="173">
        <v>9781546147619</v>
      </c>
      <c r="C1286" s="141" t="s">
        <v>1057</v>
      </c>
      <c r="D1286" s="172">
        <v>130703</v>
      </c>
      <c r="E1286" s="123" t="str">
        <f>IF(VLOOKUP($B:$B,'Spring ''26 CAWSE Product List'!$A:$F,6,FALSE)="","",VLOOKUP($B:$B,'Spring ''26 CAWSE Product List'!$A:$F,6,FALSE))</f>
        <v/>
      </c>
      <c r="F1286" s="156"/>
    </row>
    <row r="1287" spans="1:6" x14ac:dyDescent="0.25">
      <c r="A1287" s="140">
        <v>54833355</v>
      </c>
      <c r="B1287" s="173">
        <v>9781339034218</v>
      </c>
      <c r="C1287" s="141" t="s">
        <v>1069</v>
      </c>
      <c r="D1287" s="172">
        <v>130703</v>
      </c>
      <c r="E1287" s="123" t="str">
        <f>IF(VLOOKUP($B:$B,'Spring ''26 CAWSE Product List'!$A:$F,6,FALSE)="","",VLOOKUP($B:$B,'Spring ''26 CAWSE Product List'!$A:$F,6,FALSE))</f>
        <v/>
      </c>
      <c r="F1287" s="156"/>
    </row>
    <row r="1288" spans="1:6" x14ac:dyDescent="0.25">
      <c r="A1288" s="156">
        <v>40439256</v>
      </c>
      <c r="B1288" s="163">
        <v>9781546145431</v>
      </c>
      <c r="C1288" s="156" t="s">
        <v>1070</v>
      </c>
      <c r="D1288" s="157">
        <v>130703</v>
      </c>
      <c r="E1288" s="123" t="str">
        <f>IF(VLOOKUP($B:$B,'Spring ''26 CAWSE Product List'!$A:$F,6,FALSE)="","",VLOOKUP($B:$B,'Spring ''26 CAWSE Product List'!$A:$F,6,FALSE))</f>
        <v/>
      </c>
      <c r="F1288" s="174"/>
    </row>
    <row r="1289" spans="1:6" x14ac:dyDescent="0.25">
      <c r="A1289" s="140">
        <v>32669578</v>
      </c>
      <c r="B1289" s="173">
        <v>9781546174585</v>
      </c>
      <c r="C1289" s="141" t="s">
        <v>1149</v>
      </c>
      <c r="D1289" s="172">
        <v>130703</v>
      </c>
      <c r="E1289" s="123" t="str">
        <f>IF(VLOOKUP($B:$B,'Spring ''26 CAWSE Product List'!$A:$F,6,FALSE)="","",VLOOKUP($B:$B,'Spring ''26 CAWSE Product List'!$A:$F,6,FALSE))</f>
        <v/>
      </c>
      <c r="F1289" s="156"/>
    </row>
    <row r="1290" spans="1:6" x14ac:dyDescent="0.25">
      <c r="A1290" s="140">
        <v>22441326</v>
      </c>
      <c r="B1290" s="173">
        <v>9781039704558</v>
      </c>
      <c r="C1290" s="141" t="s">
        <v>1266</v>
      </c>
      <c r="D1290" s="172">
        <v>130703</v>
      </c>
      <c r="E1290" s="123" t="str">
        <f>IF(VLOOKUP($B:$B,'Spring ''26 CAWSE Product List'!$A:$F,6,FALSE)="","",VLOOKUP($B:$B,'Spring ''26 CAWSE Product List'!$A:$F,6,FALSE))</f>
        <v/>
      </c>
      <c r="F1290" s="156"/>
    </row>
    <row r="1291" spans="1:6" x14ac:dyDescent="0.25">
      <c r="A1291" s="162">
        <v>10692259</v>
      </c>
      <c r="B1291" s="163">
        <v>9781039712690</v>
      </c>
      <c r="C1291" s="156" t="s">
        <v>1119</v>
      </c>
      <c r="D1291" s="157">
        <v>140101</v>
      </c>
      <c r="E1291" s="123" t="str">
        <f>IF(VLOOKUP($B:$B,'Spring ''26 CAWSE Product List'!$A:$F,6,FALSE)="","",VLOOKUP($B:$B,'Spring ''26 CAWSE Product List'!$A:$F,6,FALSE))</f>
        <v/>
      </c>
      <c r="F1291" s="156"/>
    </row>
    <row r="1292" spans="1:6" x14ac:dyDescent="0.25">
      <c r="A1292" s="162">
        <v>37579136</v>
      </c>
      <c r="B1292" s="163">
        <v>9781772603347</v>
      </c>
      <c r="C1292" s="156" t="s">
        <v>1138</v>
      </c>
      <c r="D1292" s="157">
        <v>140101</v>
      </c>
      <c r="E1292" s="123" t="str">
        <f>IF(VLOOKUP($B:$B,'Spring ''26 CAWSE Product List'!$A:$F,6,FALSE)="","",VLOOKUP($B:$B,'Spring ''26 CAWSE Product List'!$A:$F,6,FALSE))</f>
        <v/>
      </c>
      <c r="F1292" s="156"/>
    </row>
    <row r="1293" spans="1:6" x14ac:dyDescent="0.25">
      <c r="A1293" s="162">
        <v>28959131</v>
      </c>
      <c r="B1293" s="163">
        <v>9781443194495</v>
      </c>
      <c r="C1293" s="156" t="s">
        <v>1139</v>
      </c>
      <c r="D1293" s="157">
        <v>140101</v>
      </c>
      <c r="E1293" s="123" t="str">
        <f>IF(VLOOKUP($B:$B,'Spring ''26 CAWSE Product List'!$A:$F,6,FALSE)="","",VLOOKUP($B:$B,'Spring ''26 CAWSE Product List'!$A:$F,6,FALSE))</f>
        <v/>
      </c>
      <c r="F1293" s="156"/>
    </row>
    <row r="1294" spans="1:6" x14ac:dyDescent="0.25">
      <c r="A1294" s="140">
        <v>29803832</v>
      </c>
      <c r="B1294" s="173">
        <v>9781338864625</v>
      </c>
      <c r="C1294" s="141" t="s">
        <v>1202</v>
      </c>
      <c r="D1294" s="172">
        <v>140101</v>
      </c>
      <c r="E1294" s="123" t="str">
        <f>IF(VLOOKUP($B:$B,'Spring ''26 CAWSE Product List'!$A:$F,6,FALSE)="","",VLOOKUP($B:$B,'Spring ''26 CAWSE Product List'!$A:$F,6,FALSE))</f>
        <v/>
      </c>
      <c r="F1294" s="174"/>
    </row>
    <row r="1295" spans="1:6" x14ac:dyDescent="0.25">
      <c r="A1295" s="162">
        <v>54913498</v>
      </c>
      <c r="B1295" s="163">
        <v>9781546163633</v>
      </c>
      <c r="C1295" s="156" t="s">
        <v>1337</v>
      </c>
      <c r="D1295" s="157">
        <v>140101</v>
      </c>
      <c r="E1295" s="123" t="str">
        <f>IF(VLOOKUP($B:$B,'Spring ''26 CAWSE Product List'!$A:$F,6,FALSE)="","",VLOOKUP($B:$B,'Spring ''26 CAWSE Product List'!$A:$F,6,FALSE))</f>
        <v/>
      </c>
      <c r="F1295" s="156"/>
    </row>
    <row r="1296" spans="1:6" x14ac:dyDescent="0.25">
      <c r="A1296" s="140">
        <v>66171822</v>
      </c>
      <c r="B1296" s="173">
        <v>9781039701953</v>
      </c>
      <c r="C1296" s="141" t="s">
        <v>279</v>
      </c>
      <c r="D1296" s="172">
        <v>140102</v>
      </c>
      <c r="E1296" s="123" t="str">
        <f>IF(VLOOKUP($B:$B,'Spring ''26 CAWSE Product List'!$A:$F,6,FALSE)="","",VLOOKUP($B:$B,'Spring ''26 CAWSE Product List'!$A:$F,6,FALSE))</f>
        <v/>
      </c>
      <c r="F1296" s="156"/>
    </row>
    <row r="1297" spans="1:6" x14ac:dyDescent="0.25">
      <c r="A1297" s="155">
        <v>71148896</v>
      </c>
      <c r="B1297" s="163">
        <v>9781546143680</v>
      </c>
      <c r="C1297" s="156" t="s">
        <v>1301</v>
      </c>
      <c r="D1297" s="157">
        <v>140102</v>
      </c>
      <c r="E1297" s="123" t="str">
        <f>IF(VLOOKUP($B:$B,'Spring ''26 CAWSE Product List'!$A:$F,6,FALSE)="","",VLOOKUP($B:$B,'Spring ''26 CAWSE Product List'!$A:$F,6,FALSE))</f>
        <v/>
      </c>
      <c r="F1297" s="156"/>
    </row>
    <row r="1298" spans="1:6" x14ac:dyDescent="0.25">
      <c r="A1298" s="162">
        <v>48796119</v>
      </c>
      <c r="B1298" s="163">
        <v>9781339035369</v>
      </c>
      <c r="C1298" s="156" t="s">
        <v>1361</v>
      </c>
      <c r="D1298" s="157">
        <v>140102</v>
      </c>
      <c r="E1298" s="123" t="str">
        <f>IF(VLOOKUP($B:$B,'Spring ''26 CAWSE Product List'!$A:$F,6,FALSE)="","",VLOOKUP($B:$B,'Spring ''26 CAWSE Product List'!$A:$F,6,FALSE))</f>
        <v/>
      </c>
      <c r="F1298" s="156"/>
    </row>
    <row r="1299" spans="1:6" x14ac:dyDescent="0.25">
      <c r="A1299" s="140">
        <v>53617232</v>
      </c>
      <c r="B1299" s="173">
        <v>9781368094412</v>
      </c>
      <c r="C1299" s="141" t="s">
        <v>1433</v>
      </c>
      <c r="D1299" s="172">
        <v>140102</v>
      </c>
      <c r="E1299" s="123" t="str">
        <f>IF(VLOOKUP($B:$B,'Spring ''26 CAWSE Product List'!$A:$F,6,FALSE)="","",VLOOKUP($B:$B,'Spring ''26 CAWSE Product List'!$A:$F,6,FALSE))</f>
        <v/>
      </c>
      <c r="F1299" s="174"/>
    </row>
    <row r="1300" spans="1:6" x14ac:dyDescent="0.25">
      <c r="A1300" s="140">
        <v>73102344</v>
      </c>
      <c r="B1300" s="173">
        <v>9781443196246</v>
      </c>
      <c r="C1300" s="141" t="s">
        <v>1447</v>
      </c>
      <c r="D1300" s="172">
        <v>140102</v>
      </c>
      <c r="E1300" s="123" t="str">
        <f>IF(VLOOKUP($B:$B,'Spring ''26 CAWSE Product List'!$A:$F,6,FALSE)="","",VLOOKUP($B:$B,'Spring ''26 CAWSE Product List'!$A:$F,6,FALSE))</f>
        <v/>
      </c>
      <c r="F1300" s="174"/>
    </row>
    <row r="1301" spans="1:6" x14ac:dyDescent="0.25">
      <c r="A1301" s="162">
        <v>56299541</v>
      </c>
      <c r="B1301" s="163">
        <v>9781338875843</v>
      </c>
      <c r="C1301" s="156" t="s">
        <v>1481</v>
      </c>
      <c r="D1301" s="157">
        <v>140102</v>
      </c>
      <c r="E1301" s="123" t="str">
        <f>IF(VLOOKUP($B:$B,'Spring ''26 CAWSE Product List'!$A:$F,6,FALSE)="","",VLOOKUP($B:$B,'Spring ''26 CAWSE Product List'!$A:$F,6,FALSE))</f>
        <v/>
      </c>
      <c r="F1301" s="156"/>
    </row>
    <row r="1302" spans="1:6" x14ac:dyDescent="0.25">
      <c r="A1302" s="140">
        <v>65489347</v>
      </c>
      <c r="B1302" s="173">
        <v>9781771476096</v>
      </c>
      <c r="C1302" s="141" t="s">
        <v>1489</v>
      </c>
      <c r="D1302" s="172">
        <v>140102</v>
      </c>
      <c r="E1302" s="123" t="str">
        <f>IF(VLOOKUP($B:$B,'Spring ''26 CAWSE Product List'!$A:$F,6,FALSE)="","",VLOOKUP($B:$B,'Spring ''26 CAWSE Product List'!$A:$F,6,FALSE))</f>
        <v/>
      </c>
      <c r="F1302" s="174"/>
    </row>
    <row r="1303" spans="1:6" x14ac:dyDescent="0.25">
      <c r="A1303" s="162">
        <v>20463586</v>
      </c>
      <c r="B1303" s="163">
        <v>9781339049489</v>
      </c>
      <c r="C1303" s="156" t="s">
        <v>1490</v>
      </c>
      <c r="D1303" s="157">
        <v>140102</v>
      </c>
      <c r="E1303" s="123" t="str">
        <f>IF(VLOOKUP($B:$B,'Spring ''26 CAWSE Product List'!$A:$F,6,FALSE)="","",VLOOKUP($B:$B,'Spring ''26 CAWSE Product List'!$A:$F,6,FALSE))</f>
        <v/>
      </c>
      <c r="F1303" s="156"/>
    </row>
    <row r="1304" spans="1:6" x14ac:dyDescent="0.25">
      <c r="A1304" s="162">
        <v>2574988</v>
      </c>
      <c r="B1304" s="163">
        <v>9781443128605</v>
      </c>
      <c r="C1304" s="156" t="s">
        <v>1504</v>
      </c>
      <c r="D1304" s="157">
        <v>140102</v>
      </c>
      <c r="E1304" s="123" t="str">
        <f>IF(VLOOKUP($B:$B,'Spring ''26 CAWSE Product List'!$A:$F,6,FALSE)="","",VLOOKUP($B:$B,'Spring ''26 CAWSE Product List'!$A:$F,6,FALSE))</f>
        <v/>
      </c>
      <c r="F1304" s="156"/>
    </row>
    <row r="1305" spans="1:6" x14ac:dyDescent="0.25">
      <c r="A1305" s="140">
        <v>77164227</v>
      </c>
      <c r="B1305" s="173">
        <v>9781339032054</v>
      </c>
      <c r="C1305" s="141" t="s">
        <v>280</v>
      </c>
      <c r="D1305" s="172">
        <v>140103</v>
      </c>
      <c r="E1305" s="123" t="str">
        <f>IF(VLOOKUP($B:$B,'Spring ''26 CAWSE Product List'!$A:$F,6,FALSE)="","",VLOOKUP($B:$B,'Spring ''26 CAWSE Product List'!$A:$F,6,FALSE))</f>
        <v/>
      </c>
      <c r="F1305" s="156"/>
    </row>
    <row r="1306" spans="1:6" x14ac:dyDescent="0.25">
      <c r="A1306" s="140">
        <v>14391099</v>
      </c>
      <c r="B1306" s="173">
        <v>9781338896862</v>
      </c>
      <c r="C1306" s="141" t="s">
        <v>972</v>
      </c>
      <c r="D1306" s="172">
        <v>140103</v>
      </c>
      <c r="E1306" s="123" t="str">
        <f>IF(VLOOKUP($B:$B,'Spring ''26 CAWSE Product List'!$A:$F,6,FALSE)="","",VLOOKUP($B:$B,'Spring ''26 CAWSE Product List'!$A:$F,6,FALSE))</f>
        <v/>
      </c>
      <c r="F1306" s="174"/>
    </row>
    <row r="1307" spans="1:6" x14ac:dyDescent="0.25">
      <c r="A1307" s="156">
        <v>33689736</v>
      </c>
      <c r="B1307" s="163">
        <v>9781443190268</v>
      </c>
      <c r="C1307" s="156" t="s">
        <v>1164</v>
      </c>
      <c r="D1307" s="172">
        <v>140103</v>
      </c>
      <c r="E1307" s="123" t="str">
        <f>IF(VLOOKUP($B:$B,'Spring ''26 CAWSE Product List'!$A:$F,6,FALSE)="","",VLOOKUP($B:$B,'Spring ''26 CAWSE Product List'!$A:$F,6,FALSE))</f>
        <v/>
      </c>
      <c r="F1307" s="174"/>
    </row>
    <row r="1308" spans="1:6" x14ac:dyDescent="0.25">
      <c r="A1308" s="156">
        <v>76361036</v>
      </c>
      <c r="B1308" s="163">
        <v>9780593709559</v>
      </c>
      <c r="C1308" s="156" t="s">
        <v>1289</v>
      </c>
      <c r="D1308" s="172">
        <v>140103</v>
      </c>
      <c r="E1308" s="123" t="str">
        <f>IF(VLOOKUP($B:$B,'Spring ''26 CAWSE Product List'!$A:$F,6,FALSE)="","",VLOOKUP($B:$B,'Spring ''26 CAWSE Product List'!$A:$F,6,FALSE))</f>
        <v/>
      </c>
      <c r="F1308" s="174"/>
    </row>
    <row r="1309" spans="1:6" x14ac:dyDescent="0.25">
      <c r="A1309" s="155">
        <v>10368683</v>
      </c>
      <c r="B1309" s="163">
        <v>9781039701762</v>
      </c>
      <c r="C1309" s="156" t="s">
        <v>1480</v>
      </c>
      <c r="D1309" s="157">
        <v>140103</v>
      </c>
      <c r="E1309" s="123" t="str">
        <f>IF(VLOOKUP($B:$B,'Spring ''26 CAWSE Product List'!$A:$F,6,FALSE)="","",VLOOKUP($B:$B,'Spring ''26 CAWSE Product List'!$A:$F,6,FALSE))</f>
        <v/>
      </c>
      <c r="F1309" s="156"/>
    </row>
    <row r="1310" spans="1:6" x14ac:dyDescent="0.25">
      <c r="A1310" s="140">
        <v>75707485</v>
      </c>
      <c r="B1310" s="173">
        <v>9781339043319</v>
      </c>
      <c r="C1310" s="141" t="s">
        <v>259</v>
      </c>
      <c r="D1310" s="172">
        <v>140201</v>
      </c>
      <c r="E1310" s="123" t="str">
        <f>IF(VLOOKUP($B:$B,'Spring ''26 CAWSE Product List'!$A:$F,6,FALSE)="","",VLOOKUP($B:$B,'Spring ''26 CAWSE Product List'!$A:$F,6,FALSE))</f>
        <v/>
      </c>
      <c r="F1310" s="156"/>
    </row>
    <row r="1311" spans="1:6" x14ac:dyDescent="0.25">
      <c r="A1311" s="156">
        <v>58790333</v>
      </c>
      <c r="B1311" s="163">
        <v>9781338776904</v>
      </c>
      <c r="C1311" s="156" t="s">
        <v>1052</v>
      </c>
      <c r="D1311" s="157">
        <v>140201</v>
      </c>
      <c r="E1311" s="123" t="str">
        <f>IF(VLOOKUP($B:$B,'Spring ''26 CAWSE Product List'!$A:$F,6,FALSE)="","",VLOOKUP($B:$B,'Spring ''26 CAWSE Product List'!$A:$F,6,FALSE))</f>
        <v/>
      </c>
      <c r="F1311" s="174"/>
    </row>
    <row r="1312" spans="1:6" x14ac:dyDescent="0.25">
      <c r="A1312" s="140">
        <v>50046183</v>
      </c>
      <c r="B1312" s="173">
        <v>9781339044347</v>
      </c>
      <c r="C1312" s="141" t="s">
        <v>1080</v>
      </c>
      <c r="D1312" s="172">
        <v>140201</v>
      </c>
      <c r="E1312" s="123" t="str">
        <f>IF(VLOOKUP($B:$B,'Spring ''26 CAWSE Product List'!$A:$F,6,FALSE)="","",VLOOKUP($B:$B,'Spring ''26 CAWSE Product List'!$A:$F,6,FALSE))</f>
        <v/>
      </c>
      <c r="F1312" s="156"/>
    </row>
    <row r="1313" spans="1:6" x14ac:dyDescent="0.25">
      <c r="A1313" s="140">
        <v>66419773</v>
      </c>
      <c r="B1313" s="173">
        <v>9781338832556</v>
      </c>
      <c r="C1313" s="141" t="s">
        <v>1179</v>
      </c>
      <c r="D1313" s="172">
        <v>140201</v>
      </c>
      <c r="E1313" s="123" t="str">
        <f>IF(VLOOKUP($B:$B,'Spring ''26 CAWSE Product List'!$A:$F,6,FALSE)="","",VLOOKUP($B:$B,'Spring ''26 CAWSE Product List'!$A:$F,6,FALSE))</f>
        <v/>
      </c>
      <c r="F1313" s="156"/>
    </row>
    <row r="1314" spans="1:6" x14ac:dyDescent="0.25">
      <c r="A1314" s="140">
        <v>13383060</v>
      </c>
      <c r="B1314" s="173">
        <v>9781338880274</v>
      </c>
      <c r="C1314" s="141" t="s">
        <v>1279</v>
      </c>
      <c r="D1314" s="172">
        <v>140201</v>
      </c>
      <c r="E1314" s="123" t="str">
        <f>IF(VLOOKUP($B:$B,'Spring ''26 CAWSE Product List'!$A:$F,6,FALSE)="","",VLOOKUP($B:$B,'Spring ''26 CAWSE Product List'!$A:$F,6,FALSE))</f>
        <v/>
      </c>
      <c r="F1314" s="156"/>
    </row>
    <row r="1315" spans="1:6" x14ac:dyDescent="0.25">
      <c r="A1315" s="140">
        <v>11676254</v>
      </c>
      <c r="B1315" s="173">
        <v>9781339021577</v>
      </c>
      <c r="C1315" s="141" t="s">
        <v>1312</v>
      </c>
      <c r="D1315" s="172">
        <v>140201</v>
      </c>
      <c r="E1315" s="123" t="str">
        <f>IF(VLOOKUP($B:$B,'Spring ''26 CAWSE Product List'!$A:$F,6,FALSE)="","",VLOOKUP($B:$B,'Spring ''26 CAWSE Product List'!$A:$F,6,FALSE))</f>
        <v/>
      </c>
      <c r="F1315" s="156"/>
    </row>
    <row r="1316" spans="1:6" x14ac:dyDescent="0.25">
      <c r="A1316" s="140">
        <v>92741077</v>
      </c>
      <c r="B1316" s="173">
        <v>9781546127161</v>
      </c>
      <c r="C1316" s="141" t="s">
        <v>1498</v>
      </c>
      <c r="D1316" s="172">
        <v>140201</v>
      </c>
      <c r="E1316" s="123" t="str">
        <f>IF(VLOOKUP($B:$B,'Spring ''26 CAWSE Product List'!$A:$F,6,FALSE)="","",VLOOKUP($B:$B,'Spring ''26 CAWSE Product List'!$A:$F,6,FALSE))</f>
        <v/>
      </c>
      <c r="F1316" s="174"/>
    </row>
    <row r="1317" spans="1:6" x14ac:dyDescent="0.25">
      <c r="A1317" s="140">
        <v>74693307</v>
      </c>
      <c r="B1317" s="173">
        <v>9781338880366</v>
      </c>
      <c r="C1317" s="141" t="s">
        <v>281</v>
      </c>
      <c r="D1317" s="172">
        <v>140202</v>
      </c>
      <c r="E1317" s="123" t="str">
        <f>IF(VLOOKUP($B:$B,'Spring ''26 CAWSE Product List'!$A:$F,6,FALSE)="","",VLOOKUP($B:$B,'Spring ''26 CAWSE Product List'!$A:$F,6,FALSE))</f>
        <v/>
      </c>
      <c r="F1317" s="156"/>
    </row>
    <row r="1318" spans="1:6" x14ac:dyDescent="0.25">
      <c r="A1318" s="162">
        <v>72867930</v>
      </c>
      <c r="B1318" s="163">
        <v>9781338859171</v>
      </c>
      <c r="C1318" s="156" t="s">
        <v>903</v>
      </c>
      <c r="D1318" s="157">
        <v>140202</v>
      </c>
      <c r="E1318" s="123" t="str">
        <f>IF(VLOOKUP($B:$B,'Spring ''26 CAWSE Product List'!$A:$F,6,FALSE)="","",VLOOKUP($B:$B,'Spring ''26 CAWSE Product List'!$A:$F,6,FALSE))</f>
        <v/>
      </c>
      <c r="F1318" s="156"/>
    </row>
    <row r="1319" spans="1:6" x14ac:dyDescent="0.25">
      <c r="A1319" s="140">
        <v>3527192</v>
      </c>
      <c r="B1319" s="173">
        <v>9781338347487</v>
      </c>
      <c r="C1319" s="141" t="s">
        <v>1055</v>
      </c>
      <c r="D1319" s="172">
        <v>140202</v>
      </c>
      <c r="E1319" s="123" t="str">
        <f>IF(VLOOKUP($B:$B,'Spring ''26 CAWSE Product List'!$A:$F,6,FALSE)="","",VLOOKUP($B:$B,'Spring ''26 CAWSE Product List'!$A:$F,6,FALSE))</f>
        <v/>
      </c>
      <c r="F1319" s="156"/>
    </row>
    <row r="1320" spans="1:6" x14ac:dyDescent="0.25">
      <c r="A1320" s="162">
        <v>32796087</v>
      </c>
      <c r="B1320" s="163">
        <v>9781039701984</v>
      </c>
      <c r="C1320" s="156" t="s">
        <v>1133</v>
      </c>
      <c r="D1320" s="157">
        <v>140202</v>
      </c>
      <c r="E1320" s="123" t="str">
        <f>IF(VLOOKUP($B:$B,'Spring ''26 CAWSE Product List'!$A:$F,6,FALSE)="","",VLOOKUP($B:$B,'Spring ''26 CAWSE Product List'!$A:$F,6,FALSE))</f>
        <v/>
      </c>
      <c r="F1320" s="156"/>
    </row>
    <row r="1321" spans="1:6" x14ac:dyDescent="0.25">
      <c r="A1321" s="156">
        <v>67008535</v>
      </c>
      <c r="B1321" s="163">
        <v>9781338834109</v>
      </c>
      <c r="C1321" s="156" t="s">
        <v>1207</v>
      </c>
      <c r="D1321" s="157">
        <v>140202</v>
      </c>
      <c r="E1321" s="123" t="str">
        <f>IF(VLOOKUP($B:$B,'Spring ''26 CAWSE Product List'!$A:$F,6,FALSE)="","",VLOOKUP($B:$B,'Spring ''26 CAWSE Product List'!$A:$F,6,FALSE))</f>
        <v/>
      </c>
      <c r="F1321" s="174"/>
    </row>
    <row r="1322" spans="1:6" x14ac:dyDescent="0.25">
      <c r="A1322" s="140">
        <v>52083843</v>
      </c>
      <c r="B1322" s="173">
        <v>9781338799811</v>
      </c>
      <c r="C1322" s="141" t="s">
        <v>1286</v>
      </c>
      <c r="D1322" s="172">
        <v>140202</v>
      </c>
      <c r="E1322" s="123" t="str">
        <f>IF(VLOOKUP($B:$B,'Spring ''26 CAWSE Product List'!$A:$F,6,FALSE)="","",VLOOKUP($B:$B,'Spring ''26 CAWSE Product List'!$A:$F,6,FALSE))</f>
        <v/>
      </c>
      <c r="F1322" s="156"/>
    </row>
    <row r="1323" spans="1:6" x14ac:dyDescent="0.25">
      <c r="A1323" s="140">
        <v>56613912</v>
      </c>
      <c r="B1323" s="173">
        <v>9781338847352</v>
      </c>
      <c r="C1323" s="141" t="s">
        <v>1369</v>
      </c>
      <c r="D1323" s="172">
        <v>140202</v>
      </c>
      <c r="E1323" s="123" t="str">
        <f>IF(VLOOKUP($B:$B,'Spring ''26 CAWSE Product List'!$A:$F,6,FALSE)="","",VLOOKUP($B:$B,'Spring ''26 CAWSE Product List'!$A:$F,6,FALSE))</f>
        <v/>
      </c>
      <c r="F1323" s="156"/>
    </row>
    <row r="1324" spans="1:6" x14ac:dyDescent="0.25">
      <c r="A1324" s="140">
        <v>64110134</v>
      </c>
      <c r="B1324" s="173">
        <v>9780593646014</v>
      </c>
      <c r="C1324" s="141" t="s">
        <v>1215</v>
      </c>
      <c r="D1324" s="172">
        <v>140203</v>
      </c>
      <c r="E1324" s="123" t="str">
        <f>IF(VLOOKUP($B:$B,'Spring ''26 CAWSE Product List'!$A:$F,6,FALSE)="","",VLOOKUP($B:$B,'Spring ''26 CAWSE Product List'!$A:$F,6,FALSE))</f>
        <v/>
      </c>
      <c r="F1324" s="174"/>
    </row>
    <row r="1325" spans="1:6" x14ac:dyDescent="0.25">
      <c r="A1325" s="140">
        <v>53059739</v>
      </c>
      <c r="B1325" s="173">
        <v>9781546103318</v>
      </c>
      <c r="C1325" s="141" t="s">
        <v>870</v>
      </c>
      <c r="D1325" s="172">
        <v>140301</v>
      </c>
      <c r="E1325" s="123" t="str">
        <f>IF(VLOOKUP($B:$B,'Spring ''26 CAWSE Product List'!$A:$F,6,FALSE)="","",VLOOKUP($B:$B,'Spring ''26 CAWSE Product List'!$A:$F,6,FALSE))</f>
        <v/>
      </c>
      <c r="F1325" s="156"/>
    </row>
    <row r="1326" spans="1:6" x14ac:dyDescent="0.25">
      <c r="A1326" s="140">
        <v>40441361</v>
      </c>
      <c r="B1326" s="173">
        <v>9781338881684</v>
      </c>
      <c r="C1326" s="141" t="s">
        <v>955</v>
      </c>
      <c r="D1326" s="172">
        <v>140301</v>
      </c>
      <c r="E1326" s="123" t="str">
        <f>IF(VLOOKUP($B:$B,'Spring ''26 CAWSE Product List'!$A:$F,6,FALSE)="","",VLOOKUP($B:$B,'Spring ''26 CAWSE Product List'!$A:$F,6,FALSE))</f>
        <v/>
      </c>
      <c r="F1326" s="156"/>
    </row>
    <row r="1327" spans="1:6" x14ac:dyDescent="0.25">
      <c r="A1327" s="140">
        <v>20485570</v>
      </c>
      <c r="B1327" s="173">
        <v>9781338893205</v>
      </c>
      <c r="C1327" s="141" t="s">
        <v>993</v>
      </c>
      <c r="D1327" s="172">
        <v>140301</v>
      </c>
      <c r="E1327" s="123" t="str">
        <f>IF(VLOOKUP($B:$B,'Spring ''26 CAWSE Product List'!$A:$F,6,FALSE)="","",VLOOKUP($B:$B,'Spring ''26 CAWSE Product List'!$A:$F,6,FALSE))</f>
        <v/>
      </c>
      <c r="F1327" s="156"/>
    </row>
    <row r="1328" spans="1:6" x14ac:dyDescent="0.25">
      <c r="A1328" s="140">
        <v>76336267</v>
      </c>
      <c r="B1328" s="173">
        <v>9781665974608</v>
      </c>
      <c r="C1328" s="141" t="s">
        <v>1032</v>
      </c>
      <c r="D1328" s="172">
        <v>140301</v>
      </c>
      <c r="E1328" s="123" t="str">
        <f>IF(VLOOKUP($B:$B,'Spring ''26 CAWSE Product List'!$A:$F,6,FALSE)="","",VLOOKUP($B:$B,'Spring ''26 CAWSE Product List'!$A:$F,6,FALSE))</f>
        <v/>
      </c>
      <c r="F1328" s="174"/>
    </row>
    <row r="1329" spans="1:6" x14ac:dyDescent="0.25">
      <c r="A1329" s="140">
        <v>55353810</v>
      </c>
      <c r="B1329" s="173">
        <v>9781339042534</v>
      </c>
      <c r="C1329" s="141" t="s">
        <v>1386</v>
      </c>
      <c r="D1329" s="172">
        <v>140301</v>
      </c>
      <c r="E1329" s="123" t="str">
        <f>IF(VLOOKUP($B:$B,'Spring ''26 CAWSE Product List'!$A:$F,6,FALSE)="","",VLOOKUP($B:$B,'Spring ''26 CAWSE Product List'!$A:$F,6,FALSE))</f>
        <v/>
      </c>
      <c r="F1329" s="174"/>
    </row>
    <row r="1330" spans="1:6" x14ac:dyDescent="0.25">
      <c r="A1330" s="155">
        <v>58087516</v>
      </c>
      <c r="B1330" s="163">
        <v>9781546124962</v>
      </c>
      <c r="C1330" s="156" t="s">
        <v>1391</v>
      </c>
      <c r="D1330" s="157">
        <v>140301</v>
      </c>
      <c r="E1330" s="123" t="str">
        <f>IF(VLOOKUP($B:$B,'Spring ''26 CAWSE Product List'!$A:$F,6,FALSE)="","",VLOOKUP($B:$B,'Spring ''26 CAWSE Product List'!$A:$F,6,FALSE))</f>
        <v/>
      </c>
      <c r="F1330" s="156"/>
    </row>
    <row r="1331" spans="1:6" x14ac:dyDescent="0.25">
      <c r="A1331" s="140">
        <v>31371023</v>
      </c>
      <c r="B1331" s="173">
        <v>9781338752502</v>
      </c>
      <c r="C1331" s="141" t="s">
        <v>1407</v>
      </c>
      <c r="D1331" s="172">
        <v>140301</v>
      </c>
      <c r="E1331" s="123" t="str">
        <f>IF(VLOOKUP($B:$B,'Spring ''26 CAWSE Product List'!$A:$F,6,FALSE)="","",VLOOKUP($B:$B,'Spring ''26 CAWSE Product List'!$A:$F,6,FALSE))</f>
        <v/>
      </c>
      <c r="F1331" s="174"/>
    </row>
    <row r="1332" spans="1:6" x14ac:dyDescent="0.25">
      <c r="A1332" s="162">
        <v>68211855</v>
      </c>
      <c r="B1332" s="163">
        <v>9781338890587</v>
      </c>
      <c r="C1332" s="156" t="s">
        <v>879</v>
      </c>
      <c r="D1332" s="157">
        <v>140302</v>
      </c>
      <c r="E1332" s="123" t="str">
        <f>IF(VLOOKUP($B:$B,'Spring ''26 CAWSE Product List'!$A:$F,6,FALSE)="","",VLOOKUP($B:$B,'Spring ''26 CAWSE Product List'!$A:$F,6,FALSE))</f>
        <v/>
      </c>
      <c r="F1332" s="156"/>
    </row>
    <row r="1333" spans="1:6" x14ac:dyDescent="0.25">
      <c r="A1333" s="140">
        <v>83117034</v>
      </c>
      <c r="B1333" s="173">
        <v>9781339008639</v>
      </c>
      <c r="C1333" s="141" t="s">
        <v>1000</v>
      </c>
      <c r="D1333" s="172">
        <v>140302</v>
      </c>
      <c r="E1333" s="123" t="str">
        <f>IF(VLOOKUP($B:$B,'Spring ''26 CAWSE Product List'!$A:$F,6,FALSE)="","",VLOOKUP($B:$B,'Spring ''26 CAWSE Product List'!$A:$F,6,FALSE))</f>
        <v/>
      </c>
      <c r="F1333" s="156"/>
    </row>
    <row r="1334" spans="1:6" x14ac:dyDescent="0.25">
      <c r="A1334" s="156">
        <v>35092818</v>
      </c>
      <c r="B1334" s="163">
        <v>9781338863482</v>
      </c>
      <c r="C1334" s="156" t="s">
        <v>1003</v>
      </c>
      <c r="D1334" s="157">
        <v>140302</v>
      </c>
      <c r="E1334" s="123" t="str">
        <f>IF(VLOOKUP($B:$B,'Spring ''26 CAWSE Product List'!$A:$F,6,FALSE)="","",VLOOKUP($B:$B,'Spring ''26 CAWSE Product List'!$A:$F,6,FALSE))</f>
        <v/>
      </c>
      <c r="F1334" s="174"/>
    </row>
    <row r="1335" spans="1:6" x14ac:dyDescent="0.25">
      <c r="A1335" s="140">
        <v>73189001</v>
      </c>
      <c r="B1335" s="173">
        <v>9781546135845</v>
      </c>
      <c r="C1335" s="141" t="s">
        <v>1081</v>
      </c>
      <c r="D1335" s="172">
        <v>140302</v>
      </c>
      <c r="E1335" s="123" t="str">
        <f>IF(VLOOKUP($B:$B,'Spring ''26 CAWSE Product List'!$A:$F,6,FALSE)="","",VLOOKUP($B:$B,'Spring ''26 CAWSE Product List'!$A:$F,6,FALSE))</f>
        <v/>
      </c>
      <c r="F1335" s="156"/>
    </row>
    <row r="1336" spans="1:6" x14ac:dyDescent="0.25">
      <c r="A1336" s="156">
        <v>38105279</v>
      </c>
      <c r="B1336" s="163">
        <v>9781039705999</v>
      </c>
      <c r="C1336" s="156" t="s">
        <v>1211</v>
      </c>
      <c r="D1336" s="157">
        <v>140302</v>
      </c>
      <c r="E1336" s="123" t="str">
        <f>IF(VLOOKUP($B:$B,'Spring ''26 CAWSE Product List'!$A:$F,6,FALSE)="","",VLOOKUP($B:$B,'Spring ''26 CAWSE Product List'!$A:$F,6,FALSE))</f>
        <v/>
      </c>
      <c r="F1336" s="174"/>
    </row>
    <row r="1337" spans="1:6" x14ac:dyDescent="0.25">
      <c r="A1337" s="162">
        <v>94757901</v>
      </c>
      <c r="B1337" s="163">
        <v>9781339012292</v>
      </c>
      <c r="C1337" s="156" t="s">
        <v>1368</v>
      </c>
      <c r="D1337" s="157">
        <v>140302</v>
      </c>
      <c r="E1337" s="123" t="str">
        <f>IF(VLOOKUP($B:$B,'Spring ''26 CAWSE Product List'!$A:$F,6,FALSE)="","",VLOOKUP($B:$B,'Spring ''26 CAWSE Product List'!$A:$F,6,FALSE))</f>
        <v/>
      </c>
      <c r="F1337" s="156"/>
    </row>
    <row r="1338" spans="1:6" x14ac:dyDescent="0.25">
      <c r="A1338" s="140">
        <v>30632365</v>
      </c>
      <c r="B1338" s="173">
        <v>9798887241043</v>
      </c>
      <c r="C1338" s="141" t="s">
        <v>1424</v>
      </c>
      <c r="D1338" s="172">
        <v>140302</v>
      </c>
      <c r="E1338" s="123" t="str">
        <f>IF(VLOOKUP($B:$B,'Spring ''26 CAWSE Product List'!$A:$F,6,FALSE)="","",VLOOKUP($B:$B,'Spring ''26 CAWSE Product List'!$A:$F,6,FALSE))</f>
        <v/>
      </c>
      <c r="F1338" s="174"/>
    </row>
    <row r="1339" spans="1:6" x14ac:dyDescent="0.25">
      <c r="A1339" s="140">
        <v>67913461</v>
      </c>
      <c r="B1339" s="173">
        <v>9781506747040</v>
      </c>
      <c r="C1339" s="141" t="s">
        <v>894</v>
      </c>
      <c r="D1339" s="172">
        <v>140303</v>
      </c>
      <c r="E1339" s="123" t="str">
        <f>IF(VLOOKUP($B:$B,'Spring ''26 CAWSE Product List'!$A:$F,6,FALSE)="","",VLOOKUP($B:$B,'Spring ''26 CAWSE Product List'!$A:$F,6,FALSE))</f>
        <v/>
      </c>
      <c r="F1339" s="156"/>
    </row>
    <row r="1340" spans="1:6" x14ac:dyDescent="0.25">
      <c r="A1340" s="140">
        <v>23104992</v>
      </c>
      <c r="B1340" s="173">
        <v>9781338820539</v>
      </c>
      <c r="C1340" s="141" t="s">
        <v>906</v>
      </c>
      <c r="D1340" s="172">
        <v>140303</v>
      </c>
      <c r="E1340" s="123" t="str">
        <f>IF(VLOOKUP($B:$B,'Spring ''26 CAWSE Product List'!$A:$F,6,FALSE)="","",VLOOKUP($B:$B,'Spring ''26 CAWSE Product List'!$A:$F,6,FALSE))</f>
        <v/>
      </c>
      <c r="F1340" s="174"/>
    </row>
    <row r="1341" spans="1:6" x14ac:dyDescent="0.25">
      <c r="A1341" s="162">
        <v>77658630</v>
      </c>
      <c r="B1341" s="163">
        <v>9781524893729</v>
      </c>
      <c r="C1341" s="156" t="s">
        <v>963</v>
      </c>
      <c r="D1341" s="157">
        <v>140303</v>
      </c>
      <c r="E1341" s="123" t="str">
        <f>IF(VLOOKUP($B:$B,'Spring ''26 CAWSE Product List'!$A:$F,6,FALSE)="","",VLOOKUP($B:$B,'Spring ''26 CAWSE Product List'!$A:$F,6,FALSE))</f>
        <v/>
      </c>
      <c r="F1341" s="156"/>
    </row>
    <row r="1342" spans="1:6" x14ac:dyDescent="0.25">
      <c r="A1342" s="140">
        <v>26706409</v>
      </c>
      <c r="B1342" s="173">
        <v>9781338660456</v>
      </c>
      <c r="C1342" s="141" t="s">
        <v>970</v>
      </c>
      <c r="D1342" s="172">
        <v>140303</v>
      </c>
      <c r="E1342" s="123" t="str">
        <f>IF(VLOOKUP($B:$B,'Spring ''26 CAWSE Product List'!$A:$F,6,FALSE)="","",VLOOKUP($B:$B,'Spring ''26 CAWSE Product List'!$A:$F,6,FALSE))</f>
        <v/>
      </c>
      <c r="F1342" s="156"/>
    </row>
    <row r="1343" spans="1:6" x14ac:dyDescent="0.25">
      <c r="A1343" s="140">
        <v>52751537</v>
      </c>
      <c r="B1343" s="173">
        <v>9781339008622</v>
      </c>
      <c r="C1343" s="141" t="s">
        <v>1002</v>
      </c>
      <c r="D1343" s="172">
        <v>140303</v>
      </c>
      <c r="E1343" s="123" t="str">
        <f>IF(VLOOKUP($B:$B,'Spring ''26 CAWSE Product List'!$A:$F,6,FALSE)="","",VLOOKUP($B:$B,'Spring ''26 CAWSE Product List'!$A:$F,6,FALSE))</f>
        <v/>
      </c>
      <c r="F1343" s="174"/>
    </row>
    <row r="1344" spans="1:6" x14ac:dyDescent="0.25">
      <c r="A1344" s="140">
        <v>55576933</v>
      </c>
      <c r="B1344" s="173">
        <v>9781338879391</v>
      </c>
      <c r="C1344" s="141" t="s">
        <v>1113</v>
      </c>
      <c r="D1344" s="172">
        <v>140303</v>
      </c>
      <c r="E1344" s="123" t="str">
        <f>IF(VLOOKUP($B:$B,'Spring ''26 CAWSE Product List'!$A:$F,6,FALSE)="","",VLOOKUP($B:$B,'Spring ''26 CAWSE Product List'!$A:$F,6,FALSE))</f>
        <v/>
      </c>
      <c r="F1344" s="156"/>
    </row>
    <row r="1345" spans="1:6" x14ac:dyDescent="0.25">
      <c r="A1345" s="140">
        <v>24075692</v>
      </c>
      <c r="B1345" s="173">
        <v>9781443198899</v>
      </c>
      <c r="C1345" s="141" t="s">
        <v>1210</v>
      </c>
      <c r="D1345" s="172">
        <v>140303</v>
      </c>
      <c r="E1345" s="123" t="str">
        <f>IF(VLOOKUP($B:$B,'Spring ''26 CAWSE Product List'!$A:$F,6,FALSE)="","",VLOOKUP($B:$B,'Spring ''26 CAWSE Product List'!$A:$F,6,FALSE))</f>
        <v/>
      </c>
      <c r="F1345" s="156"/>
    </row>
    <row r="1346" spans="1:6" x14ac:dyDescent="0.25">
      <c r="A1346" s="162">
        <v>90767011</v>
      </c>
      <c r="B1346" s="163">
        <v>9781506747033</v>
      </c>
      <c r="C1346" s="156" t="s">
        <v>1231</v>
      </c>
      <c r="D1346" s="157">
        <v>140303</v>
      </c>
      <c r="E1346" s="123" t="str">
        <f>IF(VLOOKUP($B:$B,'Spring ''26 CAWSE Product List'!$A:$F,6,FALSE)="","",VLOOKUP($B:$B,'Spring ''26 CAWSE Product List'!$A:$F,6,FALSE))</f>
        <v/>
      </c>
      <c r="F1346" s="156"/>
    </row>
    <row r="1347" spans="1:6" x14ac:dyDescent="0.25">
      <c r="A1347" s="140">
        <v>148735</v>
      </c>
      <c r="B1347" s="173">
        <v>9780590474139</v>
      </c>
      <c r="C1347" s="141" t="s">
        <v>282</v>
      </c>
      <c r="D1347" s="172">
        <v>140401</v>
      </c>
      <c r="E1347" s="123" t="str">
        <f>IF(VLOOKUP($B:$B,'Spring ''26 CAWSE Product List'!$A:$F,6,FALSE)="","",VLOOKUP($B:$B,'Spring ''26 CAWSE Product List'!$A:$F,6,FALSE))</f>
        <v/>
      </c>
      <c r="F1347" s="156"/>
    </row>
    <row r="1348" spans="1:6" x14ac:dyDescent="0.25">
      <c r="A1348" s="140">
        <v>52488861</v>
      </c>
      <c r="B1348" s="173">
        <v>9781339046952</v>
      </c>
      <c r="C1348" s="141" t="s">
        <v>104</v>
      </c>
      <c r="D1348" s="172">
        <v>140401</v>
      </c>
      <c r="E1348" s="123" t="str">
        <f>IF(VLOOKUP($B:$B,'Spring ''26 CAWSE Product List'!$A:$F,6,FALSE)="","",VLOOKUP($B:$B,'Spring ''26 CAWSE Product List'!$A:$F,6,FALSE))</f>
        <v/>
      </c>
      <c r="F1348" s="156"/>
    </row>
    <row r="1349" spans="1:6" x14ac:dyDescent="0.25">
      <c r="A1349" s="162">
        <v>95420198</v>
      </c>
      <c r="B1349" s="163">
        <v>9781427868435</v>
      </c>
      <c r="C1349" s="156" t="s">
        <v>1016</v>
      </c>
      <c r="D1349" s="157">
        <v>140401</v>
      </c>
      <c r="E1349" s="123" t="str">
        <f>IF(VLOOKUP($B:$B,'Spring ''26 CAWSE Product List'!$A:$F,6,FALSE)="","",VLOOKUP($B:$B,'Spring ''26 CAWSE Product List'!$A:$F,6,FALSE))</f>
        <v/>
      </c>
      <c r="F1349" s="156"/>
    </row>
    <row r="1350" spans="1:6" x14ac:dyDescent="0.25">
      <c r="A1350" s="140">
        <v>14145260</v>
      </c>
      <c r="B1350" s="173">
        <v>9781546116493</v>
      </c>
      <c r="C1350" s="141" t="s">
        <v>1151</v>
      </c>
      <c r="D1350" s="172">
        <v>140401</v>
      </c>
      <c r="E1350" s="123" t="str">
        <f>IF(VLOOKUP($B:$B,'Spring ''26 CAWSE Product List'!$A:$F,6,FALSE)="","",VLOOKUP($B:$B,'Spring ''26 CAWSE Product List'!$A:$F,6,FALSE))</f>
        <v/>
      </c>
      <c r="F1350" s="156"/>
    </row>
    <row r="1351" spans="1:6" x14ac:dyDescent="0.25">
      <c r="A1351" s="140">
        <v>93839259</v>
      </c>
      <c r="B1351" s="173">
        <v>9781427858979</v>
      </c>
      <c r="C1351" s="141" t="s">
        <v>1545</v>
      </c>
      <c r="D1351" s="172">
        <v>140401</v>
      </c>
      <c r="E1351" s="123" t="str">
        <f>IF(VLOOKUP($B:$B,'Spring ''26 CAWSE Product List'!$A:$F,6,FALSE)="","",VLOOKUP($B:$B,'Spring ''26 CAWSE Product List'!$A:$F,6,FALSE))</f>
        <v/>
      </c>
      <c r="F1351" s="156"/>
    </row>
    <row r="1352" spans="1:6" x14ac:dyDescent="0.25">
      <c r="A1352" s="140">
        <v>79153906</v>
      </c>
      <c r="B1352" s="173">
        <v>9781339027357</v>
      </c>
      <c r="C1352" s="141" t="s">
        <v>283</v>
      </c>
      <c r="D1352" s="172">
        <v>140402</v>
      </c>
      <c r="E1352" s="123" t="str">
        <f>IF(VLOOKUP($B:$B,'Spring ''26 CAWSE Product List'!$A:$F,6,FALSE)="","",VLOOKUP($B:$B,'Spring ''26 CAWSE Product List'!$A:$F,6,FALSE))</f>
        <v/>
      </c>
      <c r="F1352" s="156"/>
    </row>
    <row r="1353" spans="1:6" x14ac:dyDescent="0.25">
      <c r="A1353" s="140">
        <v>22905000</v>
      </c>
      <c r="B1353" s="163">
        <v>9781536234794</v>
      </c>
      <c r="C1353" s="141" t="s">
        <v>881</v>
      </c>
      <c r="D1353" s="172">
        <v>140402</v>
      </c>
      <c r="E1353" s="123" t="str">
        <f>IF(VLOOKUP($B:$B,'Spring ''26 CAWSE Product List'!$A:$F,6,FALSE)="","",VLOOKUP($B:$B,'Spring ''26 CAWSE Product List'!$A:$F,6,FALSE))</f>
        <v/>
      </c>
      <c r="F1353" s="156"/>
    </row>
    <row r="1354" spans="1:6" x14ac:dyDescent="0.25">
      <c r="A1354" s="156">
        <v>49424293</v>
      </c>
      <c r="B1354" s="163">
        <v>9781443198424</v>
      </c>
      <c r="C1354" s="156" t="s">
        <v>1156</v>
      </c>
      <c r="D1354" s="157">
        <v>140402</v>
      </c>
      <c r="E1354" s="123" t="str">
        <f>IF(VLOOKUP($B:$B,'Spring ''26 CAWSE Product List'!$A:$F,6,FALSE)="","",VLOOKUP($B:$B,'Spring ''26 CAWSE Product List'!$A:$F,6,FALSE))</f>
        <v/>
      </c>
      <c r="F1354" s="174"/>
    </row>
    <row r="1355" spans="1:6" x14ac:dyDescent="0.25">
      <c r="A1355" s="140">
        <v>41703623</v>
      </c>
      <c r="B1355" s="173">
        <v>9781338686951</v>
      </c>
      <c r="C1355" s="141" t="s">
        <v>1377</v>
      </c>
      <c r="D1355" s="172">
        <v>140402</v>
      </c>
      <c r="E1355" s="123" t="str">
        <f>IF(VLOOKUP($B:$B,'Spring ''26 CAWSE Product List'!$A:$F,6,FALSE)="","",VLOOKUP($B:$B,'Spring ''26 CAWSE Product List'!$A:$F,6,FALSE))</f>
        <v/>
      </c>
      <c r="F1355" s="174"/>
    </row>
    <row r="1356" spans="1:6" x14ac:dyDescent="0.25">
      <c r="A1356" s="140">
        <v>71350433</v>
      </c>
      <c r="B1356" s="173">
        <v>9781338891973</v>
      </c>
      <c r="C1356" s="141" t="s">
        <v>1411</v>
      </c>
      <c r="D1356" s="172">
        <v>140402</v>
      </c>
      <c r="E1356" s="123" t="str">
        <f>IF(VLOOKUP($B:$B,'Spring ''26 CAWSE Product List'!$A:$F,6,FALSE)="","",VLOOKUP($B:$B,'Spring ''26 CAWSE Product List'!$A:$F,6,FALSE))</f>
        <v/>
      </c>
      <c r="F1356" s="174"/>
    </row>
    <row r="1357" spans="1:6" x14ac:dyDescent="0.25">
      <c r="A1357" s="140">
        <v>57038349</v>
      </c>
      <c r="B1357" s="173">
        <v>9781546145912</v>
      </c>
      <c r="C1357" s="141" t="s">
        <v>1513</v>
      </c>
      <c r="D1357" s="172">
        <v>140402</v>
      </c>
      <c r="E1357" s="123" t="str">
        <f>IF(VLOOKUP($B:$B,'Spring ''26 CAWSE Product List'!$A:$F,6,FALSE)="","",VLOOKUP($B:$B,'Spring ''26 CAWSE Product List'!$A:$F,6,FALSE))</f>
        <v/>
      </c>
      <c r="F1357" s="174"/>
    </row>
    <row r="1358" spans="1:6" x14ac:dyDescent="0.25">
      <c r="A1358" s="140">
        <v>78508436</v>
      </c>
      <c r="B1358" s="173">
        <v>9781338745535</v>
      </c>
      <c r="C1358" s="141" t="s">
        <v>1533</v>
      </c>
      <c r="D1358" s="172">
        <v>140402</v>
      </c>
      <c r="E1358" s="123" t="str">
        <f>IF(VLOOKUP($B:$B,'Spring ''26 CAWSE Product List'!$A:$F,6,FALSE)="","",VLOOKUP($B:$B,'Spring ''26 CAWSE Product List'!$A:$F,6,FALSE))</f>
        <v/>
      </c>
      <c r="F1358" s="156"/>
    </row>
    <row r="1359" spans="1:6" x14ac:dyDescent="0.25">
      <c r="A1359" s="140">
        <v>2068600</v>
      </c>
      <c r="B1359" s="173">
        <v>9780545200530</v>
      </c>
      <c r="C1359" s="141" t="s">
        <v>239</v>
      </c>
      <c r="D1359" s="172">
        <v>140403</v>
      </c>
      <c r="E1359" s="123" t="str">
        <f>IF(VLOOKUP($B:$B,'Spring ''26 CAWSE Product List'!$A:$F,6,FALSE)="","",VLOOKUP($B:$B,'Spring ''26 CAWSE Product List'!$A:$F,6,FALSE))</f>
        <v/>
      </c>
      <c r="F1359" s="156"/>
    </row>
    <row r="1360" spans="1:6" x14ac:dyDescent="0.25">
      <c r="A1360" s="140">
        <v>56199075</v>
      </c>
      <c r="B1360" s="173">
        <v>9781338892635</v>
      </c>
      <c r="C1360" s="141" t="s">
        <v>284</v>
      </c>
      <c r="D1360" s="172">
        <v>140403</v>
      </c>
      <c r="E1360" s="123" t="str">
        <f>IF(VLOOKUP($B:$B,'Spring ''26 CAWSE Product List'!$A:$F,6,FALSE)="","",VLOOKUP($B:$B,'Spring ''26 CAWSE Product List'!$A:$F,6,FALSE))</f>
        <v/>
      </c>
      <c r="F1360" s="156"/>
    </row>
    <row r="1361" spans="1:6" x14ac:dyDescent="0.25">
      <c r="A1361" s="140">
        <v>3586685</v>
      </c>
      <c r="B1361" s="173">
        <v>9781338574890</v>
      </c>
      <c r="C1361" s="141" t="s">
        <v>971</v>
      </c>
      <c r="D1361" s="172">
        <v>140403</v>
      </c>
      <c r="E1361" s="123" t="str">
        <f>IF(VLOOKUP($B:$B,'Spring ''26 CAWSE Product List'!$A:$F,6,FALSE)="","",VLOOKUP($B:$B,'Spring ''26 CAWSE Product List'!$A:$F,6,FALSE))</f>
        <v/>
      </c>
      <c r="F1361" s="156"/>
    </row>
    <row r="1362" spans="1:6" x14ac:dyDescent="0.25">
      <c r="A1362" s="162">
        <v>19440276</v>
      </c>
      <c r="B1362" s="163">
        <v>9780316441865</v>
      </c>
      <c r="C1362" s="156" t="s">
        <v>1029</v>
      </c>
      <c r="D1362" s="157">
        <v>140403</v>
      </c>
      <c r="E1362" s="123" t="str">
        <f>IF(VLOOKUP($B:$B,'Spring ''26 CAWSE Product List'!$A:$F,6,FALSE)="","",VLOOKUP($B:$B,'Spring ''26 CAWSE Product List'!$A:$F,6,FALSE))</f>
        <v/>
      </c>
      <c r="F1362" s="156"/>
    </row>
    <row r="1363" spans="1:6" x14ac:dyDescent="0.25">
      <c r="A1363" s="140">
        <v>70954709</v>
      </c>
      <c r="B1363" s="173">
        <v>9781339002880</v>
      </c>
      <c r="C1363" s="141" t="s">
        <v>105</v>
      </c>
      <c r="D1363" s="172">
        <v>140403</v>
      </c>
      <c r="E1363" s="123" t="str">
        <f>IF(VLOOKUP($B:$B,'Spring ''26 CAWSE Product List'!$A:$F,6,FALSE)="","",VLOOKUP($B:$B,'Spring ''26 CAWSE Product List'!$A:$F,6,FALSE))</f>
        <v/>
      </c>
      <c r="F1363" s="156"/>
    </row>
    <row r="1364" spans="1:6" x14ac:dyDescent="0.25">
      <c r="A1364" s="156">
        <v>54884327</v>
      </c>
      <c r="B1364" s="163">
        <v>9781339053790</v>
      </c>
      <c r="C1364" s="156" t="s">
        <v>1201</v>
      </c>
      <c r="D1364" s="172">
        <v>140403</v>
      </c>
      <c r="E1364" s="123" t="str">
        <f>IF(VLOOKUP($B:$B,'Spring ''26 CAWSE Product List'!$A:$F,6,FALSE)="","",VLOOKUP($B:$B,'Spring ''26 CAWSE Product List'!$A:$F,6,FALSE))</f>
        <v/>
      </c>
      <c r="F1364" s="174"/>
    </row>
    <row r="1365" spans="1:6" x14ac:dyDescent="0.25">
      <c r="A1365" s="140">
        <v>30258056</v>
      </c>
      <c r="B1365" s="173">
        <v>9781338348569</v>
      </c>
      <c r="C1365" s="141" t="s">
        <v>1329</v>
      </c>
      <c r="D1365" s="172">
        <v>140403</v>
      </c>
      <c r="E1365" s="123" t="str">
        <f>IF(VLOOKUP($B:$B,'Spring ''26 CAWSE Product List'!$A:$F,6,FALSE)="","",VLOOKUP($B:$B,'Spring ''26 CAWSE Product List'!$A:$F,6,FALSE))</f>
        <v/>
      </c>
      <c r="F1365" s="174"/>
    </row>
    <row r="1366" spans="1:6" x14ac:dyDescent="0.25">
      <c r="A1366" s="140">
        <v>18644996</v>
      </c>
      <c r="B1366" s="173">
        <v>9781339050645</v>
      </c>
      <c r="C1366" s="141" t="s">
        <v>241</v>
      </c>
      <c r="D1366" s="172">
        <v>140601</v>
      </c>
      <c r="E1366" s="123" t="str">
        <f>IF(VLOOKUP($B:$B,'Spring ''26 CAWSE Product List'!$A:$F,6,FALSE)="","",VLOOKUP($B:$B,'Spring ''26 CAWSE Product List'!$A:$F,6,FALSE))</f>
        <v/>
      </c>
      <c r="F1366" s="156"/>
    </row>
    <row r="1367" spans="1:6" x14ac:dyDescent="0.25">
      <c r="A1367" s="162">
        <v>22994959</v>
      </c>
      <c r="B1367" s="163">
        <v>9781546146988</v>
      </c>
      <c r="C1367" s="156" t="s">
        <v>1137</v>
      </c>
      <c r="D1367" s="157">
        <v>140601</v>
      </c>
      <c r="E1367" s="123" t="str">
        <f>IF(VLOOKUP($B:$B,'Spring ''26 CAWSE Product List'!$A:$F,6,FALSE)="","",VLOOKUP($B:$B,'Spring ''26 CAWSE Product List'!$A:$F,6,FALSE))</f>
        <v/>
      </c>
      <c r="F1367" s="156"/>
    </row>
    <row r="1368" spans="1:6" x14ac:dyDescent="0.25">
      <c r="A1368" s="162">
        <v>74181307</v>
      </c>
      <c r="B1368" s="163">
        <v>9798225064532</v>
      </c>
      <c r="C1368" s="156" t="s">
        <v>1167</v>
      </c>
      <c r="D1368" s="157">
        <v>140601</v>
      </c>
      <c r="E1368" s="123" t="str">
        <f>IF(VLOOKUP($B:$B,'Spring ''26 CAWSE Product List'!$A:$F,6,FALSE)="","",VLOOKUP($B:$B,'Spring ''26 CAWSE Product List'!$A:$F,6,FALSE))</f>
        <v/>
      </c>
      <c r="F1368" s="156"/>
    </row>
    <row r="1369" spans="1:6" x14ac:dyDescent="0.25">
      <c r="A1369" s="155">
        <v>99439783</v>
      </c>
      <c r="B1369" s="163">
        <v>9781339039220</v>
      </c>
      <c r="C1369" s="156" t="s">
        <v>1283</v>
      </c>
      <c r="D1369" s="157">
        <v>140601</v>
      </c>
      <c r="E1369" s="123" t="str">
        <f>IF(VLOOKUP($B:$B,'Spring ''26 CAWSE Product List'!$A:$F,6,FALSE)="","",VLOOKUP($B:$B,'Spring ''26 CAWSE Product List'!$A:$F,6,FALSE))</f>
        <v/>
      </c>
      <c r="F1369" s="156"/>
    </row>
    <row r="1370" spans="1:6" x14ac:dyDescent="0.25">
      <c r="A1370" s="140">
        <v>11529727</v>
      </c>
      <c r="B1370" s="173">
        <v>9798225022617</v>
      </c>
      <c r="C1370" s="141" t="s">
        <v>1298</v>
      </c>
      <c r="D1370" s="172">
        <v>140601</v>
      </c>
      <c r="E1370" s="123" t="str">
        <f>IF(VLOOKUP($B:$B,'Spring ''26 CAWSE Product List'!$A:$F,6,FALSE)="","",VLOOKUP($B:$B,'Spring ''26 CAWSE Product List'!$A:$F,6,FALSE))</f>
        <v/>
      </c>
      <c r="F1370" s="156"/>
    </row>
    <row r="1371" spans="1:6" x14ac:dyDescent="0.25">
      <c r="A1371" s="140">
        <v>40135933</v>
      </c>
      <c r="B1371" s="173">
        <v>9781546148470</v>
      </c>
      <c r="C1371" s="141" t="s">
        <v>1429</v>
      </c>
      <c r="D1371" s="172">
        <v>140601</v>
      </c>
      <c r="E1371" s="123" t="str">
        <f>IF(VLOOKUP($B:$B,'Spring ''26 CAWSE Product List'!$A:$F,6,FALSE)="","",VLOOKUP($B:$B,'Spring ''26 CAWSE Product List'!$A:$F,6,FALSE))</f>
        <v/>
      </c>
      <c r="F1371" s="174"/>
    </row>
    <row r="1372" spans="1:6" x14ac:dyDescent="0.25">
      <c r="A1372" s="162">
        <v>63019611</v>
      </c>
      <c r="B1372" s="163">
        <v>9781368115940</v>
      </c>
      <c r="C1372" s="156" t="s">
        <v>1431</v>
      </c>
      <c r="D1372" s="157">
        <v>140601</v>
      </c>
      <c r="E1372" s="123" t="str">
        <f>IF(VLOOKUP($B:$B,'Spring ''26 CAWSE Product List'!$A:$F,6,FALSE)="","",VLOOKUP($B:$B,'Spring ''26 CAWSE Product List'!$A:$F,6,FALSE))</f>
        <v/>
      </c>
      <c r="F1372" s="156"/>
    </row>
    <row r="1373" spans="1:6" x14ac:dyDescent="0.25">
      <c r="A1373" s="162">
        <v>75131819</v>
      </c>
      <c r="B1373" s="163">
        <v>9798225024703</v>
      </c>
      <c r="C1373" s="156" t="s">
        <v>1531</v>
      </c>
      <c r="D1373" s="157">
        <v>140601</v>
      </c>
      <c r="E1373" s="123" t="str">
        <f>IF(VLOOKUP($B:$B,'Spring ''26 CAWSE Product List'!$A:$F,6,FALSE)="","",VLOOKUP($B:$B,'Spring ''26 CAWSE Product List'!$A:$F,6,FALSE))</f>
        <v/>
      </c>
      <c r="F1373" s="156"/>
    </row>
    <row r="1374" spans="1:6" x14ac:dyDescent="0.25">
      <c r="A1374" s="140">
        <v>68501251</v>
      </c>
      <c r="B1374" s="173">
        <v>9781546166672</v>
      </c>
      <c r="C1374" s="141" t="s">
        <v>923</v>
      </c>
      <c r="D1374" s="172">
        <v>140602</v>
      </c>
      <c r="E1374" s="123" t="str">
        <f>IF(VLOOKUP($B:$B,'Spring ''26 CAWSE Product List'!$A:$F,6,FALSE)="","",VLOOKUP($B:$B,'Spring ''26 CAWSE Product List'!$A:$F,6,FALSE))</f>
        <v/>
      </c>
      <c r="F1374" s="174"/>
    </row>
    <row r="1375" spans="1:6" x14ac:dyDescent="0.25">
      <c r="A1375" s="162">
        <v>13546842</v>
      </c>
      <c r="B1375" s="163">
        <v>9781974715268</v>
      </c>
      <c r="C1375" s="156" t="s">
        <v>1036</v>
      </c>
      <c r="D1375" s="157">
        <v>140602</v>
      </c>
      <c r="E1375" s="123" t="str">
        <f>IF(VLOOKUP($B:$B,'Spring ''26 CAWSE Product List'!$A:$F,6,FALSE)="","",VLOOKUP($B:$B,'Spring ''26 CAWSE Product List'!$A:$F,6,FALSE))</f>
        <v/>
      </c>
      <c r="F1375" s="156"/>
    </row>
    <row r="1376" spans="1:6" x14ac:dyDescent="0.25">
      <c r="A1376" s="140">
        <v>91950380</v>
      </c>
      <c r="B1376" s="173">
        <v>9781546111092</v>
      </c>
      <c r="C1376" s="141" t="s">
        <v>1066</v>
      </c>
      <c r="D1376" s="172">
        <v>140602</v>
      </c>
      <c r="E1376" s="123" t="str">
        <f>IF(VLOOKUP($B:$B,'Spring ''26 CAWSE Product List'!$A:$F,6,FALSE)="","",VLOOKUP($B:$B,'Spring ''26 CAWSE Product List'!$A:$F,6,FALSE))</f>
        <v/>
      </c>
      <c r="F1376" s="174"/>
    </row>
    <row r="1377" spans="1:6" x14ac:dyDescent="0.25">
      <c r="A1377" s="140">
        <v>73297507</v>
      </c>
      <c r="B1377" s="173">
        <v>9798887244006</v>
      </c>
      <c r="C1377" s="141" t="s">
        <v>1111</v>
      </c>
      <c r="D1377" s="172">
        <v>140602</v>
      </c>
      <c r="E1377" s="123" t="str">
        <f>IF(VLOOKUP($B:$B,'Spring ''26 CAWSE Product List'!$A:$F,6,FALSE)="","",VLOOKUP($B:$B,'Spring ''26 CAWSE Product List'!$A:$F,6,FALSE))</f>
        <v/>
      </c>
      <c r="F1377" s="156"/>
    </row>
    <row r="1378" spans="1:6" x14ac:dyDescent="0.25">
      <c r="A1378" s="140">
        <v>85258803</v>
      </c>
      <c r="B1378" s="173">
        <v>9781427878397</v>
      </c>
      <c r="C1378" s="141" t="s">
        <v>1265</v>
      </c>
      <c r="D1378" s="172">
        <v>140602</v>
      </c>
      <c r="E1378" s="123" t="str">
        <f>IF(VLOOKUP($B:$B,'Spring ''26 CAWSE Product List'!$A:$F,6,FALSE)="","",VLOOKUP($B:$B,'Spring ''26 CAWSE Product List'!$A:$F,6,FALSE))</f>
        <v/>
      </c>
      <c r="F1378" s="156"/>
    </row>
    <row r="1379" spans="1:6" x14ac:dyDescent="0.25">
      <c r="A1379" s="140">
        <v>21674976</v>
      </c>
      <c r="B1379" s="173">
        <v>9781506747057</v>
      </c>
      <c r="C1379" s="141" t="s">
        <v>1325</v>
      </c>
      <c r="D1379" s="172">
        <v>140602</v>
      </c>
      <c r="E1379" s="123" t="str">
        <f>IF(VLOOKUP($B:$B,'Spring ''26 CAWSE Product List'!$A:$F,6,FALSE)="","",VLOOKUP($B:$B,'Spring ''26 CAWSE Product List'!$A:$F,6,FALSE))</f>
        <v/>
      </c>
      <c r="F1379" s="156"/>
    </row>
    <row r="1380" spans="1:6" x14ac:dyDescent="0.25">
      <c r="A1380" s="162">
        <v>44488758</v>
      </c>
      <c r="B1380" s="163">
        <v>9798887244853</v>
      </c>
      <c r="C1380" s="156" t="s">
        <v>1483</v>
      </c>
      <c r="D1380" s="157">
        <v>140602</v>
      </c>
      <c r="E1380" s="123" t="str">
        <f>IF(VLOOKUP($B:$B,'Spring ''26 CAWSE Product List'!$A:$F,6,FALSE)="","",VLOOKUP($B:$B,'Spring ''26 CAWSE Product List'!$A:$F,6,FALSE))</f>
        <v/>
      </c>
      <c r="F1380" s="156"/>
    </row>
    <row r="1381" spans="1:6" x14ac:dyDescent="0.25">
      <c r="A1381" s="140">
        <v>23335162</v>
      </c>
      <c r="B1381" s="173">
        <v>9781975393397</v>
      </c>
      <c r="C1381" s="141" t="s">
        <v>242</v>
      </c>
      <c r="D1381" s="172">
        <v>140603</v>
      </c>
      <c r="E1381" s="123" t="str">
        <f>IF(VLOOKUP($B:$B,'Spring ''26 CAWSE Product List'!$A:$F,6,FALSE)="","",VLOOKUP($B:$B,'Spring ''26 CAWSE Product List'!$A:$F,6,FALSE))</f>
        <v/>
      </c>
      <c r="F1381" s="156"/>
    </row>
    <row r="1382" spans="1:6" x14ac:dyDescent="0.25">
      <c r="A1382" s="156">
        <v>13131373</v>
      </c>
      <c r="B1382" s="163">
        <v>9781974709410</v>
      </c>
      <c r="C1382" s="156" t="s">
        <v>1034</v>
      </c>
      <c r="D1382" s="157">
        <v>140603</v>
      </c>
      <c r="E1382" s="123" t="str">
        <f>IF(VLOOKUP($B:$B,'Spring ''26 CAWSE Product List'!$A:$F,6,FALSE)="","",VLOOKUP($B:$B,'Spring ''26 CAWSE Product List'!$A:$F,6,FALSE))</f>
        <v/>
      </c>
      <c r="F1382" s="174"/>
    </row>
    <row r="1383" spans="1:6" x14ac:dyDescent="0.25">
      <c r="A1383" s="162">
        <v>88276412</v>
      </c>
      <c r="B1383" s="163">
        <v>9781974705207</v>
      </c>
      <c r="C1383" s="156" t="s">
        <v>1037</v>
      </c>
      <c r="D1383" s="157">
        <v>140603</v>
      </c>
      <c r="E1383" s="123" t="str">
        <f>IF(VLOOKUP($B:$B,'Spring ''26 CAWSE Product List'!$A:$F,6,FALSE)="","",VLOOKUP($B:$B,'Spring ''26 CAWSE Product List'!$A:$F,6,FALSE))</f>
        <v/>
      </c>
      <c r="F1383" s="156"/>
    </row>
    <row r="1384" spans="1:6" x14ac:dyDescent="0.25">
      <c r="A1384" s="140">
        <v>69342721</v>
      </c>
      <c r="B1384" s="173">
        <v>9781338630824</v>
      </c>
      <c r="C1384" s="141" t="s">
        <v>1213</v>
      </c>
      <c r="D1384" s="172">
        <v>140603</v>
      </c>
      <c r="E1384" s="123" t="str">
        <f>IF(VLOOKUP($B:$B,'Spring ''26 CAWSE Product List'!$A:$F,6,FALSE)="","",VLOOKUP($B:$B,'Spring ''26 CAWSE Product List'!$A:$F,6,FALSE))</f>
        <v/>
      </c>
      <c r="F1384" s="174"/>
    </row>
    <row r="1385" spans="1:6" x14ac:dyDescent="0.25">
      <c r="A1385" s="162">
        <v>97424640</v>
      </c>
      <c r="B1385" s="163">
        <v>9781338818796</v>
      </c>
      <c r="C1385" s="156" t="s">
        <v>1445</v>
      </c>
      <c r="D1385" s="157">
        <v>140603</v>
      </c>
      <c r="E1385" s="123" t="str">
        <f>IF(VLOOKUP($B:$B,'Spring ''26 CAWSE Product List'!$A:$F,6,FALSE)="","",VLOOKUP($B:$B,'Spring ''26 CAWSE Product List'!$A:$F,6,FALSE))</f>
        <v/>
      </c>
      <c r="F1385" s="156"/>
    </row>
    <row r="1386" spans="1:6" x14ac:dyDescent="0.25">
      <c r="A1386" s="140">
        <v>61321662</v>
      </c>
      <c r="B1386" s="173">
        <v>9781546145899</v>
      </c>
      <c r="C1386" s="141" t="s">
        <v>243</v>
      </c>
      <c r="D1386" s="172">
        <v>140701</v>
      </c>
      <c r="E1386" s="123" t="str">
        <f>IF(VLOOKUP($B:$B,'Spring ''26 CAWSE Product List'!$A:$F,6,FALSE)="","",VLOOKUP($B:$B,'Spring ''26 CAWSE Product List'!$A:$F,6,FALSE))</f>
        <v/>
      </c>
      <c r="F1386" s="156"/>
    </row>
    <row r="1387" spans="1:6" x14ac:dyDescent="0.25">
      <c r="A1387" s="140">
        <v>3560465</v>
      </c>
      <c r="B1387" s="173">
        <v>9781338629347</v>
      </c>
      <c r="C1387" s="141" t="s">
        <v>285</v>
      </c>
      <c r="D1387" s="172">
        <v>140701</v>
      </c>
      <c r="E1387" s="123" t="str">
        <f>IF(VLOOKUP($B:$B,'Spring ''26 CAWSE Product List'!$A:$F,6,FALSE)="","",VLOOKUP($B:$B,'Spring ''26 CAWSE Product List'!$A:$F,6,FALSE))</f>
        <v/>
      </c>
      <c r="F1387" s="156"/>
    </row>
    <row r="1388" spans="1:6" x14ac:dyDescent="0.25">
      <c r="A1388" s="140">
        <v>30008428</v>
      </c>
      <c r="B1388" s="173">
        <v>9781339047379</v>
      </c>
      <c r="C1388" s="141" t="s">
        <v>1130</v>
      </c>
      <c r="D1388" s="172">
        <v>140701</v>
      </c>
      <c r="E1388" s="123" t="str">
        <f>IF(VLOOKUP($B:$B,'Spring ''26 CAWSE Product List'!$A:$F,6,FALSE)="","",VLOOKUP($B:$B,'Spring ''26 CAWSE Product List'!$A:$F,6,FALSE))</f>
        <v/>
      </c>
      <c r="F1388" s="156"/>
    </row>
    <row r="1389" spans="1:6" x14ac:dyDescent="0.25">
      <c r="A1389" s="140">
        <v>67592912</v>
      </c>
      <c r="B1389" s="173">
        <v>9781338733969</v>
      </c>
      <c r="C1389" s="141" t="s">
        <v>1379</v>
      </c>
      <c r="D1389" s="172">
        <v>140701</v>
      </c>
      <c r="E1389" s="123" t="str">
        <f>IF(VLOOKUP($B:$B,'Spring ''26 CAWSE Product List'!$A:$F,6,FALSE)="","",VLOOKUP($B:$B,'Spring ''26 CAWSE Product List'!$A:$F,6,FALSE))</f>
        <v/>
      </c>
      <c r="F1389" s="174"/>
    </row>
    <row r="1390" spans="1:6" x14ac:dyDescent="0.25">
      <c r="A1390" s="140">
        <v>38385764</v>
      </c>
      <c r="B1390" s="173">
        <v>9781546182474</v>
      </c>
      <c r="C1390" s="141" t="s">
        <v>1381</v>
      </c>
      <c r="D1390" s="172">
        <v>140701</v>
      </c>
      <c r="E1390" s="123" t="str">
        <f>IF(VLOOKUP($B:$B,'Spring ''26 CAWSE Product List'!$A:$F,6,FALSE)="","",VLOOKUP($B:$B,'Spring ''26 CAWSE Product List'!$A:$F,6,FALSE))</f>
        <v/>
      </c>
      <c r="F1390" s="174"/>
    </row>
    <row r="1391" spans="1:6" x14ac:dyDescent="0.25">
      <c r="A1391" s="162">
        <v>23994205</v>
      </c>
      <c r="B1391" s="163">
        <v>9781338882339</v>
      </c>
      <c r="C1391" s="156" t="s">
        <v>1479</v>
      </c>
      <c r="D1391" s="157">
        <v>140701</v>
      </c>
      <c r="E1391" s="123" t="str">
        <f>IF(VLOOKUP($B:$B,'Spring ''26 CAWSE Product List'!$A:$F,6,FALSE)="","",VLOOKUP($B:$B,'Spring ''26 CAWSE Product List'!$A:$F,6,FALSE))</f>
        <v/>
      </c>
      <c r="F1391" s="156"/>
    </row>
    <row r="1392" spans="1:6" x14ac:dyDescent="0.25">
      <c r="A1392" s="162">
        <v>86425079</v>
      </c>
      <c r="B1392" s="163">
        <v>9798225026257</v>
      </c>
      <c r="C1392" s="156" t="s">
        <v>1506</v>
      </c>
      <c r="D1392" s="157">
        <v>140701</v>
      </c>
      <c r="E1392" s="123" t="str">
        <f>IF(VLOOKUP($B:$B,'Spring ''26 CAWSE Product List'!$A:$F,6,FALSE)="","",VLOOKUP($B:$B,'Spring ''26 CAWSE Product List'!$A:$F,6,FALSE))</f>
        <v/>
      </c>
      <c r="F1392" s="156"/>
    </row>
    <row r="1393" spans="1:6" x14ac:dyDescent="0.25">
      <c r="A1393" s="162">
        <v>83952883</v>
      </c>
      <c r="B1393" s="163">
        <v>9798225022792</v>
      </c>
      <c r="C1393" s="156" t="s">
        <v>936</v>
      </c>
      <c r="D1393" s="157">
        <v>140702</v>
      </c>
      <c r="E1393" s="123" t="str">
        <f>IF(VLOOKUP($B:$B,'Spring ''26 CAWSE Product List'!$A:$F,6,FALSE)="","",VLOOKUP($B:$B,'Spring ''26 CAWSE Product List'!$A:$F,6,FALSE))</f>
        <v/>
      </c>
      <c r="F1393" s="156"/>
    </row>
    <row r="1394" spans="1:6" x14ac:dyDescent="0.25">
      <c r="A1394" s="140">
        <v>13136997</v>
      </c>
      <c r="B1394" s="173">
        <v>9781338858587</v>
      </c>
      <c r="C1394" s="141" t="s">
        <v>1064</v>
      </c>
      <c r="D1394" s="172">
        <v>140702</v>
      </c>
      <c r="E1394" s="123" t="str">
        <f>IF(VLOOKUP($B:$B,'Spring ''26 CAWSE Product List'!$A:$F,6,FALSE)="","",VLOOKUP($B:$B,'Spring ''26 CAWSE Product List'!$A:$F,6,FALSE))</f>
        <v/>
      </c>
      <c r="F1394" s="156"/>
    </row>
    <row r="1395" spans="1:6" x14ac:dyDescent="0.25">
      <c r="A1395" s="140">
        <v>62924692</v>
      </c>
      <c r="B1395" s="173">
        <v>9781546123200</v>
      </c>
      <c r="C1395" s="141" t="s">
        <v>1065</v>
      </c>
      <c r="D1395" s="172">
        <v>140702</v>
      </c>
      <c r="E1395" s="123" t="str">
        <f>IF(VLOOKUP($B:$B,'Spring ''26 CAWSE Product List'!$A:$F,6,FALSE)="","",VLOOKUP($B:$B,'Spring ''26 CAWSE Product List'!$A:$F,6,FALSE))</f>
        <v/>
      </c>
      <c r="F1395" s="174"/>
    </row>
    <row r="1396" spans="1:6" x14ac:dyDescent="0.25">
      <c r="A1396" s="162">
        <v>48491748</v>
      </c>
      <c r="B1396" s="163">
        <v>9781546104513</v>
      </c>
      <c r="C1396" s="156" t="s">
        <v>1165</v>
      </c>
      <c r="D1396" s="157">
        <v>140702</v>
      </c>
      <c r="E1396" s="123" t="str">
        <f>IF(VLOOKUP($B:$B,'Spring ''26 CAWSE Product List'!$A:$F,6,FALSE)="","",VLOOKUP($B:$B,'Spring ''26 CAWSE Product List'!$A:$F,6,FALSE))</f>
        <v/>
      </c>
      <c r="F1396" s="156"/>
    </row>
    <row r="1397" spans="1:6" x14ac:dyDescent="0.25">
      <c r="A1397" s="162">
        <v>73998488</v>
      </c>
      <c r="B1397" s="163">
        <v>9781546104544</v>
      </c>
      <c r="C1397" s="156" t="s">
        <v>1166</v>
      </c>
      <c r="D1397" s="157">
        <v>140702</v>
      </c>
      <c r="E1397" s="123" t="str">
        <f>IF(VLOOKUP($B:$B,'Spring ''26 CAWSE Product List'!$A:$F,6,FALSE)="","",VLOOKUP($B:$B,'Spring ''26 CAWSE Product List'!$A:$F,6,FALSE))</f>
        <v/>
      </c>
      <c r="F1397" s="156"/>
    </row>
    <row r="1398" spans="1:6" x14ac:dyDescent="0.25">
      <c r="A1398" s="140">
        <v>86033776</v>
      </c>
      <c r="B1398" s="173">
        <v>9781546174462</v>
      </c>
      <c r="C1398" s="141" t="s">
        <v>1273</v>
      </c>
      <c r="D1398" s="172">
        <v>140702</v>
      </c>
      <c r="E1398" s="123" t="str">
        <f>IF(VLOOKUP($B:$B,'Spring ''26 CAWSE Product List'!$A:$F,6,FALSE)="","",VLOOKUP($B:$B,'Spring ''26 CAWSE Product List'!$A:$F,6,FALSE))</f>
        <v/>
      </c>
      <c r="F1398" s="156"/>
    </row>
    <row r="1399" spans="1:6" x14ac:dyDescent="0.25">
      <c r="A1399" s="140">
        <v>79331544</v>
      </c>
      <c r="B1399" s="173">
        <v>9781338858563</v>
      </c>
      <c r="C1399" s="141" t="s">
        <v>286</v>
      </c>
      <c r="D1399" s="172">
        <v>140703</v>
      </c>
      <c r="E1399" s="123" t="str">
        <f>IF(VLOOKUP($B:$B,'Spring ''26 CAWSE Product List'!$A:$F,6,FALSE)="","",VLOOKUP($B:$B,'Spring ''26 CAWSE Product List'!$A:$F,6,FALSE))</f>
        <v/>
      </c>
      <c r="F1399" s="156"/>
    </row>
    <row r="1400" spans="1:6" x14ac:dyDescent="0.25">
      <c r="A1400" s="140">
        <v>40039606</v>
      </c>
      <c r="B1400" s="173">
        <v>9781339054032</v>
      </c>
      <c r="C1400" s="141" t="s">
        <v>287</v>
      </c>
      <c r="D1400" s="172">
        <v>140703</v>
      </c>
      <c r="E1400" s="123" t="str">
        <f>IF(VLOOKUP($B:$B,'Spring ''26 CAWSE Product List'!$A:$F,6,FALSE)="","",VLOOKUP($B:$B,'Spring ''26 CAWSE Product List'!$A:$F,6,FALSE))</f>
        <v/>
      </c>
      <c r="F1400" s="156"/>
    </row>
    <row r="1401" spans="1:6" x14ac:dyDescent="0.25">
      <c r="A1401" s="162">
        <v>39155877</v>
      </c>
      <c r="B1401" s="163">
        <v>9781039708778</v>
      </c>
      <c r="C1401" s="156" t="s">
        <v>1410</v>
      </c>
      <c r="D1401" s="157">
        <v>140703</v>
      </c>
      <c r="E1401" s="123" t="str">
        <f>IF(VLOOKUP($B:$B,'Spring ''26 CAWSE Product List'!$A:$F,6,FALSE)="","",VLOOKUP($B:$B,'Spring ''26 CAWSE Product List'!$A:$F,6,FALSE))</f>
        <v/>
      </c>
      <c r="F1401" s="156"/>
    </row>
    <row r="1402" spans="1:6" x14ac:dyDescent="0.25">
      <c r="A1402" s="162">
        <v>17731481</v>
      </c>
      <c r="B1402" s="163">
        <v>9781339053752</v>
      </c>
      <c r="C1402" s="156" t="s">
        <v>1502</v>
      </c>
      <c r="D1402" s="157">
        <v>140703</v>
      </c>
      <c r="E1402" s="123" t="str">
        <f>IF(VLOOKUP($B:$B,'Spring ''26 CAWSE Product List'!$A:$F,6,FALSE)="","",VLOOKUP($B:$B,'Spring ''26 CAWSE Product List'!$A:$F,6,FALSE))</f>
        <v/>
      </c>
      <c r="F1402" s="156"/>
    </row>
    <row r="1403" spans="1:6" x14ac:dyDescent="0.25">
      <c r="A1403" s="140">
        <v>38017486</v>
      </c>
      <c r="B1403" s="173">
        <v>9781339018119</v>
      </c>
      <c r="C1403" s="141" t="s">
        <v>244</v>
      </c>
      <c r="D1403" s="172">
        <v>150601</v>
      </c>
      <c r="E1403" s="123" t="str">
        <f>IF(VLOOKUP($B:$B,'Spring ''26 CAWSE Product List'!$A:$F,6,FALSE)="","",VLOOKUP($B:$B,'Spring ''26 CAWSE Product List'!$A:$F,6,FALSE))</f>
        <v/>
      </c>
      <c r="F1403" s="156"/>
    </row>
    <row r="1404" spans="1:6" x14ac:dyDescent="0.25">
      <c r="A1404" s="140">
        <v>67916854</v>
      </c>
      <c r="B1404" s="173">
        <v>9781546143819</v>
      </c>
      <c r="C1404" s="141" t="s">
        <v>245</v>
      </c>
      <c r="D1404" s="172">
        <v>150601</v>
      </c>
      <c r="E1404" s="123" t="str">
        <f>IF(VLOOKUP($B:$B,'Spring ''26 CAWSE Product List'!$A:$F,6,FALSE)="","",VLOOKUP($B:$B,'Spring ''26 CAWSE Product List'!$A:$F,6,FALSE))</f>
        <v/>
      </c>
      <c r="F1404" s="156"/>
    </row>
    <row r="1405" spans="1:6" x14ac:dyDescent="0.25">
      <c r="A1405" s="140">
        <v>86350418</v>
      </c>
      <c r="B1405" s="173">
        <v>9781338775808</v>
      </c>
      <c r="C1405" s="141" t="s">
        <v>288</v>
      </c>
      <c r="D1405" s="172">
        <v>150601</v>
      </c>
      <c r="E1405" s="123" t="str">
        <f>IF(VLOOKUP($B:$B,'Spring ''26 CAWSE Product List'!$A:$F,6,FALSE)="","",VLOOKUP($B:$B,'Spring ''26 CAWSE Product List'!$A:$F,6,FALSE))</f>
        <v/>
      </c>
      <c r="F1405" s="156"/>
    </row>
    <row r="1406" spans="1:6" x14ac:dyDescent="0.25">
      <c r="A1406" s="140">
        <v>74932836</v>
      </c>
      <c r="B1406" s="173">
        <v>9781339017464</v>
      </c>
      <c r="C1406" s="141" t="s">
        <v>890</v>
      </c>
      <c r="D1406" s="172">
        <v>150601</v>
      </c>
      <c r="E1406" s="123" t="str">
        <f>IF(VLOOKUP($B:$B,'Spring ''26 CAWSE Product List'!$A:$F,6,FALSE)="","",VLOOKUP($B:$B,'Spring ''26 CAWSE Product List'!$A:$F,6,FALSE))</f>
        <v/>
      </c>
      <c r="F1406" s="156"/>
    </row>
    <row r="1407" spans="1:6" x14ac:dyDescent="0.25">
      <c r="A1407" s="140">
        <v>81533417</v>
      </c>
      <c r="B1407" s="173">
        <v>9781338890297</v>
      </c>
      <c r="C1407" s="141" t="s">
        <v>1355</v>
      </c>
      <c r="D1407" s="172">
        <v>150601</v>
      </c>
      <c r="E1407" s="123" t="str">
        <f>IF(VLOOKUP($B:$B,'Spring ''26 CAWSE Product List'!$A:$F,6,FALSE)="","",VLOOKUP($B:$B,'Spring ''26 CAWSE Product List'!$A:$F,6,FALSE))</f>
        <v/>
      </c>
      <c r="F1407" s="174"/>
    </row>
    <row r="1408" spans="1:6" x14ac:dyDescent="0.25">
      <c r="A1408" s="162">
        <v>24065581</v>
      </c>
      <c r="B1408" s="163">
        <v>9780063321991</v>
      </c>
      <c r="C1408" s="156" t="s">
        <v>1360</v>
      </c>
      <c r="D1408" s="157">
        <v>150601</v>
      </c>
      <c r="E1408" s="123" t="str">
        <f>IF(VLOOKUP($B:$B,'Spring ''26 CAWSE Product List'!$A:$F,6,FALSE)="","",VLOOKUP($B:$B,'Spring ''26 CAWSE Product List'!$A:$F,6,FALSE))</f>
        <v/>
      </c>
      <c r="F1408" s="156"/>
    </row>
    <row r="1409" spans="1:6" x14ac:dyDescent="0.25">
      <c r="A1409" s="162">
        <v>41182976</v>
      </c>
      <c r="B1409" s="163">
        <v>9781338255751</v>
      </c>
      <c r="C1409" s="156" t="s">
        <v>1514</v>
      </c>
      <c r="D1409" s="157">
        <v>150601</v>
      </c>
      <c r="E1409" s="123" t="str">
        <f>IF(VLOOKUP($B:$B,'Spring ''26 CAWSE Product List'!$A:$F,6,FALSE)="","",VLOOKUP($B:$B,'Spring ''26 CAWSE Product List'!$A:$F,6,FALSE))</f>
        <v/>
      </c>
      <c r="F1409" s="156"/>
    </row>
    <row r="1410" spans="1:6" x14ac:dyDescent="0.25">
      <c r="A1410" s="140">
        <v>50946713</v>
      </c>
      <c r="B1410" s="173">
        <v>9781338865578</v>
      </c>
      <c r="C1410" s="141" t="s">
        <v>246</v>
      </c>
      <c r="D1410" s="172">
        <v>150602</v>
      </c>
      <c r="E1410" s="123" t="str">
        <f>IF(VLOOKUP($B:$B,'Spring ''26 CAWSE Product List'!$A:$F,6,FALSE)="","",VLOOKUP($B:$B,'Spring ''26 CAWSE Product List'!$A:$F,6,FALSE))</f>
        <v/>
      </c>
      <c r="F1410" s="156"/>
    </row>
    <row r="1411" spans="1:6" x14ac:dyDescent="0.25">
      <c r="A1411" s="140">
        <v>92512956</v>
      </c>
      <c r="B1411" s="173">
        <v>9781338893090</v>
      </c>
      <c r="C1411" s="141" t="s">
        <v>247</v>
      </c>
      <c r="D1411" s="172">
        <v>150602</v>
      </c>
      <c r="E1411" s="123" t="str">
        <f>IF(VLOOKUP($B:$B,'Spring ''26 CAWSE Product List'!$A:$F,6,FALSE)="","",VLOOKUP($B:$B,'Spring ''26 CAWSE Product List'!$A:$F,6,FALSE))</f>
        <v/>
      </c>
      <c r="F1411" s="156"/>
    </row>
    <row r="1412" spans="1:6" x14ac:dyDescent="0.25">
      <c r="A1412" s="140">
        <v>30531344</v>
      </c>
      <c r="B1412" s="173">
        <v>9781338874914</v>
      </c>
      <c r="C1412" s="141" t="s">
        <v>248</v>
      </c>
      <c r="D1412" s="172">
        <v>150602</v>
      </c>
      <c r="E1412" s="123" t="str">
        <f>IF(VLOOKUP($B:$B,'Spring ''26 CAWSE Product List'!$A:$F,6,FALSE)="","",VLOOKUP($B:$B,'Spring ''26 CAWSE Product List'!$A:$F,6,FALSE))</f>
        <v/>
      </c>
      <c r="F1412" s="156"/>
    </row>
    <row r="1413" spans="1:6" x14ac:dyDescent="0.25">
      <c r="A1413" s="140">
        <v>34337824</v>
      </c>
      <c r="B1413" s="173">
        <v>9781339032375</v>
      </c>
      <c r="C1413" s="141" t="s">
        <v>249</v>
      </c>
      <c r="D1413" s="172">
        <v>150602</v>
      </c>
      <c r="E1413" s="123" t="str">
        <f>IF(VLOOKUP($B:$B,'Spring ''26 CAWSE Product List'!$A:$F,6,FALSE)="","",VLOOKUP($B:$B,'Spring ''26 CAWSE Product List'!$A:$F,6,FALSE))</f>
        <v/>
      </c>
      <c r="F1413" s="156"/>
    </row>
    <row r="1414" spans="1:6" x14ac:dyDescent="0.25">
      <c r="A1414" s="140">
        <v>21163472</v>
      </c>
      <c r="B1414" s="173">
        <v>9781339031880</v>
      </c>
      <c r="C1414" s="141" t="s">
        <v>289</v>
      </c>
      <c r="D1414" s="172">
        <v>150602</v>
      </c>
      <c r="E1414" s="123" t="str">
        <f>IF(VLOOKUP($B:$B,'Spring ''26 CAWSE Product List'!$A:$F,6,FALSE)="","",VLOOKUP($B:$B,'Spring ''26 CAWSE Product List'!$A:$F,6,FALSE))</f>
        <v/>
      </c>
      <c r="F1414" s="156"/>
    </row>
    <row r="1415" spans="1:6" x14ac:dyDescent="0.25">
      <c r="A1415" s="140">
        <v>682436</v>
      </c>
      <c r="B1415" s="173">
        <v>9780439244190</v>
      </c>
      <c r="C1415" s="141" t="s">
        <v>290</v>
      </c>
      <c r="D1415" s="172">
        <v>150602</v>
      </c>
      <c r="E1415" s="123" t="str">
        <f>IF(VLOOKUP($B:$B,'Spring ''26 CAWSE Product List'!$A:$F,6,FALSE)="","",VLOOKUP($B:$B,'Spring ''26 CAWSE Product List'!$A:$F,6,FALSE))</f>
        <v/>
      </c>
      <c r="F1415" s="156"/>
    </row>
    <row r="1416" spans="1:6" x14ac:dyDescent="0.25">
      <c r="A1416" s="140">
        <v>22536825</v>
      </c>
      <c r="B1416" s="173">
        <v>9781339032252</v>
      </c>
      <c r="C1416" s="141" t="s">
        <v>292</v>
      </c>
      <c r="D1416" s="172">
        <v>150602</v>
      </c>
      <c r="E1416" s="123" t="str">
        <f>IF(VLOOKUP($B:$B,'Spring ''26 CAWSE Product List'!$A:$F,6,FALSE)="","",VLOOKUP($B:$B,'Spring ''26 CAWSE Product List'!$A:$F,6,FALSE))</f>
        <v/>
      </c>
      <c r="F1416" s="156"/>
    </row>
    <row r="1417" spans="1:6" x14ac:dyDescent="0.25">
      <c r="A1417" s="140">
        <v>16819655</v>
      </c>
      <c r="B1417" s="173">
        <v>9781339043173</v>
      </c>
      <c r="C1417" s="141" t="s">
        <v>293</v>
      </c>
      <c r="D1417" s="172">
        <v>150602</v>
      </c>
      <c r="E1417" s="123" t="str">
        <f>IF(VLOOKUP($B:$B,'Spring ''26 CAWSE Product List'!$A:$F,6,FALSE)="","",VLOOKUP($B:$B,'Spring ''26 CAWSE Product List'!$A:$F,6,FALSE))</f>
        <v/>
      </c>
      <c r="F1417" s="156"/>
    </row>
    <row r="1418" spans="1:6" x14ac:dyDescent="0.25">
      <c r="A1418" s="140">
        <v>71016445</v>
      </c>
      <c r="B1418" s="173">
        <v>9781546144281</v>
      </c>
      <c r="C1418" s="141" t="s">
        <v>250</v>
      </c>
      <c r="D1418" s="172">
        <v>150701</v>
      </c>
      <c r="E1418" s="123" t="str">
        <f>IF(VLOOKUP($B:$B,'Spring ''26 CAWSE Product List'!$A:$F,6,FALSE)="","",VLOOKUP($B:$B,'Spring ''26 CAWSE Product List'!$A:$F,6,FALSE))</f>
        <v/>
      </c>
      <c r="F1418" s="156"/>
    </row>
    <row r="1419" spans="1:6" x14ac:dyDescent="0.25">
      <c r="A1419" s="140">
        <v>10934861</v>
      </c>
      <c r="B1419" s="173">
        <v>9781339043333</v>
      </c>
      <c r="C1419" s="141" t="s">
        <v>294</v>
      </c>
      <c r="D1419" s="172">
        <v>150701</v>
      </c>
      <c r="E1419" s="123" t="str">
        <f>IF(VLOOKUP($B:$B,'Spring ''26 CAWSE Product List'!$A:$F,6,FALSE)="","",VLOOKUP($B:$B,'Spring ''26 CAWSE Product List'!$A:$F,6,FALSE))</f>
        <v/>
      </c>
      <c r="F1419" s="156"/>
    </row>
    <row r="1420" spans="1:6" x14ac:dyDescent="0.25">
      <c r="A1420" s="140">
        <v>52106155</v>
      </c>
      <c r="B1420" s="173">
        <v>9781338859454</v>
      </c>
      <c r="C1420" s="141" t="s">
        <v>1349</v>
      </c>
      <c r="D1420" s="172">
        <v>150701</v>
      </c>
      <c r="E1420" s="123" t="str">
        <f>IF(VLOOKUP($B:$B,'Spring ''26 CAWSE Product List'!$A:$F,6,FALSE)="","",VLOOKUP($B:$B,'Spring ''26 CAWSE Product List'!$A:$F,6,FALSE))</f>
        <v/>
      </c>
      <c r="F1420" s="174"/>
    </row>
    <row r="1421" spans="1:6" x14ac:dyDescent="0.25">
      <c r="A1421" s="140">
        <v>60488164</v>
      </c>
      <c r="B1421" s="173">
        <v>9781338805819</v>
      </c>
      <c r="C1421" s="141" t="s">
        <v>251</v>
      </c>
      <c r="D1421" s="172">
        <v>150702</v>
      </c>
      <c r="E1421" s="123" t="str">
        <f>IF(VLOOKUP($B:$B,'Spring ''26 CAWSE Product List'!$A:$F,6,FALSE)="","",VLOOKUP($B:$B,'Spring ''26 CAWSE Product List'!$A:$F,6,FALSE))</f>
        <v/>
      </c>
      <c r="F1421" s="156"/>
    </row>
    <row r="1422" spans="1:6" x14ac:dyDescent="0.25">
      <c r="A1422" s="140">
        <v>94142985</v>
      </c>
      <c r="B1422" s="173">
        <v>9781338794977</v>
      </c>
      <c r="C1422" s="141" t="s">
        <v>252</v>
      </c>
      <c r="D1422" s="172">
        <v>150702</v>
      </c>
      <c r="E1422" s="123" t="str">
        <f>IF(VLOOKUP($B:$B,'Spring ''26 CAWSE Product List'!$A:$F,6,FALSE)="","",VLOOKUP($B:$B,'Spring ''26 CAWSE Product List'!$A:$F,6,FALSE))</f>
        <v/>
      </c>
      <c r="F1422" s="156"/>
    </row>
    <row r="1423" spans="1:6" x14ac:dyDescent="0.25">
      <c r="A1423" s="140">
        <v>49387565</v>
      </c>
      <c r="B1423" s="173">
        <v>9781338805994</v>
      </c>
      <c r="C1423" s="141" t="s">
        <v>253</v>
      </c>
      <c r="D1423" s="172">
        <v>150702</v>
      </c>
      <c r="E1423" s="123" t="str">
        <f>IF(VLOOKUP($B:$B,'Spring ''26 CAWSE Product List'!$A:$F,6,FALSE)="","",VLOOKUP($B:$B,'Spring ''26 CAWSE Product List'!$A:$F,6,FALSE))</f>
        <v/>
      </c>
      <c r="F1423" s="156"/>
    </row>
    <row r="1424" spans="1:6" x14ac:dyDescent="0.25">
      <c r="A1424" s="140">
        <v>39971475</v>
      </c>
      <c r="B1424" s="173">
        <v>9781338785524</v>
      </c>
      <c r="C1424" s="141" t="s">
        <v>295</v>
      </c>
      <c r="D1424" s="172">
        <v>150702</v>
      </c>
      <c r="E1424" s="123" t="str">
        <f>IF(VLOOKUP($B:$B,'Spring ''26 CAWSE Product List'!$A:$F,6,FALSE)="","",VLOOKUP($B:$B,'Spring ''26 CAWSE Product List'!$A:$F,6,FALSE))</f>
        <v/>
      </c>
      <c r="F1424" s="156"/>
    </row>
    <row r="1425" spans="1:6" x14ac:dyDescent="0.25">
      <c r="A1425" s="140">
        <v>24169162</v>
      </c>
      <c r="B1425" s="173">
        <v>9781339035468</v>
      </c>
      <c r="C1425" s="141" t="s">
        <v>296</v>
      </c>
      <c r="D1425" s="172">
        <v>150702</v>
      </c>
      <c r="E1425" s="123" t="str">
        <f>IF(VLOOKUP($B:$B,'Spring ''26 CAWSE Product List'!$A:$F,6,FALSE)="","",VLOOKUP($B:$B,'Spring ''26 CAWSE Product List'!$A:$F,6,FALSE))</f>
        <v/>
      </c>
      <c r="F1425" s="156"/>
    </row>
    <row r="1426" spans="1:6" x14ac:dyDescent="0.25">
      <c r="A1426" s="162">
        <v>27139697</v>
      </c>
      <c r="B1426" s="163">
        <v>9798225024550</v>
      </c>
      <c r="C1426" s="156" t="s">
        <v>975</v>
      </c>
      <c r="D1426" s="157">
        <v>150702</v>
      </c>
      <c r="E1426" s="123" t="str">
        <f>IF(VLOOKUP($B:$B,'Spring ''26 CAWSE Product List'!$A:$F,6,FALSE)="","",VLOOKUP($B:$B,'Spring ''26 CAWSE Product List'!$A:$F,6,FALSE))</f>
        <v/>
      </c>
      <c r="F1426" s="156"/>
    </row>
    <row r="1427" spans="1:6" x14ac:dyDescent="0.25">
      <c r="A1427" s="162">
        <v>3415363</v>
      </c>
      <c r="B1427" s="163">
        <v>9781443175081</v>
      </c>
      <c r="C1427" s="156" t="s">
        <v>1518</v>
      </c>
      <c r="D1427" s="157">
        <v>150702</v>
      </c>
      <c r="E1427" s="123" t="str">
        <f>IF(VLOOKUP($B:$B,'Spring ''26 CAWSE Product List'!$A:$F,6,FALSE)="","",VLOOKUP($B:$B,'Spring ''26 CAWSE Product List'!$A:$F,6,FALSE))</f>
        <v/>
      </c>
      <c r="F1427" s="156"/>
    </row>
    <row r="1428" spans="1:6" x14ac:dyDescent="0.25">
      <c r="A1428" s="140">
        <v>91993536</v>
      </c>
      <c r="B1428" s="173">
        <v>9781338858754</v>
      </c>
      <c r="C1428" s="141" t="s">
        <v>254</v>
      </c>
      <c r="D1428" s="172">
        <v>150703</v>
      </c>
      <c r="E1428" s="123" t="str">
        <f>IF(VLOOKUP($B:$B,'Spring ''26 CAWSE Product List'!$A:$F,6,FALSE)="","",VLOOKUP($B:$B,'Spring ''26 CAWSE Product List'!$A:$F,6,FALSE))</f>
        <v/>
      </c>
      <c r="F1428" s="156"/>
    </row>
    <row r="1429" spans="1:6" x14ac:dyDescent="0.25">
      <c r="A1429" s="140">
        <v>54090102</v>
      </c>
      <c r="B1429" s="173">
        <v>9781338849318</v>
      </c>
      <c r="C1429" s="141" t="s">
        <v>255</v>
      </c>
      <c r="D1429" s="172">
        <v>150703</v>
      </c>
      <c r="E1429" s="123" t="str">
        <f>IF(VLOOKUP($B:$B,'Spring ''26 CAWSE Product List'!$A:$F,6,FALSE)="","",VLOOKUP($B:$B,'Spring ''26 CAWSE Product List'!$A:$F,6,FALSE))</f>
        <v/>
      </c>
      <c r="F1429" s="156"/>
    </row>
    <row r="1430" spans="1:6" x14ac:dyDescent="0.25">
      <c r="A1430" s="140">
        <v>43570146</v>
      </c>
      <c r="B1430" s="173">
        <v>9781339032245</v>
      </c>
      <c r="C1430" s="141" t="s">
        <v>256</v>
      </c>
      <c r="D1430" s="172">
        <v>150703</v>
      </c>
      <c r="E1430" s="123" t="str">
        <f>IF(VLOOKUP($B:$B,'Spring ''26 CAWSE Product List'!$A:$F,6,FALSE)="","",VLOOKUP($B:$B,'Spring ''26 CAWSE Product List'!$A:$F,6,FALSE))</f>
        <v/>
      </c>
      <c r="F1430" s="156"/>
    </row>
    <row r="1431" spans="1:6" x14ac:dyDescent="0.25">
      <c r="A1431" s="140">
        <v>57582147</v>
      </c>
      <c r="B1431" s="173">
        <v>9781338885439</v>
      </c>
      <c r="C1431" s="141" t="s">
        <v>257</v>
      </c>
      <c r="D1431" s="172">
        <v>150703</v>
      </c>
      <c r="E1431" s="123" t="str">
        <f>IF(VLOOKUP($B:$B,'Spring ''26 CAWSE Product List'!$A:$F,6,FALSE)="","",VLOOKUP($B:$B,'Spring ''26 CAWSE Product List'!$A:$F,6,FALSE))</f>
        <v/>
      </c>
      <c r="F1431" s="156"/>
    </row>
    <row r="1432" spans="1:6" x14ac:dyDescent="0.25">
      <c r="A1432" s="140">
        <v>41605223</v>
      </c>
      <c r="B1432" s="173">
        <v>9781338881653</v>
      </c>
      <c r="C1432" s="141" t="s">
        <v>297</v>
      </c>
      <c r="D1432" s="172">
        <v>150802</v>
      </c>
      <c r="E1432" s="123" t="str">
        <f>IF(VLOOKUP($B:$B,'Spring ''26 CAWSE Product List'!$A:$F,6,FALSE)="","",VLOOKUP($B:$B,'Spring ''26 CAWSE Product List'!$A:$F,6,FALSE))</f>
        <v/>
      </c>
      <c r="F1432" s="156"/>
    </row>
    <row r="1433" spans="1:6" x14ac:dyDescent="0.25">
      <c r="A1433" s="162">
        <v>97907045</v>
      </c>
      <c r="B1433" s="163">
        <v>9780358161820</v>
      </c>
      <c r="C1433" s="156" t="s">
        <v>948</v>
      </c>
      <c r="D1433" s="157">
        <v>150802</v>
      </c>
      <c r="E1433" s="123" t="str">
        <f>IF(VLOOKUP($B:$B,'Spring ''26 CAWSE Product List'!$A:$F,6,FALSE)="","",VLOOKUP($B:$B,'Spring ''26 CAWSE Product List'!$A:$F,6,FALSE))</f>
        <v/>
      </c>
      <c r="F1433" s="156"/>
    </row>
    <row r="1434" spans="1:6" x14ac:dyDescent="0.25">
      <c r="A1434" s="140">
        <v>92923572</v>
      </c>
      <c r="B1434" s="173" t="s">
        <v>424</v>
      </c>
      <c r="C1434" s="141" t="s">
        <v>425</v>
      </c>
      <c r="D1434" s="172">
        <v>160302</v>
      </c>
      <c r="E1434" s="123" t="str">
        <f>IF(VLOOKUP($B:$B,'Spring ''26 CAWSE Product List'!$A:$F,6,FALSE)="","",VLOOKUP($B:$B,'Spring ''26 CAWSE Product List'!$A:$F,6,FALSE))</f>
        <v/>
      </c>
      <c r="F1434" s="156"/>
    </row>
    <row r="1435" spans="1:6" x14ac:dyDescent="0.25">
      <c r="A1435" s="140">
        <v>92923572</v>
      </c>
      <c r="B1435" s="173" t="s">
        <v>426</v>
      </c>
      <c r="C1435" s="141" t="s">
        <v>427</v>
      </c>
      <c r="D1435" s="172">
        <v>160302</v>
      </c>
      <c r="E1435" s="123" t="str">
        <f>IF(VLOOKUP($B:$B,'Spring ''26 CAWSE Product List'!$A:$F,6,FALSE)="","",VLOOKUP($B:$B,'Spring ''26 CAWSE Product List'!$A:$F,6,FALSE))</f>
        <v/>
      </c>
      <c r="F1435" s="156"/>
    </row>
    <row r="1436" spans="1:6" x14ac:dyDescent="0.25">
      <c r="A1436" s="155">
        <v>92923572</v>
      </c>
      <c r="B1436" s="163" t="s">
        <v>428</v>
      </c>
      <c r="C1436" s="156" t="s">
        <v>429</v>
      </c>
      <c r="D1436" s="157">
        <v>160302</v>
      </c>
      <c r="E1436" s="123" t="str">
        <f>IF(VLOOKUP($B:$B,'Spring ''26 CAWSE Product List'!$A:$F,6,FALSE)="","",VLOOKUP($B:$B,'Spring ''26 CAWSE Product List'!$A:$F,6,FALSE))</f>
        <v/>
      </c>
      <c r="F1436" s="174"/>
    </row>
    <row r="1437" spans="1:6" x14ac:dyDescent="0.25">
      <c r="A1437" s="140">
        <v>92923572</v>
      </c>
      <c r="B1437" s="173" t="s">
        <v>430</v>
      </c>
      <c r="C1437" s="141" t="s">
        <v>431</v>
      </c>
      <c r="D1437" s="172">
        <v>160302</v>
      </c>
      <c r="E1437" s="123" t="str">
        <f>IF(VLOOKUP($B:$B,'Spring ''26 CAWSE Product List'!$A:$F,6,FALSE)="","",VLOOKUP($B:$B,'Spring ''26 CAWSE Product List'!$A:$F,6,FALSE))</f>
        <v/>
      </c>
      <c r="F1437" s="156"/>
    </row>
    <row r="1438" spans="1:6" x14ac:dyDescent="0.25">
      <c r="A1438" s="140">
        <v>27095881</v>
      </c>
      <c r="B1438" s="173" t="s">
        <v>469</v>
      </c>
      <c r="C1438" s="141" t="s">
        <v>470</v>
      </c>
      <c r="D1438" s="172">
        <v>160302</v>
      </c>
      <c r="E1438" s="123" t="str">
        <f>IF(VLOOKUP($B:$B,'Spring ''26 CAWSE Product List'!$A:$F,6,FALSE)="","",VLOOKUP($B:$B,'Spring ''26 CAWSE Product List'!$A:$F,6,FALSE))</f>
        <v/>
      </c>
      <c r="F1438" s="174"/>
    </row>
    <row r="1439" spans="1:6" x14ac:dyDescent="0.25">
      <c r="A1439" s="156">
        <v>27095881</v>
      </c>
      <c r="B1439" s="163" t="s">
        <v>471</v>
      </c>
      <c r="C1439" s="156" t="s">
        <v>472</v>
      </c>
      <c r="D1439" s="157">
        <v>160302</v>
      </c>
      <c r="E1439" s="123" t="str">
        <f>IF(VLOOKUP($B:$B,'Spring ''26 CAWSE Product List'!$A:$F,6,FALSE)="","",VLOOKUP($B:$B,'Spring ''26 CAWSE Product List'!$A:$F,6,FALSE))</f>
        <v/>
      </c>
      <c r="F1439" s="174"/>
    </row>
    <row r="1440" spans="1:6" x14ac:dyDescent="0.25">
      <c r="A1440" s="140">
        <v>27095881</v>
      </c>
      <c r="B1440" s="173" t="s">
        <v>473</v>
      </c>
      <c r="C1440" s="141" t="s">
        <v>474</v>
      </c>
      <c r="D1440" s="172">
        <v>160302</v>
      </c>
      <c r="E1440" s="123" t="str">
        <f>IF(VLOOKUP($B:$B,'Spring ''26 CAWSE Product List'!$A:$F,6,FALSE)="","",VLOOKUP($B:$B,'Spring ''26 CAWSE Product List'!$A:$F,6,FALSE))</f>
        <v/>
      </c>
      <c r="F1440" s="156"/>
    </row>
    <row r="1441" spans="1:6" x14ac:dyDescent="0.25">
      <c r="A1441" s="162">
        <v>39483826</v>
      </c>
      <c r="B1441" s="163" t="s">
        <v>476</v>
      </c>
      <c r="C1441" s="156" t="s">
        <v>477</v>
      </c>
      <c r="D1441" s="157">
        <v>160302</v>
      </c>
      <c r="E1441" s="123" t="str">
        <f>IF(VLOOKUP($B:$B,'Spring ''26 CAWSE Product List'!$A:$F,6,FALSE)="","",VLOOKUP($B:$B,'Spring ''26 CAWSE Product List'!$A:$F,6,FALSE))</f>
        <v/>
      </c>
      <c r="F1441" s="156"/>
    </row>
    <row r="1442" spans="1:6" x14ac:dyDescent="0.25">
      <c r="A1442" s="162">
        <v>64188970</v>
      </c>
      <c r="B1442" s="163" t="s">
        <v>585</v>
      </c>
      <c r="C1442" s="156" t="s">
        <v>586</v>
      </c>
      <c r="D1442" s="157">
        <v>160302</v>
      </c>
      <c r="E1442" s="123" t="str">
        <f>IF(VLOOKUP($B:$B,'Spring ''26 CAWSE Product List'!$A:$F,6,FALSE)="","",VLOOKUP($B:$B,'Spring ''26 CAWSE Product List'!$A:$F,6,FALSE))</f>
        <v/>
      </c>
      <c r="F1442" s="174"/>
    </row>
    <row r="1443" spans="1:6" x14ac:dyDescent="0.25">
      <c r="A1443" s="162">
        <v>64188970</v>
      </c>
      <c r="B1443" s="163" t="s">
        <v>587</v>
      </c>
      <c r="C1443" s="156" t="s">
        <v>588</v>
      </c>
      <c r="D1443" s="157">
        <v>160302</v>
      </c>
      <c r="E1443" s="123" t="str">
        <f>IF(VLOOKUP($B:$B,'Spring ''26 CAWSE Product List'!$A:$F,6,FALSE)="","",VLOOKUP($B:$B,'Spring ''26 CAWSE Product List'!$A:$F,6,FALSE))</f>
        <v/>
      </c>
      <c r="F1443" s="156"/>
    </row>
    <row r="1444" spans="1:6" x14ac:dyDescent="0.25">
      <c r="A1444" s="140">
        <v>64188970</v>
      </c>
      <c r="B1444" s="173" t="s">
        <v>589</v>
      </c>
      <c r="C1444" s="141" t="s">
        <v>590</v>
      </c>
      <c r="D1444" s="172">
        <v>160302</v>
      </c>
      <c r="E1444" s="123" t="str">
        <f>IF(VLOOKUP($B:$B,'Spring ''26 CAWSE Product List'!$A:$F,6,FALSE)="","",VLOOKUP($B:$B,'Spring ''26 CAWSE Product List'!$A:$F,6,FALSE))</f>
        <v/>
      </c>
      <c r="F1444" s="156"/>
    </row>
    <row r="1445" spans="1:6" x14ac:dyDescent="0.25">
      <c r="A1445" s="140">
        <v>62830588</v>
      </c>
      <c r="B1445" s="173" t="s">
        <v>619</v>
      </c>
      <c r="C1445" s="141" t="s">
        <v>620</v>
      </c>
      <c r="D1445" s="172">
        <v>160302</v>
      </c>
      <c r="E1445" s="123" t="str">
        <f>IF(VLOOKUP($B:$B,'Spring ''26 CAWSE Product List'!$A:$F,6,FALSE)="","",VLOOKUP($B:$B,'Spring ''26 CAWSE Product List'!$A:$F,6,FALSE))</f>
        <v/>
      </c>
      <c r="F1445" s="156"/>
    </row>
    <row r="1446" spans="1:6" x14ac:dyDescent="0.25">
      <c r="A1446" s="140">
        <v>62830588</v>
      </c>
      <c r="B1446" s="173" t="s">
        <v>621</v>
      </c>
      <c r="C1446" s="141" t="s">
        <v>622</v>
      </c>
      <c r="D1446" s="172">
        <v>160302</v>
      </c>
      <c r="E1446" s="123" t="str">
        <f>IF(VLOOKUP($B:$B,'Spring ''26 CAWSE Product List'!$A:$F,6,FALSE)="","",VLOOKUP($B:$B,'Spring ''26 CAWSE Product List'!$A:$F,6,FALSE))</f>
        <v/>
      </c>
      <c r="F1446" s="174"/>
    </row>
    <row r="1447" spans="1:6" x14ac:dyDescent="0.25">
      <c r="A1447" s="162">
        <v>62830588</v>
      </c>
      <c r="B1447" s="163" t="s">
        <v>623</v>
      </c>
      <c r="C1447" s="156" t="s">
        <v>624</v>
      </c>
      <c r="D1447" s="157">
        <v>160302</v>
      </c>
      <c r="E1447" s="123" t="str">
        <f>IF(VLOOKUP($B:$B,'Spring ''26 CAWSE Product List'!$A:$F,6,FALSE)="","",VLOOKUP($B:$B,'Spring ''26 CAWSE Product List'!$A:$F,6,FALSE))</f>
        <v/>
      </c>
      <c r="F1447" s="156"/>
    </row>
    <row r="1448" spans="1:6" x14ac:dyDescent="0.25">
      <c r="A1448" s="140">
        <v>62830588</v>
      </c>
      <c r="B1448" s="173" t="s">
        <v>625</v>
      </c>
      <c r="C1448" s="141" t="s">
        <v>626</v>
      </c>
      <c r="D1448" s="172">
        <v>160302</v>
      </c>
      <c r="E1448" s="123" t="str">
        <f>IF(VLOOKUP($B:$B,'Spring ''26 CAWSE Product List'!$A:$F,6,FALSE)="","",VLOOKUP($B:$B,'Spring ''26 CAWSE Product List'!$A:$F,6,FALSE))</f>
        <v/>
      </c>
      <c r="F1448" s="156"/>
    </row>
    <row r="1449" spans="1:6" x14ac:dyDescent="0.25">
      <c r="A1449" s="162">
        <v>45067069</v>
      </c>
      <c r="B1449" s="163" t="s">
        <v>733</v>
      </c>
      <c r="C1449" s="156" t="s">
        <v>734</v>
      </c>
      <c r="D1449" s="157">
        <v>160302</v>
      </c>
      <c r="E1449" s="123" t="str">
        <f>IF(VLOOKUP($B:$B,'Spring ''26 CAWSE Product List'!$A:$F,6,FALSE)="","",VLOOKUP($B:$B,'Spring ''26 CAWSE Product List'!$A:$F,6,FALSE))</f>
        <v/>
      </c>
      <c r="F1449" s="156"/>
    </row>
    <row r="1450" spans="1:6" x14ac:dyDescent="0.25">
      <c r="A1450" s="162">
        <v>45067069</v>
      </c>
      <c r="B1450" s="163" t="s">
        <v>735</v>
      </c>
      <c r="C1450" s="156" t="s">
        <v>736</v>
      </c>
      <c r="D1450" s="157">
        <v>160302</v>
      </c>
      <c r="E1450" s="123" t="str">
        <f>IF(VLOOKUP($B:$B,'Spring ''26 CAWSE Product List'!$A:$F,6,FALSE)="","",VLOOKUP($B:$B,'Spring ''26 CAWSE Product List'!$A:$F,6,FALSE))</f>
        <v/>
      </c>
      <c r="F1450" s="156"/>
    </row>
    <row r="1451" spans="1:6" x14ac:dyDescent="0.25">
      <c r="A1451" s="140">
        <v>45067069</v>
      </c>
      <c r="B1451" s="173" t="s">
        <v>737</v>
      </c>
      <c r="C1451" s="141" t="s">
        <v>738</v>
      </c>
      <c r="D1451" s="172">
        <v>160302</v>
      </c>
      <c r="E1451" s="123" t="str">
        <f>IF(VLOOKUP($B:$B,'Spring ''26 CAWSE Product List'!$A:$F,6,FALSE)="","",VLOOKUP($B:$B,'Spring ''26 CAWSE Product List'!$A:$F,6,FALSE))</f>
        <v/>
      </c>
      <c r="F1451" s="156"/>
    </row>
    <row r="1452" spans="1:6" x14ac:dyDescent="0.25">
      <c r="A1452" s="140">
        <v>45067069</v>
      </c>
      <c r="B1452" s="173" t="s">
        <v>739</v>
      </c>
      <c r="C1452" s="141" t="s">
        <v>740</v>
      </c>
      <c r="D1452" s="172">
        <v>160302</v>
      </c>
      <c r="E1452" s="123" t="str">
        <f>IF(VLOOKUP($B:$B,'Spring ''26 CAWSE Product List'!$A:$F,6,FALSE)="","",VLOOKUP($B:$B,'Spring ''26 CAWSE Product List'!$A:$F,6,FALSE))</f>
        <v/>
      </c>
      <c r="F1452" s="156"/>
    </row>
    <row r="1453" spans="1:6" x14ac:dyDescent="0.25">
      <c r="A1453" s="140">
        <v>92354097</v>
      </c>
      <c r="B1453" s="173" t="s">
        <v>434</v>
      </c>
      <c r="C1453" s="141" t="s">
        <v>435</v>
      </c>
      <c r="D1453" s="172">
        <v>160402</v>
      </c>
      <c r="E1453" s="123" t="str">
        <f>IF(VLOOKUP($B:$B,'Spring ''26 CAWSE Product List'!$A:$F,6,FALSE)="","",VLOOKUP($B:$B,'Spring ''26 CAWSE Product List'!$A:$F,6,FALSE))</f>
        <v/>
      </c>
      <c r="F1453" s="156"/>
    </row>
    <row r="1454" spans="1:6" x14ac:dyDescent="0.25">
      <c r="A1454" s="140">
        <v>92354097</v>
      </c>
      <c r="B1454" s="173" t="s">
        <v>436</v>
      </c>
      <c r="C1454" s="141" t="s">
        <v>437</v>
      </c>
      <c r="D1454" s="172">
        <v>160402</v>
      </c>
      <c r="E1454" s="123" t="str">
        <f>IF(VLOOKUP($B:$B,'Spring ''26 CAWSE Product List'!$A:$F,6,FALSE)="","",VLOOKUP($B:$B,'Spring ''26 CAWSE Product List'!$A:$F,6,FALSE))</f>
        <v/>
      </c>
      <c r="F1454" s="156"/>
    </row>
    <row r="1455" spans="1:6" x14ac:dyDescent="0.25">
      <c r="A1455" s="140">
        <v>92354097</v>
      </c>
      <c r="B1455" s="173" t="s">
        <v>438</v>
      </c>
      <c r="C1455" s="141" t="s">
        <v>439</v>
      </c>
      <c r="D1455" s="172">
        <v>160402</v>
      </c>
      <c r="E1455" s="123" t="str">
        <f>IF(VLOOKUP($B:$B,'Spring ''26 CAWSE Product List'!$A:$F,6,FALSE)="","",VLOOKUP($B:$B,'Spring ''26 CAWSE Product List'!$A:$F,6,FALSE))</f>
        <v/>
      </c>
      <c r="F1455" s="156"/>
    </row>
    <row r="1456" spans="1:6" x14ac:dyDescent="0.25">
      <c r="A1456" s="140">
        <v>17806725</v>
      </c>
      <c r="B1456" s="173">
        <v>9781546119098</v>
      </c>
      <c r="C1456" s="141" t="s">
        <v>444</v>
      </c>
      <c r="D1456" s="172">
        <v>160402</v>
      </c>
      <c r="E1456" s="123" t="str">
        <f>IF(VLOOKUP($B:$B,'Spring ''26 CAWSE Product List'!$A:$F,6,FALSE)="","",VLOOKUP($B:$B,'Spring ''26 CAWSE Product List'!$A:$F,6,FALSE))</f>
        <v/>
      </c>
      <c r="F1456" s="156"/>
    </row>
    <row r="1457" spans="1:6" x14ac:dyDescent="0.25">
      <c r="A1457" s="162">
        <v>95994736</v>
      </c>
      <c r="B1457" s="163" t="s">
        <v>478</v>
      </c>
      <c r="C1457" s="156" t="s">
        <v>479</v>
      </c>
      <c r="D1457" s="157">
        <v>160402</v>
      </c>
      <c r="E1457" s="123" t="str">
        <f>IF(VLOOKUP($B:$B,'Spring ''26 CAWSE Product List'!$A:$F,6,FALSE)="","",VLOOKUP($B:$B,'Spring ''26 CAWSE Product List'!$A:$F,6,FALSE))</f>
        <v/>
      </c>
      <c r="F1457" s="156"/>
    </row>
    <row r="1458" spans="1:6" x14ac:dyDescent="0.25">
      <c r="A1458" s="162">
        <v>95994736</v>
      </c>
      <c r="B1458" s="163" t="s">
        <v>480</v>
      </c>
      <c r="C1458" s="156" t="s">
        <v>481</v>
      </c>
      <c r="D1458" s="157">
        <v>160402</v>
      </c>
      <c r="E1458" s="123" t="str">
        <f>IF(VLOOKUP($B:$B,'Spring ''26 CAWSE Product List'!$A:$F,6,FALSE)="","",VLOOKUP($B:$B,'Spring ''26 CAWSE Product List'!$A:$F,6,FALSE))</f>
        <v/>
      </c>
      <c r="F1458" s="156"/>
    </row>
    <row r="1459" spans="1:6" x14ac:dyDescent="0.25">
      <c r="A1459" s="140">
        <v>69235846</v>
      </c>
      <c r="B1459" s="173" t="s">
        <v>814</v>
      </c>
      <c r="C1459" s="141" t="s">
        <v>815</v>
      </c>
      <c r="D1459" s="172">
        <v>160602</v>
      </c>
      <c r="E1459" s="123" t="str">
        <f>IF(VLOOKUP($B:$B,'Spring ''26 CAWSE Product List'!$A:$F,6,FALSE)="","",VLOOKUP($B:$B,'Spring ''26 CAWSE Product List'!$A:$F,6,FALSE))</f>
        <v/>
      </c>
      <c r="F1459" s="156"/>
    </row>
    <row r="1460" spans="1:6" x14ac:dyDescent="0.25">
      <c r="A1460" s="140">
        <v>12679657</v>
      </c>
      <c r="B1460" s="173" t="s">
        <v>820</v>
      </c>
      <c r="C1460" s="141" t="s">
        <v>821</v>
      </c>
      <c r="D1460" s="172">
        <v>160602</v>
      </c>
      <c r="E1460" s="123" t="str">
        <f>IF(VLOOKUP($B:$B,'Spring ''26 CAWSE Product List'!$A:$F,6,FALSE)="","",VLOOKUP($B:$B,'Spring ''26 CAWSE Product List'!$A:$F,6,FALSE))</f>
        <v/>
      </c>
      <c r="F1460" s="156"/>
    </row>
    <row r="1461" spans="1:6" x14ac:dyDescent="0.25">
      <c r="A1461" s="155">
        <v>74525090</v>
      </c>
      <c r="B1461" s="163" t="s">
        <v>834</v>
      </c>
      <c r="C1461" s="156" t="s">
        <v>835</v>
      </c>
      <c r="D1461" s="157">
        <v>160602</v>
      </c>
      <c r="E1461" s="123" t="str">
        <f>IF(VLOOKUP($B:$B,'Spring ''26 CAWSE Product List'!$A:$F,6,FALSE)="","",VLOOKUP($B:$B,'Spring ''26 CAWSE Product List'!$A:$F,6,FALSE))</f>
        <v/>
      </c>
      <c r="F1461" s="156"/>
    </row>
    <row r="1462" spans="1:6" x14ac:dyDescent="0.25">
      <c r="A1462" s="140">
        <v>29157369</v>
      </c>
      <c r="B1462" s="173" t="s">
        <v>810</v>
      </c>
      <c r="C1462" s="141" t="s">
        <v>811</v>
      </c>
      <c r="D1462" s="172">
        <v>160603</v>
      </c>
      <c r="E1462" s="123" t="str">
        <f>IF(VLOOKUP($B:$B,'Spring ''26 CAWSE Product List'!$A:$F,6,FALSE)="","",VLOOKUP($B:$B,'Spring ''26 CAWSE Product List'!$A:$F,6,FALSE))</f>
        <v/>
      </c>
      <c r="F1462" s="156"/>
    </row>
    <row r="1463" spans="1:6" x14ac:dyDescent="0.25">
      <c r="A1463" s="140">
        <v>47935290</v>
      </c>
      <c r="B1463" s="173" t="s">
        <v>822</v>
      </c>
      <c r="C1463" s="141" t="s">
        <v>823</v>
      </c>
      <c r="D1463" s="172">
        <v>160603</v>
      </c>
      <c r="E1463" s="123" t="str">
        <f>IF(VLOOKUP($B:$B,'Spring ''26 CAWSE Product List'!$A:$F,6,FALSE)="","",VLOOKUP($B:$B,'Spring ''26 CAWSE Product List'!$A:$F,6,FALSE))</f>
        <v/>
      </c>
      <c r="F1463" s="156"/>
    </row>
    <row r="1464" spans="1:6" x14ac:dyDescent="0.25">
      <c r="A1464" s="140">
        <v>58278383</v>
      </c>
      <c r="B1464" s="173" t="s">
        <v>826</v>
      </c>
      <c r="C1464" s="141" t="s">
        <v>827</v>
      </c>
      <c r="D1464" s="172">
        <v>160603</v>
      </c>
      <c r="E1464" s="123" t="str">
        <f>IF(VLOOKUP($B:$B,'Spring ''26 CAWSE Product List'!$A:$F,6,FALSE)="","",VLOOKUP($B:$B,'Spring ''26 CAWSE Product List'!$A:$F,6,FALSE))</f>
        <v/>
      </c>
      <c r="F1464" s="156"/>
    </row>
    <row r="1465" spans="1:6" x14ac:dyDescent="0.25">
      <c r="A1465" s="140">
        <v>55732583</v>
      </c>
      <c r="B1465" s="173" t="s">
        <v>840</v>
      </c>
      <c r="C1465" s="141" t="s">
        <v>841</v>
      </c>
      <c r="D1465" s="172">
        <v>160603</v>
      </c>
      <c r="E1465" s="123" t="str">
        <f>IF(VLOOKUP($B:$B,'Spring ''26 CAWSE Product List'!$A:$F,6,FALSE)="","",VLOOKUP($B:$B,'Spring ''26 CAWSE Product List'!$A:$F,6,FALSE))</f>
        <v/>
      </c>
      <c r="F1465" s="156"/>
    </row>
    <row r="1466" spans="1:6" x14ac:dyDescent="0.25">
      <c r="A1466" s="140">
        <v>51818605</v>
      </c>
      <c r="B1466" s="173" t="s">
        <v>856</v>
      </c>
      <c r="C1466" s="141" t="s">
        <v>857</v>
      </c>
      <c r="D1466" s="172">
        <v>160603</v>
      </c>
      <c r="E1466" s="123" t="str">
        <f>IF(VLOOKUP($B:$B,'Spring ''26 CAWSE Product List'!$A:$F,6,FALSE)="","",VLOOKUP($B:$B,'Spring ''26 CAWSE Product List'!$A:$F,6,FALSE))</f>
        <v/>
      </c>
      <c r="F1466" s="156"/>
    </row>
    <row r="1467" spans="1:6" x14ac:dyDescent="0.25">
      <c r="A1467" s="140">
        <v>30385860</v>
      </c>
      <c r="B1467" s="173" t="s">
        <v>846</v>
      </c>
      <c r="C1467" s="141" t="s">
        <v>847</v>
      </c>
      <c r="D1467" s="172">
        <v>160604</v>
      </c>
      <c r="E1467" s="123" t="str">
        <f>IF(VLOOKUP($B:$B,'Spring ''26 CAWSE Product List'!$A:$F,6,FALSE)="","",VLOOKUP($B:$B,'Spring ''26 CAWSE Product List'!$A:$F,6,FALSE))</f>
        <v/>
      </c>
      <c r="F1467" s="156"/>
    </row>
    <row r="1468" spans="1:6" x14ac:dyDescent="0.25">
      <c r="A1468" s="155">
        <v>79862308</v>
      </c>
      <c r="B1468" s="163" t="s">
        <v>850</v>
      </c>
      <c r="C1468" s="156" t="s">
        <v>851</v>
      </c>
      <c r="D1468" s="157">
        <v>160604</v>
      </c>
      <c r="E1468" s="123" t="str">
        <f>IF(VLOOKUP($B:$B,'Spring ''26 CAWSE Product List'!$A:$F,6,FALSE)="","",VLOOKUP($B:$B,'Spring ''26 CAWSE Product List'!$A:$F,6,FALSE))</f>
        <v/>
      </c>
      <c r="F1468" s="156"/>
    </row>
    <row r="1469" spans="1:6" x14ac:dyDescent="0.25">
      <c r="A1469" s="140">
        <v>29793272</v>
      </c>
      <c r="B1469" s="173" t="s">
        <v>854</v>
      </c>
      <c r="C1469" s="141" t="s">
        <v>855</v>
      </c>
      <c r="D1469" s="172">
        <v>160604</v>
      </c>
      <c r="E1469" s="123" t="str">
        <f>IF(VLOOKUP($B:$B,'Spring ''26 CAWSE Product List'!$A:$F,6,FALSE)="","",VLOOKUP($B:$B,'Spring ''26 CAWSE Product List'!$A:$F,6,FALSE))</f>
        <v/>
      </c>
      <c r="F1469" s="156"/>
    </row>
    <row r="1470" spans="1:6" x14ac:dyDescent="0.25">
      <c r="A1470" s="140">
        <v>80341656</v>
      </c>
      <c r="B1470" s="173" t="s">
        <v>858</v>
      </c>
      <c r="C1470" s="141" t="s">
        <v>859</v>
      </c>
      <c r="D1470" s="172">
        <v>160604</v>
      </c>
      <c r="E1470" s="123" t="str">
        <f>IF(VLOOKUP($B:$B,'Spring ''26 CAWSE Product List'!$A:$F,6,FALSE)="","",VLOOKUP($B:$B,'Spring ''26 CAWSE Product List'!$A:$F,6,FALSE))</f>
        <v/>
      </c>
      <c r="F1470" s="156"/>
    </row>
    <row r="1471" spans="1:6" x14ac:dyDescent="0.25">
      <c r="A1471" s="140">
        <v>66168650</v>
      </c>
      <c r="B1471" s="173" t="s">
        <v>808</v>
      </c>
      <c r="C1471" s="141" t="s">
        <v>809</v>
      </c>
      <c r="D1471" s="172">
        <v>160701</v>
      </c>
      <c r="E1471" s="123" t="str">
        <f>IF(VLOOKUP($B:$B,'Spring ''26 CAWSE Product List'!$A:$F,6,FALSE)="","",VLOOKUP($B:$B,'Spring ''26 CAWSE Product List'!$A:$F,6,FALSE))</f>
        <v/>
      </c>
      <c r="F1471" s="156"/>
    </row>
    <row r="1472" spans="1:6" x14ac:dyDescent="0.25">
      <c r="A1472" s="140">
        <v>22137236</v>
      </c>
      <c r="B1472" s="173" t="s">
        <v>838</v>
      </c>
      <c r="C1472" s="141" t="s">
        <v>839</v>
      </c>
      <c r="D1472" s="172">
        <v>160701</v>
      </c>
      <c r="E1472" s="123" t="str">
        <f>IF(VLOOKUP($B:$B,'Spring ''26 CAWSE Product List'!$A:$F,6,FALSE)="","",VLOOKUP($B:$B,'Spring ''26 CAWSE Product List'!$A:$F,6,FALSE))</f>
        <v/>
      </c>
      <c r="F1472" s="156"/>
    </row>
    <row r="1473" spans="1:6" x14ac:dyDescent="0.25">
      <c r="A1473" s="140">
        <v>40993632</v>
      </c>
      <c r="B1473" s="173" t="s">
        <v>844</v>
      </c>
      <c r="C1473" s="141" t="s">
        <v>845</v>
      </c>
      <c r="D1473" s="172">
        <v>160701</v>
      </c>
      <c r="E1473" s="123" t="str">
        <f>IF(VLOOKUP($B:$B,'Spring ''26 CAWSE Product List'!$A:$F,6,FALSE)="","",VLOOKUP($B:$B,'Spring ''26 CAWSE Product List'!$A:$F,6,FALSE))</f>
        <v/>
      </c>
      <c r="F1473" s="156"/>
    </row>
    <row r="1474" spans="1:6" x14ac:dyDescent="0.25">
      <c r="A1474" s="140">
        <v>28030940</v>
      </c>
      <c r="B1474" s="173" t="s">
        <v>828</v>
      </c>
      <c r="C1474" s="141" t="s">
        <v>829</v>
      </c>
      <c r="D1474" s="172">
        <v>160702</v>
      </c>
      <c r="E1474" s="123" t="str">
        <f>IF(VLOOKUP($B:$B,'Spring ''26 CAWSE Product List'!$A:$F,6,FALSE)="","",VLOOKUP($B:$B,'Spring ''26 CAWSE Product List'!$A:$F,6,FALSE))</f>
        <v/>
      </c>
      <c r="F1474" s="156"/>
    </row>
    <row r="1475" spans="1:6" x14ac:dyDescent="0.25">
      <c r="A1475" s="140">
        <v>67555054</v>
      </c>
      <c r="B1475" s="173" t="s">
        <v>836</v>
      </c>
      <c r="C1475" s="141" t="s">
        <v>837</v>
      </c>
      <c r="D1475" s="172">
        <v>160702</v>
      </c>
      <c r="E1475" s="123" t="str">
        <f>IF(VLOOKUP($B:$B,'Spring ''26 CAWSE Product List'!$A:$F,6,FALSE)="","",VLOOKUP($B:$B,'Spring ''26 CAWSE Product List'!$A:$F,6,FALSE))</f>
        <v/>
      </c>
      <c r="F1475" s="156"/>
    </row>
    <row r="1476" spans="1:6" x14ac:dyDescent="0.25">
      <c r="A1476" s="140">
        <v>11310287</v>
      </c>
      <c r="B1476" s="173" t="s">
        <v>842</v>
      </c>
      <c r="C1476" s="141" t="s">
        <v>843</v>
      </c>
      <c r="D1476" s="172">
        <v>160702</v>
      </c>
      <c r="E1476" s="123" t="str">
        <f>IF(VLOOKUP($B:$B,'Spring ''26 CAWSE Product List'!$A:$F,6,FALSE)="","",VLOOKUP($B:$B,'Spring ''26 CAWSE Product List'!$A:$F,6,FALSE))</f>
        <v/>
      </c>
      <c r="F1476" s="156"/>
    </row>
    <row r="1477" spans="1:6" x14ac:dyDescent="0.25">
      <c r="A1477" s="155">
        <v>39050932</v>
      </c>
      <c r="B1477" s="163" t="s">
        <v>848</v>
      </c>
      <c r="C1477" s="156" t="s">
        <v>849</v>
      </c>
      <c r="D1477" s="157">
        <v>160702</v>
      </c>
      <c r="E1477" s="123" t="str">
        <f>IF(VLOOKUP($B:$B,'Spring ''26 CAWSE Product List'!$A:$F,6,FALSE)="","",VLOOKUP($B:$B,'Spring ''26 CAWSE Product List'!$A:$F,6,FALSE))</f>
        <v/>
      </c>
      <c r="F1477" s="156"/>
    </row>
    <row r="1478" spans="1:6" x14ac:dyDescent="0.25">
      <c r="A1478" s="140">
        <v>67342266</v>
      </c>
      <c r="B1478" s="173" t="s">
        <v>860</v>
      </c>
      <c r="C1478" s="141" t="s">
        <v>861</v>
      </c>
      <c r="D1478" s="172">
        <v>160702</v>
      </c>
      <c r="E1478" s="123" t="str">
        <f>IF(VLOOKUP($B:$B,'Spring ''26 CAWSE Product List'!$A:$F,6,FALSE)="","",VLOOKUP($B:$B,'Spring ''26 CAWSE Product List'!$A:$F,6,FALSE))</f>
        <v/>
      </c>
      <c r="F1478" s="156"/>
    </row>
    <row r="1479" spans="1:6" x14ac:dyDescent="0.25">
      <c r="A1479" s="140">
        <v>21857985</v>
      </c>
      <c r="B1479" s="173" t="s">
        <v>806</v>
      </c>
      <c r="C1479" s="141" t="s">
        <v>807</v>
      </c>
      <c r="D1479" s="172">
        <v>160703</v>
      </c>
      <c r="E1479" s="123" t="str">
        <f>IF(VLOOKUP($B:$B,'Spring ''26 CAWSE Product List'!$A:$F,6,FALSE)="","",VLOOKUP($B:$B,'Spring ''26 CAWSE Product List'!$A:$F,6,FALSE))</f>
        <v/>
      </c>
      <c r="F1479" s="156"/>
    </row>
    <row r="1480" spans="1:6" x14ac:dyDescent="0.25">
      <c r="A1480" s="140">
        <v>72592191</v>
      </c>
      <c r="B1480" s="173" t="s">
        <v>812</v>
      </c>
      <c r="C1480" s="141" t="s">
        <v>813</v>
      </c>
      <c r="D1480" s="172">
        <v>160703</v>
      </c>
      <c r="E1480" s="123" t="str">
        <f>IF(VLOOKUP($B:$B,'Spring ''26 CAWSE Product List'!$A:$F,6,FALSE)="","",VLOOKUP($B:$B,'Spring ''26 CAWSE Product List'!$A:$F,6,FALSE))</f>
        <v/>
      </c>
      <c r="F1480" s="156"/>
    </row>
    <row r="1481" spans="1:6" x14ac:dyDescent="0.25">
      <c r="A1481" s="140">
        <v>87526449</v>
      </c>
      <c r="B1481" s="173" t="s">
        <v>824</v>
      </c>
      <c r="C1481" s="141" t="s">
        <v>825</v>
      </c>
      <c r="D1481" s="172">
        <v>160703</v>
      </c>
      <c r="E1481" s="123" t="str">
        <f>IF(VLOOKUP($B:$B,'Spring ''26 CAWSE Product List'!$A:$F,6,FALSE)="","",VLOOKUP($B:$B,'Spring ''26 CAWSE Product List'!$A:$F,6,FALSE))</f>
        <v/>
      </c>
      <c r="F1481" s="156"/>
    </row>
    <row r="1482" spans="1:6" x14ac:dyDescent="0.25">
      <c r="A1482" s="140">
        <v>12619063</v>
      </c>
      <c r="B1482" s="173" t="s">
        <v>832</v>
      </c>
      <c r="C1482" s="141" t="s">
        <v>833</v>
      </c>
      <c r="D1482" s="172">
        <v>160703</v>
      </c>
      <c r="E1482" s="123" t="str">
        <f>IF(VLOOKUP($B:$B,'Spring ''26 CAWSE Product List'!$A:$F,6,FALSE)="","",VLOOKUP($B:$B,'Spring ''26 CAWSE Product List'!$A:$F,6,FALSE))</f>
        <v/>
      </c>
      <c r="F1482" s="156"/>
    </row>
    <row r="1483" spans="1:6" x14ac:dyDescent="0.25">
      <c r="A1483" s="140">
        <v>61413420</v>
      </c>
      <c r="B1483" s="173" t="s">
        <v>852</v>
      </c>
      <c r="C1483" s="141" t="s">
        <v>853</v>
      </c>
      <c r="D1483" s="172">
        <v>160703</v>
      </c>
      <c r="E1483" s="123" t="str">
        <f>IF(VLOOKUP($B:$B,'Spring ''26 CAWSE Product List'!$A:$F,6,FALSE)="","",VLOOKUP($B:$B,'Spring ''26 CAWSE Product List'!$A:$F,6,FALSE))</f>
        <v/>
      </c>
      <c r="F1483" s="156"/>
    </row>
    <row r="1484" spans="1:6" x14ac:dyDescent="0.25">
      <c r="A1484" s="140">
        <v>83351916</v>
      </c>
      <c r="B1484" s="173" t="s">
        <v>816</v>
      </c>
      <c r="C1484" s="141" t="s">
        <v>817</v>
      </c>
      <c r="D1484" s="172">
        <v>160704</v>
      </c>
      <c r="E1484" s="123" t="str">
        <f>IF(VLOOKUP($B:$B,'Spring ''26 CAWSE Product List'!$A:$F,6,FALSE)="","",VLOOKUP($B:$B,'Spring ''26 CAWSE Product List'!$A:$F,6,FALSE))</f>
        <v/>
      </c>
      <c r="F1484" s="156"/>
    </row>
    <row r="1485" spans="1:6" x14ac:dyDescent="0.25">
      <c r="A1485" s="140">
        <v>14298493</v>
      </c>
      <c r="B1485" s="173" t="s">
        <v>818</v>
      </c>
      <c r="C1485" s="141" t="s">
        <v>819</v>
      </c>
      <c r="D1485" s="172">
        <v>160704</v>
      </c>
      <c r="E1485" s="123" t="str">
        <f>IF(VLOOKUP($B:$B,'Spring ''26 CAWSE Product List'!$A:$F,6,FALSE)="","",VLOOKUP($B:$B,'Spring ''26 CAWSE Product List'!$A:$F,6,FALSE))</f>
        <v/>
      </c>
      <c r="F1485" s="156"/>
    </row>
    <row r="1486" spans="1:6" x14ac:dyDescent="0.25">
      <c r="A1486" s="156">
        <v>56895627</v>
      </c>
      <c r="B1486" s="174" t="s">
        <v>830</v>
      </c>
      <c r="C1486" s="141" t="s">
        <v>831</v>
      </c>
      <c r="D1486" s="172">
        <v>160704</v>
      </c>
      <c r="E1486" s="123" t="str">
        <f>IF(VLOOKUP($B:$B,'Spring ''26 CAWSE Product List'!$A:$F,6,FALSE)="","",VLOOKUP($B:$B,'Spring ''26 CAWSE Product List'!$A:$F,6,FALSE))</f>
        <v/>
      </c>
      <c r="F1486" s="156"/>
    </row>
    <row r="1487" spans="1:6" x14ac:dyDescent="0.25">
      <c r="A1487" s="140">
        <v>38929123</v>
      </c>
      <c r="B1487" s="173" t="s">
        <v>394</v>
      </c>
      <c r="C1487" s="141" t="s">
        <v>395</v>
      </c>
      <c r="D1487" s="172">
        <v>170302</v>
      </c>
      <c r="E1487" s="123" t="str">
        <f>IF(VLOOKUP($B:$B,'Spring ''26 CAWSE Product List'!$A:$F,6,FALSE)="","",VLOOKUP($B:$B,'Spring ''26 CAWSE Product List'!$A:$F,6,FALSE))</f>
        <v/>
      </c>
      <c r="F1487" s="156"/>
    </row>
    <row r="1488" spans="1:6" x14ac:dyDescent="0.25">
      <c r="A1488" s="140">
        <v>38929123</v>
      </c>
      <c r="B1488" s="173" t="s">
        <v>396</v>
      </c>
      <c r="C1488" s="141" t="s">
        <v>397</v>
      </c>
      <c r="D1488" s="172">
        <v>170302</v>
      </c>
      <c r="E1488" s="123" t="str">
        <f>IF(VLOOKUP($B:$B,'Spring ''26 CAWSE Product List'!$A:$F,6,FALSE)="","",VLOOKUP($B:$B,'Spring ''26 CAWSE Product List'!$A:$F,6,FALSE))</f>
        <v/>
      </c>
      <c r="F1488" s="156"/>
    </row>
    <row r="1489" spans="1:6" x14ac:dyDescent="0.25">
      <c r="A1489" s="140">
        <v>58518599</v>
      </c>
      <c r="B1489" s="173" t="s">
        <v>406</v>
      </c>
      <c r="C1489" s="141" t="s">
        <v>407</v>
      </c>
      <c r="D1489" s="172">
        <v>170302</v>
      </c>
      <c r="E1489" s="123" t="str">
        <f>IF(VLOOKUP($B:$B,'Spring ''26 CAWSE Product List'!$A:$F,6,FALSE)="","",VLOOKUP($B:$B,'Spring ''26 CAWSE Product List'!$A:$F,6,FALSE))</f>
        <v/>
      </c>
      <c r="F1489" s="156"/>
    </row>
    <row r="1490" spans="1:6" x14ac:dyDescent="0.25">
      <c r="A1490" s="140">
        <v>58518599</v>
      </c>
      <c r="B1490" s="173" t="s">
        <v>408</v>
      </c>
      <c r="C1490" s="141" t="s">
        <v>409</v>
      </c>
      <c r="D1490" s="172">
        <v>170302</v>
      </c>
      <c r="E1490" s="123" t="str">
        <f>IF(VLOOKUP($B:$B,'Spring ''26 CAWSE Product List'!$A:$F,6,FALSE)="","",VLOOKUP($B:$B,'Spring ''26 CAWSE Product List'!$A:$F,6,FALSE))</f>
        <v/>
      </c>
      <c r="F1490" s="156"/>
    </row>
    <row r="1491" spans="1:6" x14ac:dyDescent="0.25">
      <c r="A1491" s="140">
        <v>58518599</v>
      </c>
      <c r="B1491" s="173" t="s">
        <v>410</v>
      </c>
      <c r="C1491" s="141" t="s">
        <v>411</v>
      </c>
      <c r="D1491" s="172">
        <v>170302</v>
      </c>
      <c r="E1491" s="123" t="str">
        <f>IF(VLOOKUP($B:$B,'Spring ''26 CAWSE Product List'!$A:$F,6,FALSE)="","",VLOOKUP($B:$B,'Spring ''26 CAWSE Product List'!$A:$F,6,FALSE))</f>
        <v/>
      </c>
      <c r="F1491" s="156"/>
    </row>
    <row r="1492" spans="1:6" x14ac:dyDescent="0.25">
      <c r="A1492" s="140">
        <v>58518599</v>
      </c>
      <c r="B1492" s="173" t="s">
        <v>412</v>
      </c>
      <c r="C1492" s="141" t="s">
        <v>413</v>
      </c>
      <c r="D1492" s="172">
        <v>170302</v>
      </c>
      <c r="E1492" s="123" t="str">
        <f>IF(VLOOKUP($B:$B,'Spring ''26 CAWSE Product List'!$A:$F,6,FALSE)="","",VLOOKUP($B:$B,'Spring ''26 CAWSE Product List'!$A:$F,6,FALSE))</f>
        <v/>
      </c>
      <c r="F1492" s="156"/>
    </row>
    <row r="1493" spans="1:6" x14ac:dyDescent="0.25">
      <c r="A1493" s="140">
        <v>67088185</v>
      </c>
      <c r="B1493" s="173" t="s">
        <v>445</v>
      </c>
      <c r="C1493" s="141" t="s">
        <v>446</v>
      </c>
      <c r="D1493" s="172">
        <v>170302</v>
      </c>
      <c r="E1493" s="123" t="str">
        <f>IF(VLOOKUP($B:$B,'Spring ''26 CAWSE Product List'!$A:$F,6,FALSE)="","",VLOOKUP($B:$B,'Spring ''26 CAWSE Product List'!$A:$F,6,FALSE))</f>
        <v/>
      </c>
      <c r="F1493" s="156"/>
    </row>
    <row r="1494" spans="1:6" x14ac:dyDescent="0.25">
      <c r="A1494" s="140">
        <v>67088185</v>
      </c>
      <c r="B1494" s="173" t="s">
        <v>447</v>
      </c>
      <c r="C1494" s="141" t="s">
        <v>448</v>
      </c>
      <c r="D1494" s="172">
        <v>170302</v>
      </c>
      <c r="E1494" s="123" t="str">
        <f>IF(VLOOKUP($B:$B,'Spring ''26 CAWSE Product List'!$A:$F,6,FALSE)="","",VLOOKUP($B:$B,'Spring ''26 CAWSE Product List'!$A:$F,6,FALSE))</f>
        <v/>
      </c>
      <c r="F1494" s="156"/>
    </row>
    <row r="1495" spans="1:6" x14ac:dyDescent="0.25">
      <c r="A1495" s="162">
        <v>49615782</v>
      </c>
      <c r="B1495" s="163" t="s">
        <v>449</v>
      </c>
      <c r="C1495" s="156" t="s">
        <v>450</v>
      </c>
      <c r="D1495" s="157">
        <v>170302</v>
      </c>
      <c r="E1495" s="123" t="str">
        <f>IF(VLOOKUP($B:$B,'Spring ''26 CAWSE Product List'!$A:$F,6,FALSE)="","",VLOOKUP($B:$B,'Spring ''26 CAWSE Product List'!$A:$F,6,FALSE))</f>
        <v/>
      </c>
      <c r="F1495" s="156"/>
    </row>
    <row r="1496" spans="1:6" x14ac:dyDescent="0.25">
      <c r="A1496" s="140">
        <v>49615782</v>
      </c>
      <c r="B1496" s="173" t="s">
        <v>451</v>
      </c>
      <c r="C1496" s="141" t="s">
        <v>452</v>
      </c>
      <c r="D1496" s="172">
        <v>170302</v>
      </c>
      <c r="E1496" s="123" t="str">
        <f>IF(VLOOKUP($B:$B,'Spring ''26 CAWSE Product List'!$A:$F,6,FALSE)="","",VLOOKUP($B:$B,'Spring ''26 CAWSE Product List'!$A:$F,6,FALSE))</f>
        <v/>
      </c>
      <c r="F1496" s="174"/>
    </row>
    <row r="1497" spans="1:6" x14ac:dyDescent="0.25">
      <c r="A1497" s="162">
        <v>49615782</v>
      </c>
      <c r="B1497" s="163" t="s">
        <v>453</v>
      </c>
      <c r="C1497" s="156" t="s">
        <v>454</v>
      </c>
      <c r="D1497" s="157">
        <v>170302</v>
      </c>
      <c r="E1497" s="123" t="str">
        <f>IF(VLOOKUP($B:$B,'Spring ''26 CAWSE Product List'!$A:$F,6,FALSE)="","",VLOOKUP($B:$B,'Spring ''26 CAWSE Product List'!$A:$F,6,FALSE))</f>
        <v/>
      </c>
      <c r="F1497" s="174"/>
    </row>
    <row r="1498" spans="1:6" x14ac:dyDescent="0.25">
      <c r="A1498" s="140">
        <v>49615782</v>
      </c>
      <c r="B1498" s="173" t="s">
        <v>455</v>
      </c>
      <c r="C1498" s="141" t="s">
        <v>456</v>
      </c>
      <c r="D1498" s="172">
        <v>170302</v>
      </c>
      <c r="E1498" s="123" t="str">
        <f>IF(VLOOKUP($B:$B,'Spring ''26 CAWSE Product List'!$A:$F,6,FALSE)="","",VLOOKUP($B:$B,'Spring ''26 CAWSE Product List'!$A:$F,6,FALSE))</f>
        <v/>
      </c>
      <c r="F1498" s="156"/>
    </row>
    <row r="1499" spans="1:6" x14ac:dyDescent="0.25">
      <c r="A1499" s="162">
        <v>68699192</v>
      </c>
      <c r="B1499" s="163" t="s">
        <v>538</v>
      </c>
      <c r="C1499" s="156" t="s">
        <v>539</v>
      </c>
      <c r="D1499" s="157">
        <v>170302</v>
      </c>
      <c r="E1499" s="123" t="str">
        <f>IF(VLOOKUP($B:$B,'Spring ''26 CAWSE Product List'!$A:$F,6,FALSE)="","",VLOOKUP($B:$B,'Spring ''26 CAWSE Product List'!$A:$F,6,FALSE))</f>
        <v/>
      </c>
      <c r="F1499" s="141"/>
    </row>
    <row r="1500" spans="1:6" x14ac:dyDescent="0.25">
      <c r="A1500" s="162">
        <v>68699192</v>
      </c>
      <c r="B1500" s="163" t="s">
        <v>540</v>
      </c>
      <c r="C1500" s="156" t="s">
        <v>541</v>
      </c>
      <c r="D1500" s="157">
        <v>170302</v>
      </c>
      <c r="E1500" s="123" t="str">
        <f>IF(VLOOKUP($B:$B,'Spring ''26 CAWSE Product List'!$A:$F,6,FALSE)="","",VLOOKUP($B:$B,'Spring ''26 CAWSE Product List'!$A:$F,6,FALSE))</f>
        <v/>
      </c>
      <c r="F1500" s="156"/>
    </row>
    <row r="1501" spans="1:6" x14ac:dyDescent="0.25">
      <c r="A1501" s="140">
        <v>68699192</v>
      </c>
      <c r="B1501" s="173" t="s">
        <v>542</v>
      </c>
      <c r="C1501" s="141" t="s">
        <v>543</v>
      </c>
      <c r="D1501" s="172">
        <v>170302</v>
      </c>
      <c r="E1501" s="123" t="str">
        <f>IF(VLOOKUP($B:$B,'Spring ''26 CAWSE Product List'!$A:$F,6,FALSE)="","",VLOOKUP($B:$B,'Spring ''26 CAWSE Product List'!$A:$F,6,FALSE))</f>
        <v/>
      </c>
      <c r="F1501" s="156"/>
    </row>
    <row r="1502" spans="1:6" x14ac:dyDescent="0.25">
      <c r="A1502" s="162">
        <v>20734890</v>
      </c>
      <c r="B1502" s="163" t="s">
        <v>605</v>
      </c>
      <c r="C1502" s="156" t="s">
        <v>606</v>
      </c>
      <c r="D1502" s="157">
        <v>170302</v>
      </c>
      <c r="E1502" s="123" t="str">
        <f>IF(VLOOKUP($B:$B,'Spring ''26 CAWSE Product List'!$A:$F,6,FALSE)="","",VLOOKUP($B:$B,'Spring ''26 CAWSE Product List'!$A:$F,6,FALSE))</f>
        <v/>
      </c>
      <c r="F1502" s="174"/>
    </row>
    <row r="1503" spans="1:6" x14ac:dyDescent="0.25">
      <c r="A1503" s="140">
        <v>20734890</v>
      </c>
      <c r="B1503" s="173" t="s">
        <v>607</v>
      </c>
      <c r="C1503" s="141" t="s">
        <v>608</v>
      </c>
      <c r="D1503" s="172">
        <v>170302</v>
      </c>
      <c r="E1503" s="123" t="str">
        <f>IF(VLOOKUP($B:$B,'Spring ''26 CAWSE Product List'!$A:$F,6,FALSE)="","",VLOOKUP($B:$B,'Spring ''26 CAWSE Product List'!$A:$F,6,FALSE))</f>
        <v/>
      </c>
      <c r="F1503" s="156"/>
    </row>
    <row r="1504" spans="1:6" x14ac:dyDescent="0.25">
      <c r="A1504" s="140">
        <v>67917419</v>
      </c>
      <c r="B1504" s="173" t="s">
        <v>741</v>
      </c>
      <c r="C1504" s="141" t="s">
        <v>742</v>
      </c>
      <c r="D1504" s="172">
        <v>170302</v>
      </c>
      <c r="E1504" s="123" t="str">
        <f>IF(VLOOKUP($B:$B,'Spring ''26 CAWSE Product List'!$A:$F,6,FALSE)="","",VLOOKUP($B:$B,'Spring ''26 CAWSE Product List'!$A:$F,6,FALSE))</f>
        <v/>
      </c>
      <c r="F1504" s="174"/>
    </row>
    <row r="1505" spans="1:6" x14ac:dyDescent="0.25">
      <c r="A1505" s="140">
        <v>67917419</v>
      </c>
      <c r="B1505" s="173" t="s">
        <v>743</v>
      </c>
      <c r="C1505" s="141" t="s">
        <v>744</v>
      </c>
      <c r="D1505" s="172">
        <v>170302</v>
      </c>
      <c r="E1505" s="123" t="str">
        <f>IF(VLOOKUP($B:$B,'Spring ''26 CAWSE Product List'!$A:$F,6,FALSE)="","",VLOOKUP($B:$B,'Spring ''26 CAWSE Product List'!$A:$F,6,FALSE))</f>
        <v/>
      </c>
      <c r="F1505" s="174"/>
    </row>
    <row r="1506" spans="1:6" x14ac:dyDescent="0.25">
      <c r="A1506" s="140">
        <v>67917419</v>
      </c>
      <c r="B1506" s="173" t="s">
        <v>745</v>
      </c>
      <c r="C1506" s="141" t="s">
        <v>746</v>
      </c>
      <c r="D1506" s="172">
        <v>170302</v>
      </c>
      <c r="E1506" s="123" t="str">
        <f>IF(VLOOKUP($B:$B,'Spring ''26 CAWSE Product List'!$A:$F,6,FALSE)="","",VLOOKUP($B:$B,'Spring ''26 CAWSE Product List'!$A:$F,6,FALSE))</f>
        <v/>
      </c>
      <c r="F1506" s="174"/>
    </row>
    <row r="1507" spans="1:6" x14ac:dyDescent="0.25">
      <c r="A1507" s="162">
        <v>67917419</v>
      </c>
      <c r="B1507" s="163" t="s">
        <v>747</v>
      </c>
      <c r="C1507" s="156" t="s">
        <v>748</v>
      </c>
      <c r="D1507" s="157">
        <v>170302</v>
      </c>
      <c r="E1507" s="123" t="str">
        <f>IF(VLOOKUP($B:$B,'Spring ''26 CAWSE Product List'!$A:$F,6,FALSE)="","",VLOOKUP($B:$B,'Spring ''26 CAWSE Product List'!$A:$F,6,FALSE))</f>
        <v/>
      </c>
      <c r="F1507" s="156"/>
    </row>
    <row r="1508" spans="1:6" x14ac:dyDescent="0.25">
      <c r="A1508" s="140">
        <v>67917419</v>
      </c>
      <c r="B1508" s="173" t="s">
        <v>749</v>
      </c>
      <c r="C1508" s="141" t="s">
        <v>750</v>
      </c>
      <c r="D1508" s="172">
        <v>170302</v>
      </c>
      <c r="E1508" s="123" t="str">
        <f>IF(VLOOKUP($B:$B,'Spring ''26 CAWSE Product List'!$A:$F,6,FALSE)="","",VLOOKUP($B:$B,'Spring ''26 CAWSE Product List'!$A:$F,6,FALSE))</f>
        <v/>
      </c>
      <c r="F1508" s="174"/>
    </row>
    <row r="1509" spans="1:6" x14ac:dyDescent="0.25">
      <c r="A1509" s="162">
        <v>67917419</v>
      </c>
      <c r="B1509" s="163" t="s">
        <v>751</v>
      </c>
      <c r="C1509" s="156" t="s">
        <v>752</v>
      </c>
      <c r="D1509" s="157">
        <v>170302</v>
      </c>
      <c r="E1509" s="123" t="str">
        <f>IF(VLOOKUP($B:$B,'Spring ''26 CAWSE Product List'!$A:$F,6,FALSE)="","",VLOOKUP($B:$B,'Spring ''26 CAWSE Product List'!$A:$F,6,FALSE))</f>
        <v/>
      </c>
      <c r="F1509" s="156"/>
    </row>
    <row r="1510" spans="1:6" x14ac:dyDescent="0.25">
      <c r="A1510" s="162">
        <v>67917419</v>
      </c>
      <c r="B1510" s="163" t="s">
        <v>753</v>
      </c>
      <c r="C1510" s="156" t="s">
        <v>754</v>
      </c>
      <c r="D1510" s="157">
        <v>170302</v>
      </c>
      <c r="E1510" s="123" t="str">
        <f>IF(VLOOKUP($B:$B,'Spring ''26 CAWSE Product List'!$A:$F,6,FALSE)="","",VLOOKUP($B:$B,'Spring ''26 CAWSE Product List'!$A:$F,6,FALSE))</f>
        <v/>
      </c>
      <c r="F1510" s="156"/>
    </row>
    <row r="1511" spans="1:6" x14ac:dyDescent="0.25">
      <c r="A1511" s="162">
        <v>67917419</v>
      </c>
      <c r="B1511" s="163" t="s">
        <v>755</v>
      </c>
      <c r="C1511" s="156" t="s">
        <v>756</v>
      </c>
      <c r="D1511" s="157">
        <v>170302</v>
      </c>
      <c r="E1511" s="123" t="str">
        <f>IF(VLOOKUP($B:$B,'Spring ''26 CAWSE Product List'!$A:$F,6,FALSE)="","",VLOOKUP($B:$B,'Spring ''26 CAWSE Product List'!$A:$F,6,FALSE))</f>
        <v/>
      </c>
      <c r="F1511" s="156"/>
    </row>
    <row r="1512" spans="1:6" x14ac:dyDescent="0.25">
      <c r="A1512" s="162">
        <v>67917419</v>
      </c>
      <c r="B1512" s="163" t="s">
        <v>757</v>
      </c>
      <c r="C1512" s="156" t="s">
        <v>758</v>
      </c>
      <c r="D1512" s="157">
        <v>170302</v>
      </c>
      <c r="E1512" s="123" t="str">
        <f>IF(VLOOKUP($B:$B,'Spring ''26 CAWSE Product List'!$A:$F,6,FALSE)="","",VLOOKUP($B:$B,'Spring ''26 CAWSE Product List'!$A:$F,6,FALSE))</f>
        <v/>
      </c>
      <c r="F1512" s="156"/>
    </row>
    <row r="1513" spans="1:6" x14ac:dyDescent="0.25">
      <c r="A1513" s="140">
        <v>67917419</v>
      </c>
      <c r="B1513" s="173" t="s">
        <v>759</v>
      </c>
      <c r="C1513" s="141" t="s">
        <v>760</v>
      </c>
      <c r="D1513" s="172">
        <v>170302</v>
      </c>
      <c r="E1513" s="123" t="str">
        <f>IF(VLOOKUP($B:$B,'Spring ''26 CAWSE Product List'!$A:$F,6,FALSE)="","",VLOOKUP($B:$B,'Spring ''26 CAWSE Product List'!$A:$F,6,FALSE))</f>
        <v/>
      </c>
      <c r="F1513" s="174"/>
    </row>
    <row r="1514" spans="1:6" x14ac:dyDescent="0.25">
      <c r="A1514" s="155">
        <v>67917419</v>
      </c>
      <c r="B1514" s="163" t="s">
        <v>761</v>
      </c>
      <c r="C1514" s="156" t="s">
        <v>762</v>
      </c>
      <c r="D1514" s="157">
        <v>170302</v>
      </c>
      <c r="E1514" s="123" t="str">
        <f>IF(VLOOKUP($B:$B,'Spring ''26 CAWSE Product List'!$A:$F,6,FALSE)="","",VLOOKUP($B:$B,'Spring ''26 CAWSE Product List'!$A:$F,6,FALSE))</f>
        <v/>
      </c>
      <c r="F1514" s="174"/>
    </row>
    <row r="1515" spans="1:6" x14ac:dyDescent="0.25">
      <c r="A1515" s="140">
        <v>37397156</v>
      </c>
      <c r="B1515" s="173" t="s">
        <v>457</v>
      </c>
      <c r="C1515" s="141" t="s">
        <v>458</v>
      </c>
      <c r="D1515" s="172">
        <v>170303</v>
      </c>
      <c r="E1515" s="123" t="str">
        <f>IF(VLOOKUP($B:$B,'Spring ''26 CAWSE Product List'!$A:$F,6,FALSE)="","",VLOOKUP($B:$B,'Spring ''26 CAWSE Product List'!$A:$F,6,FALSE))</f>
        <v/>
      </c>
      <c r="F1515" s="156"/>
    </row>
    <row r="1516" spans="1:6" x14ac:dyDescent="0.25">
      <c r="A1516" s="162">
        <v>37397156</v>
      </c>
      <c r="B1516" s="163" t="s">
        <v>459</v>
      </c>
      <c r="C1516" s="156" t="s">
        <v>460</v>
      </c>
      <c r="D1516" s="157">
        <v>170303</v>
      </c>
      <c r="E1516" s="123" t="str">
        <f>IF(VLOOKUP($B:$B,'Spring ''26 CAWSE Product List'!$A:$F,6,FALSE)="","",VLOOKUP($B:$B,'Spring ''26 CAWSE Product List'!$A:$F,6,FALSE))</f>
        <v/>
      </c>
      <c r="F1516" s="156"/>
    </row>
    <row r="1517" spans="1:6" x14ac:dyDescent="0.25">
      <c r="A1517" s="162">
        <v>23228089</v>
      </c>
      <c r="B1517" s="163" t="s">
        <v>461</v>
      </c>
      <c r="C1517" s="156" t="s">
        <v>462</v>
      </c>
      <c r="D1517" s="157">
        <v>170303</v>
      </c>
      <c r="E1517" s="123" t="str">
        <f>IF(VLOOKUP($B:$B,'Spring ''26 CAWSE Product List'!$A:$F,6,FALSE)="","",VLOOKUP($B:$B,'Spring ''26 CAWSE Product List'!$A:$F,6,FALSE))</f>
        <v/>
      </c>
      <c r="F1517" s="174"/>
    </row>
    <row r="1518" spans="1:6" x14ac:dyDescent="0.25">
      <c r="A1518" s="162">
        <v>15916475</v>
      </c>
      <c r="B1518" s="163" t="s">
        <v>463</v>
      </c>
      <c r="C1518" s="156" t="s">
        <v>464</v>
      </c>
      <c r="D1518" s="157">
        <v>170303</v>
      </c>
      <c r="E1518" s="123" t="str">
        <f>IF(VLOOKUP($B:$B,'Spring ''26 CAWSE Product List'!$A:$F,6,FALSE)="","",VLOOKUP($B:$B,'Spring ''26 CAWSE Product List'!$A:$F,6,FALSE))</f>
        <v/>
      </c>
      <c r="F1518" s="156"/>
    </row>
    <row r="1519" spans="1:6" x14ac:dyDescent="0.25">
      <c r="A1519" s="140">
        <v>15916475</v>
      </c>
      <c r="B1519" s="173" t="s">
        <v>465</v>
      </c>
      <c r="C1519" s="141" t="s">
        <v>466</v>
      </c>
      <c r="D1519" s="172">
        <v>170303</v>
      </c>
      <c r="E1519" s="123" t="str">
        <f>IF(VLOOKUP($B:$B,'Spring ''26 CAWSE Product List'!$A:$F,6,FALSE)="","",VLOOKUP($B:$B,'Spring ''26 CAWSE Product List'!$A:$F,6,FALSE))</f>
        <v/>
      </c>
      <c r="F1519" s="174"/>
    </row>
    <row r="1520" spans="1:6" x14ac:dyDescent="0.25">
      <c r="A1520" s="162">
        <v>15916475</v>
      </c>
      <c r="B1520" s="163" t="s">
        <v>467</v>
      </c>
      <c r="C1520" s="156" t="s">
        <v>468</v>
      </c>
      <c r="D1520" s="157">
        <v>170303</v>
      </c>
      <c r="E1520" s="123" t="str">
        <f>IF(VLOOKUP($B:$B,'Spring ''26 CAWSE Product List'!$A:$F,6,FALSE)="","",VLOOKUP($B:$B,'Spring ''26 CAWSE Product List'!$A:$F,6,FALSE))</f>
        <v/>
      </c>
      <c r="F1520" s="174"/>
    </row>
    <row r="1521" spans="1:6" x14ac:dyDescent="0.25">
      <c r="A1521" s="140">
        <v>66223426</v>
      </c>
      <c r="B1521" s="173" t="s">
        <v>579</v>
      </c>
      <c r="C1521" s="141" t="s">
        <v>580</v>
      </c>
      <c r="D1521" s="172">
        <v>170303</v>
      </c>
      <c r="E1521" s="123" t="str">
        <f>IF(VLOOKUP($B:$B,'Spring ''26 CAWSE Product List'!$A:$F,6,FALSE)="","",VLOOKUP($B:$B,'Spring ''26 CAWSE Product List'!$A:$F,6,FALSE))</f>
        <v/>
      </c>
      <c r="F1521" s="156"/>
    </row>
    <row r="1522" spans="1:6" x14ac:dyDescent="0.25">
      <c r="A1522" s="140">
        <v>66223426</v>
      </c>
      <c r="B1522" s="173" t="s">
        <v>581</v>
      </c>
      <c r="C1522" s="141" t="s">
        <v>582</v>
      </c>
      <c r="D1522" s="172">
        <v>170303</v>
      </c>
      <c r="E1522" s="123" t="str">
        <f>IF(VLOOKUP($B:$B,'Spring ''26 CAWSE Product List'!$A:$F,6,FALSE)="","",VLOOKUP($B:$B,'Spring ''26 CAWSE Product List'!$A:$F,6,FALSE))</f>
        <v/>
      </c>
      <c r="F1522" s="156"/>
    </row>
    <row r="1523" spans="1:6" x14ac:dyDescent="0.25">
      <c r="A1523" s="162">
        <v>66223426</v>
      </c>
      <c r="B1523" s="163" t="s">
        <v>583</v>
      </c>
      <c r="C1523" s="156" t="s">
        <v>584</v>
      </c>
      <c r="D1523" s="157">
        <v>170303</v>
      </c>
      <c r="E1523" s="123" t="str">
        <f>IF(VLOOKUP($B:$B,'Spring ''26 CAWSE Product List'!$A:$F,6,FALSE)="","",VLOOKUP($B:$B,'Spring ''26 CAWSE Product List'!$A:$F,6,FALSE))</f>
        <v/>
      </c>
      <c r="F1523" s="156"/>
    </row>
    <row r="1524" spans="1:6" x14ac:dyDescent="0.25">
      <c r="A1524" s="156">
        <v>3585273</v>
      </c>
      <c r="B1524" s="163" t="s">
        <v>763</v>
      </c>
      <c r="C1524" s="156" t="s">
        <v>764</v>
      </c>
      <c r="D1524" s="157">
        <v>170303</v>
      </c>
      <c r="E1524" s="123" t="str">
        <f>IF(VLOOKUP($B:$B,'Spring ''26 CAWSE Product List'!$A:$F,6,FALSE)="","",VLOOKUP($B:$B,'Spring ''26 CAWSE Product List'!$A:$F,6,FALSE))</f>
        <v/>
      </c>
      <c r="F1524" s="174"/>
    </row>
    <row r="1525" spans="1:6" x14ac:dyDescent="0.25">
      <c r="A1525" s="156">
        <v>3585273</v>
      </c>
      <c r="B1525" s="163" t="s">
        <v>765</v>
      </c>
      <c r="C1525" s="156" t="s">
        <v>766</v>
      </c>
      <c r="D1525" s="157">
        <v>170303</v>
      </c>
      <c r="E1525" s="123" t="str">
        <f>IF(VLOOKUP($B:$B,'Spring ''26 CAWSE Product List'!$A:$F,6,FALSE)="","",VLOOKUP($B:$B,'Spring ''26 CAWSE Product List'!$A:$F,6,FALSE))</f>
        <v/>
      </c>
      <c r="F1525" s="174"/>
    </row>
    <row r="1526" spans="1:6" x14ac:dyDescent="0.25">
      <c r="A1526" s="140">
        <v>3585273</v>
      </c>
      <c r="B1526" s="173" t="s">
        <v>767</v>
      </c>
      <c r="C1526" s="141" t="s">
        <v>768</v>
      </c>
      <c r="D1526" s="172">
        <v>170303</v>
      </c>
      <c r="E1526" s="123" t="str">
        <f>IF(VLOOKUP($B:$B,'Spring ''26 CAWSE Product List'!$A:$F,6,FALSE)="","",VLOOKUP($B:$B,'Spring ''26 CAWSE Product List'!$A:$F,6,FALSE))</f>
        <v/>
      </c>
      <c r="F1526" s="174"/>
    </row>
    <row r="1527" spans="1:6" x14ac:dyDescent="0.25">
      <c r="A1527" s="155">
        <v>3585273</v>
      </c>
      <c r="B1527" s="163" t="s">
        <v>769</v>
      </c>
      <c r="C1527" s="156" t="s">
        <v>770</v>
      </c>
      <c r="D1527" s="157">
        <v>170303</v>
      </c>
      <c r="E1527" s="123" t="str">
        <f>IF(VLOOKUP($B:$B,'Spring ''26 CAWSE Product List'!$A:$F,6,FALSE)="","",VLOOKUP($B:$B,'Spring ''26 CAWSE Product List'!$A:$F,6,FALSE))</f>
        <v/>
      </c>
      <c r="F1527" s="174"/>
    </row>
    <row r="1528" spans="1:6" x14ac:dyDescent="0.25">
      <c r="A1528" s="140">
        <v>93430968</v>
      </c>
      <c r="B1528" s="173">
        <v>9781546179344</v>
      </c>
      <c r="C1528" s="141" t="s">
        <v>371</v>
      </c>
      <c r="D1528" s="172">
        <v>170401</v>
      </c>
      <c r="E1528" s="123" t="str">
        <f>IF(VLOOKUP($B:$B,'Spring ''26 CAWSE Product List'!$A:$F,6,FALSE)="","",VLOOKUP($B:$B,'Spring ''26 CAWSE Product List'!$A:$F,6,FALSE))</f>
        <v/>
      </c>
      <c r="F1528" s="156"/>
    </row>
    <row r="1529" spans="1:6" x14ac:dyDescent="0.25">
      <c r="A1529" s="140">
        <v>85180914</v>
      </c>
      <c r="B1529" s="173">
        <v>9781546102625</v>
      </c>
      <c r="C1529" s="141" t="s">
        <v>372</v>
      </c>
      <c r="D1529" s="172">
        <v>170401</v>
      </c>
      <c r="E1529" s="123" t="str">
        <f>IF(VLOOKUP($B:$B,'Spring ''26 CAWSE Product List'!$A:$F,6,FALSE)="","",VLOOKUP($B:$B,'Spring ''26 CAWSE Product List'!$A:$F,6,FALSE))</f>
        <v/>
      </c>
      <c r="F1529" s="156"/>
    </row>
    <row r="1530" spans="1:6" x14ac:dyDescent="0.25">
      <c r="A1530" s="140">
        <v>57393417</v>
      </c>
      <c r="B1530" s="173">
        <v>9781546171645</v>
      </c>
      <c r="C1530" s="141" t="s">
        <v>374</v>
      </c>
      <c r="D1530" s="172">
        <v>170401</v>
      </c>
      <c r="E1530" s="123" t="str">
        <f>IF(VLOOKUP($B:$B,'Spring ''26 CAWSE Product List'!$A:$F,6,FALSE)="","",VLOOKUP($B:$B,'Spring ''26 CAWSE Product List'!$A:$F,6,FALSE))</f>
        <v/>
      </c>
      <c r="F1530" s="156"/>
    </row>
    <row r="1531" spans="1:6" x14ac:dyDescent="0.25">
      <c r="A1531" s="140">
        <v>55619434</v>
      </c>
      <c r="B1531" s="173">
        <v>9781836425618</v>
      </c>
      <c r="C1531" s="141" t="s">
        <v>376</v>
      </c>
      <c r="D1531" s="172">
        <v>170401</v>
      </c>
      <c r="E1531" s="123" t="str">
        <f>IF(VLOOKUP($B:$B,'Spring ''26 CAWSE Product List'!$A:$F,6,FALSE)="","",VLOOKUP($B:$B,'Spring ''26 CAWSE Product List'!$A:$F,6,FALSE))</f>
        <v/>
      </c>
      <c r="F1531" s="156"/>
    </row>
    <row r="1532" spans="1:6" x14ac:dyDescent="0.25">
      <c r="A1532" s="140">
        <v>13899277</v>
      </c>
      <c r="B1532" s="173">
        <v>9781546167020</v>
      </c>
      <c r="C1532" s="141" t="s">
        <v>378</v>
      </c>
      <c r="D1532" s="172">
        <v>170401</v>
      </c>
      <c r="E1532" s="123" t="str">
        <f>IF(VLOOKUP($B:$B,'Spring ''26 CAWSE Product List'!$A:$F,6,FALSE)="","",VLOOKUP($B:$B,'Spring ''26 CAWSE Product List'!$A:$F,6,FALSE))</f>
        <v/>
      </c>
      <c r="F1532" s="156"/>
    </row>
    <row r="1533" spans="1:6" x14ac:dyDescent="0.25">
      <c r="A1533" s="162">
        <v>70397282</v>
      </c>
      <c r="B1533" s="163" t="s">
        <v>671</v>
      </c>
      <c r="C1533" s="156" t="s">
        <v>672</v>
      </c>
      <c r="D1533" s="157">
        <v>170401</v>
      </c>
      <c r="E1533" s="123" t="str">
        <f>IF(VLOOKUP($B:$B,'Spring ''26 CAWSE Product List'!$A:$F,6,FALSE)="","",VLOOKUP($B:$B,'Spring ''26 CAWSE Product List'!$A:$F,6,FALSE))</f>
        <v/>
      </c>
      <c r="F1533" s="174"/>
    </row>
    <row r="1534" spans="1:6" x14ac:dyDescent="0.25">
      <c r="A1534" s="156">
        <v>70397282</v>
      </c>
      <c r="B1534" s="163" t="s">
        <v>673</v>
      </c>
      <c r="C1534" s="156" t="s">
        <v>674</v>
      </c>
      <c r="D1534" s="157">
        <v>170401</v>
      </c>
      <c r="E1534" s="123" t="str">
        <f>IF(VLOOKUP($B:$B,'Spring ''26 CAWSE Product List'!$A:$F,6,FALSE)="","",VLOOKUP($B:$B,'Spring ''26 CAWSE Product List'!$A:$F,6,FALSE))</f>
        <v/>
      </c>
      <c r="F1534" s="174"/>
    </row>
    <row r="1535" spans="1:6" x14ac:dyDescent="0.25">
      <c r="A1535" s="140">
        <v>43992171</v>
      </c>
      <c r="B1535" s="173" t="s">
        <v>675</v>
      </c>
      <c r="C1535" s="141" t="s">
        <v>676</v>
      </c>
      <c r="D1535" s="172">
        <v>170401</v>
      </c>
      <c r="E1535" s="123" t="str">
        <f>IF(VLOOKUP($B:$B,'Spring ''26 CAWSE Product List'!$A:$F,6,FALSE)="","",VLOOKUP($B:$B,'Spring ''26 CAWSE Product List'!$A:$F,6,FALSE))</f>
        <v/>
      </c>
      <c r="F1535" s="174"/>
    </row>
    <row r="1536" spans="1:6" x14ac:dyDescent="0.25">
      <c r="A1536" s="140">
        <v>43992171</v>
      </c>
      <c r="B1536" s="173" t="s">
        <v>677</v>
      </c>
      <c r="C1536" s="141" t="s">
        <v>678</v>
      </c>
      <c r="D1536" s="172">
        <v>170401</v>
      </c>
      <c r="E1536" s="123" t="str">
        <f>IF(VLOOKUP($B:$B,'Spring ''26 CAWSE Product List'!$A:$F,6,FALSE)="","",VLOOKUP($B:$B,'Spring ''26 CAWSE Product List'!$A:$F,6,FALSE))</f>
        <v/>
      </c>
      <c r="F1536" s="156"/>
    </row>
    <row r="1537" spans="1:6" x14ac:dyDescent="0.25">
      <c r="A1537" s="162">
        <v>43992171</v>
      </c>
      <c r="B1537" s="163" t="s">
        <v>679</v>
      </c>
      <c r="C1537" s="156" t="s">
        <v>680</v>
      </c>
      <c r="D1537" s="157">
        <v>170401</v>
      </c>
      <c r="E1537" s="123" t="str">
        <f>IF(VLOOKUP($B:$B,'Spring ''26 CAWSE Product List'!$A:$F,6,FALSE)="","",VLOOKUP($B:$B,'Spring ''26 CAWSE Product List'!$A:$F,6,FALSE))</f>
        <v/>
      </c>
      <c r="F1537" s="156"/>
    </row>
    <row r="1538" spans="1:6" x14ac:dyDescent="0.25">
      <c r="A1538" s="140">
        <v>96312294</v>
      </c>
      <c r="B1538" s="173">
        <v>9798225032357</v>
      </c>
      <c r="C1538" s="141" t="s">
        <v>375</v>
      </c>
      <c r="D1538" s="172">
        <v>170402</v>
      </c>
      <c r="E1538" s="123" t="str">
        <f>IF(VLOOKUP($B:$B,'Spring ''26 CAWSE Product List'!$A:$F,6,FALSE)="","",VLOOKUP($B:$B,'Spring ''26 CAWSE Product List'!$A:$F,6,FALSE))</f>
        <v/>
      </c>
      <c r="F1538" s="156"/>
    </row>
    <row r="1539" spans="1:6" x14ac:dyDescent="0.25">
      <c r="A1539" s="140">
        <v>89317507</v>
      </c>
      <c r="B1539" s="173">
        <v>9798225017392</v>
      </c>
      <c r="C1539" s="141" t="s">
        <v>383</v>
      </c>
      <c r="D1539" s="172">
        <v>170402</v>
      </c>
      <c r="E1539" s="123" t="str">
        <f>IF(VLOOKUP($B:$B,'Spring ''26 CAWSE Product List'!$A:$F,6,FALSE)="","",VLOOKUP($B:$B,'Spring ''26 CAWSE Product List'!$A:$F,6,FALSE))</f>
        <v/>
      </c>
      <c r="F1539" s="156"/>
    </row>
    <row r="1540" spans="1:6" x14ac:dyDescent="0.25">
      <c r="A1540" s="140">
        <v>34540259</v>
      </c>
      <c r="B1540" s="173">
        <v>9781546179351</v>
      </c>
      <c r="C1540" s="141" t="s">
        <v>386</v>
      </c>
      <c r="D1540" s="172">
        <v>170402</v>
      </c>
      <c r="E1540" s="123" t="str">
        <f>IF(VLOOKUP($B:$B,'Spring ''26 CAWSE Product List'!$A:$F,6,FALSE)="","",VLOOKUP($B:$B,'Spring ''26 CAWSE Product List'!$A:$F,6,FALSE))</f>
        <v/>
      </c>
      <c r="F1540" s="156"/>
    </row>
    <row r="1541" spans="1:6" x14ac:dyDescent="0.25">
      <c r="A1541" s="162">
        <v>43193475</v>
      </c>
      <c r="B1541" s="163">
        <v>224988</v>
      </c>
      <c r="C1541" s="156" t="s">
        <v>500</v>
      </c>
      <c r="D1541" s="157">
        <v>170402</v>
      </c>
      <c r="E1541" s="123" t="str">
        <f>IF(VLOOKUP($B:$B,'Spring ''26 CAWSE Product List'!$A:$F,6,FALSE)="","",VLOOKUP($B:$B,'Spring ''26 CAWSE Product List'!$A:$F,6,FALSE))</f>
        <v/>
      </c>
      <c r="F1541" s="174"/>
    </row>
    <row r="1542" spans="1:6" x14ac:dyDescent="0.25">
      <c r="A1542" s="140">
        <v>18533013</v>
      </c>
      <c r="B1542" s="173">
        <v>9781546180043</v>
      </c>
      <c r="C1542" s="141" t="s">
        <v>515</v>
      </c>
      <c r="D1542" s="172">
        <v>170402</v>
      </c>
      <c r="E1542" s="123" t="str">
        <f>IF(VLOOKUP($B:$B,'Spring ''26 CAWSE Product List'!$A:$F,6,FALSE)="","",VLOOKUP($B:$B,'Spring ''26 CAWSE Product List'!$A:$F,6,FALSE))</f>
        <v/>
      </c>
      <c r="F1542" s="141"/>
    </row>
    <row r="1543" spans="1:6" x14ac:dyDescent="0.25">
      <c r="A1543" s="140">
        <v>44007633</v>
      </c>
      <c r="B1543" s="173">
        <v>9781546167037</v>
      </c>
      <c r="C1543" s="141" t="s">
        <v>778</v>
      </c>
      <c r="D1543" s="172">
        <v>170402</v>
      </c>
      <c r="E1543" s="123" t="str">
        <f>IF(VLOOKUP($B:$B,'Spring ''26 CAWSE Product List'!$A:$F,6,FALSE)="","",VLOOKUP($B:$B,'Spring ''26 CAWSE Product List'!$A:$F,6,FALSE))</f>
        <v/>
      </c>
      <c r="F1543" s="141"/>
    </row>
    <row r="1544" spans="1:6" x14ac:dyDescent="0.25">
      <c r="A1544" s="140">
        <v>53133794</v>
      </c>
      <c r="B1544" s="173">
        <v>9781546179740</v>
      </c>
      <c r="C1544" s="141" t="s">
        <v>366</v>
      </c>
      <c r="D1544" s="172">
        <v>170403</v>
      </c>
      <c r="E1544" s="123" t="str">
        <f>IF(VLOOKUP($B:$B,'Spring ''26 CAWSE Product List'!$A:$F,6,FALSE)="","",VLOOKUP($B:$B,'Spring ''26 CAWSE Product List'!$A:$F,6,FALSE))</f>
        <v/>
      </c>
      <c r="F1544" s="156"/>
    </row>
    <row r="1545" spans="1:6" x14ac:dyDescent="0.25">
      <c r="A1545" s="140">
        <v>84999727</v>
      </c>
      <c r="B1545" s="173">
        <v>9781546179627</v>
      </c>
      <c r="C1545" s="141" t="s">
        <v>369</v>
      </c>
      <c r="D1545" s="172">
        <v>170403</v>
      </c>
      <c r="E1545" s="123" t="str">
        <f>IF(VLOOKUP($B:$B,'Spring ''26 CAWSE Product List'!$A:$F,6,FALSE)="","",VLOOKUP($B:$B,'Spring ''26 CAWSE Product List'!$A:$F,6,FALSE))</f>
        <v/>
      </c>
      <c r="F1545" s="156"/>
    </row>
    <row r="1546" spans="1:6" x14ac:dyDescent="0.25">
      <c r="A1546" s="140">
        <v>54764083</v>
      </c>
      <c r="B1546" s="173">
        <v>9781546129066</v>
      </c>
      <c r="C1546" s="141" t="s">
        <v>377</v>
      </c>
      <c r="D1546" s="172">
        <v>170403</v>
      </c>
      <c r="E1546" s="123" t="str">
        <f>IF(VLOOKUP($B:$B,'Spring ''26 CAWSE Product List'!$A:$F,6,FALSE)="","",VLOOKUP($B:$B,'Spring ''26 CAWSE Product List'!$A:$F,6,FALSE))</f>
        <v/>
      </c>
      <c r="F1546" s="156"/>
    </row>
    <row r="1547" spans="1:6" x14ac:dyDescent="0.25">
      <c r="A1547" s="162">
        <v>81411445</v>
      </c>
      <c r="B1547" s="163" t="s">
        <v>657</v>
      </c>
      <c r="C1547" s="156" t="s">
        <v>658</v>
      </c>
      <c r="D1547" s="157">
        <v>170501</v>
      </c>
      <c r="E1547" s="123" t="str">
        <f>IF(VLOOKUP($B:$B,'Spring ''26 CAWSE Product List'!$A:$F,6,FALSE)="","",VLOOKUP($B:$B,'Spring ''26 CAWSE Product List'!$A:$F,6,FALSE))</f>
        <v/>
      </c>
      <c r="F1547" s="156"/>
    </row>
    <row r="1548" spans="1:6" x14ac:dyDescent="0.25">
      <c r="A1548" s="162">
        <v>81411445</v>
      </c>
      <c r="B1548" s="163" t="s">
        <v>659</v>
      </c>
      <c r="C1548" s="156" t="s">
        <v>660</v>
      </c>
      <c r="D1548" s="157">
        <v>170501</v>
      </c>
      <c r="E1548" s="123" t="str">
        <f>IF(VLOOKUP($B:$B,'Spring ''26 CAWSE Product List'!$A:$F,6,FALSE)="","",VLOOKUP($B:$B,'Spring ''26 CAWSE Product List'!$A:$F,6,FALSE))</f>
        <v/>
      </c>
      <c r="F1548" s="156"/>
    </row>
    <row r="1549" spans="1:6" x14ac:dyDescent="0.25">
      <c r="A1549" s="162">
        <v>81411445</v>
      </c>
      <c r="B1549" s="163" t="s">
        <v>661</v>
      </c>
      <c r="C1549" s="156" t="s">
        <v>662</v>
      </c>
      <c r="D1549" s="157">
        <v>170501</v>
      </c>
      <c r="E1549" s="123" t="str">
        <f>IF(VLOOKUP($B:$B,'Spring ''26 CAWSE Product List'!$A:$F,6,FALSE)="","",VLOOKUP($B:$B,'Spring ''26 CAWSE Product List'!$A:$F,6,FALSE))</f>
        <v/>
      </c>
      <c r="F1549" s="156"/>
    </row>
    <row r="1550" spans="1:6" x14ac:dyDescent="0.25">
      <c r="A1550" s="162">
        <v>58970269</v>
      </c>
      <c r="B1550" s="163" t="s">
        <v>702</v>
      </c>
      <c r="C1550" s="156" t="s">
        <v>703</v>
      </c>
      <c r="D1550" s="157">
        <v>170501</v>
      </c>
      <c r="E1550" s="123" t="str">
        <f>IF(VLOOKUP($B:$B,'Spring ''26 CAWSE Product List'!$A:$F,6,FALSE)="","",VLOOKUP($B:$B,'Spring ''26 CAWSE Product List'!$A:$F,6,FALSE))</f>
        <v/>
      </c>
      <c r="F1550" s="156"/>
    </row>
    <row r="1551" spans="1:6" x14ac:dyDescent="0.25">
      <c r="A1551" s="162">
        <v>58970269</v>
      </c>
      <c r="B1551" s="163" t="s">
        <v>704</v>
      </c>
      <c r="C1551" s="156" t="s">
        <v>705</v>
      </c>
      <c r="D1551" s="157">
        <v>170501</v>
      </c>
      <c r="E1551" s="123" t="str">
        <f>IF(VLOOKUP($B:$B,'Spring ''26 CAWSE Product List'!$A:$F,6,FALSE)="","",VLOOKUP($B:$B,'Spring ''26 CAWSE Product List'!$A:$F,6,FALSE))</f>
        <v/>
      </c>
      <c r="F1551" s="156"/>
    </row>
    <row r="1552" spans="1:6" x14ac:dyDescent="0.25">
      <c r="A1552" s="162">
        <v>58970269</v>
      </c>
      <c r="B1552" s="163" t="s">
        <v>706</v>
      </c>
      <c r="C1552" s="156" t="s">
        <v>707</v>
      </c>
      <c r="D1552" s="157">
        <v>170501</v>
      </c>
      <c r="E1552" s="123" t="str">
        <f>IF(VLOOKUP($B:$B,'Spring ''26 CAWSE Product List'!$A:$F,6,FALSE)="","",VLOOKUP($B:$B,'Spring ''26 CAWSE Product List'!$A:$F,6,FALSE))</f>
        <v/>
      </c>
      <c r="F1552" s="156"/>
    </row>
    <row r="1553" spans="1:6" x14ac:dyDescent="0.25">
      <c r="A1553" s="140">
        <v>58970269</v>
      </c>
      <c r="B1553" s="173" t="s">
        <v>708</v>
      </c>
      <c r="C1553" s="141" t="s">
        <v>709</v>
      </c>
      <c r="D1553" s="172">
        <v>170501</v>
      </c>
      <c r="E1553" s="123" t="str">
        <f>IF(VLOOKUP($B:$B,'Spring ''26 CAWSE Product List'!$A:$F,6,FALSE)="","",VLOOKUP($B:$B,'Spring ''26 CAWSE Product List'!$A:$F,6,FALSE))</f>
        <v/>
      </c>
      <c r="F1553" s="156"/>
    </row>
    <row r="1554" spans="1:6" x14ac:dyDescent="0.25">
      <c r="A1554" s="156">
        <v>32242656</v>
      </c>
      <c r="B1554" s="163">
        <v>9781546181378</v>
      </c>
      <c r="C1554" s="156" t="s">
        <v>771</v>
      </c>
      <c r="D1554" s="157">
        <v>170501</v>
      </c>
      <c r="E1554" s="123" t="str">
        <f>IF(VLOOKUP($B:$B,'Spring ''26 CAWSE Product List'!$A:$F,6,FALSE)="","",VLOOKUP($B:$B,'Spring ''26 CAWSE Product List'!$A:$F,6,FALSE))</f>
        <v/>
      </c>
      <c r="F1554" s="174"/>
    </row>
    <row r="1555" spans="1:6" x14ac:dyDescent="0.25">
      <c r="A1555" s="140">
        <v>88792138</v>
      </c>
      <c r="B1555" s="173">
        <v>9798225032760</v>
      </c>
      <c r="C1555" s="141" t="s">
        <v>776</v>
      </c>
      <c r="D1555" s="172">
        <v>170501</v>
      </c>
      <c r="E1555" s="123" t="str">
        <f>IF(VLOOKUP($B:$B,'Spring ''26 CAWSE Product List'!$A:$F,6,FALSE)="","",VLOOKUP($B:$B,'Spring ''26 CAWSE Product List'!$A:$F,6,FALSE))</f>
        <v/>
      </c>
      <c r="F1555" s="141"/>
    </row>
    <row r="1556" spans="1:6" x14ac:dyDescent="0.25">
      <c r="A1556" s="140">
        <v>98164814</v>
      </c>
      <c r="B1556" s="173">
        <v>9781546179733</v>
      </c>
      <c r="C1556" s="141" t="s">
        <v>382</v>
      </c>
      <c r="D1556" s="172">
        <v>170502</v>
      </c>
      <c r="E1556" s="123" t="str">
        <f>IF(VLOOKUP($B:$B,'Spring ''26 CAWSE Product List'!$A:$F,6,FALSE)="","",VLOOKUP($B:$B,'Spring ''26 CAWSE Product List'!$A:$F,6,FALSE))</f>
        <v/>
      </c>
      <c r="F1556" s="156"/>
    </row>
    <row r="1557" spans="1:6" x14ac:dyDescent="0.25">
      <c r="A1557" s="162">
        <v>32054066</v>
      </c>
      <c r="B1557" s="163" t="s">
        <v>482</v>
      </c>
      <c r="C1557" s="156" t="s">
        <v>483</v>
      </c>
      <c r="D1557" s="157">
        <v>170502</v>
      </c>
      <c r="E1557" s="123" t="str">
        <f>IF(VLOOKUP($B:$B,'Spring ''26 CAWSE Product List'!$A:$F,6,FALSE)="","",VLOOKUP($B:$B,'Spring ''26 CAWSE Product List'!$A:$F,6,FALSE))</f>
        <v/>
      </c>
      <c r="F1557" s="174"/>
    </row>
    <row r="1558" spans="1:6" x14ac:dyDescent="0.25">
      <c r="A1558" s="140">
        <v>28301964</v>
      </c>
      <c r="B1558" s="173">
        <v>9781546181224</v>
      </c>
      <c r="C1558" s="141" t="s">
        <v>516</v>
      </c>
      <c r="D1558" s="172">
        <v>170502</v>
      </c>
      <c r="E1558" s="123" t="str">
        <f>IF(VLOOKUP($B:$B,'Spring ''26 CAWSE Product List'!$A:$F,6,FALSE)="","",VLOOKUP($B:$B,'Spring ''26 CAWSE Product List'!$A:$F,6,FALSE))</f>
        <v/>
      </c>
      <c r="F1558" s="141"/>
    </row>
    <row r="1559" spans="1:6" x14ac:dyDescent="0.25">
      <c r="A1559" s="140">
        <v>65187959</v>
      </c>
      <c r="B1559" s="173" t="s">
        <v>526</v>
      </c>
      <c r="C1559" s="141" t="s">
        <v>527</v>
      </c>
      <c r="D1559" s="172">
        <v>170502</v>
      </c>
      <c r="E1559" s="123" t="str">
        <f>IF(VLOOKUP($B:$B,'Spring ''26 CAWSE Product List'!$A:$F,6,FALSE)="","",VLOOKUP($B:$B,'Spring ''26 CAWSE Product List'!$A:$F,6,FALSE))</f>
        <v/>
      </c>
      <c r="F1559" s="156"/>
    </row>
    <row r="1560" spans="1:6" x14ac:dyDescent="0.25">
      <c r="A1560" s="156">
        <v>22265733</v>
      </c>
      <c r="B1560" s="163" t="s">
        <v>577</v>
      </c>
      <c r="C1560" s="156" t="s">
        <v>578</v>
      </c>
      <c r="D1560" s="157">
        <v>170502</v>
      </c>
      <c r="E1560" s="123" t="str">
        <f>IF(VLOOKUP($B:$B,'Spring ''26 CAWSE Product List'!$A:$F,6,FALSE)="","",VLOOKUP($B:$B,'Spring ''26 CAWSE Product List'!$A:$F,6,FALSE))</f>
        <v/>
      </c>
      <c r="F1560" s="174"/>
    </row>
    <row r="1561" spans="1:6" x14ac:dyDescent="0.25">
      <c r="A1561" s="156">
        <v>53304772</v>
      </c>
      <c r="B1561" s="163" t="s">
        <v>772</v>
      </c>
      <c r="C1561" s="156" t="s">
        <v>773</v>
      </c>
      <c r="D1561" s="157">
        <v>170502</v>
      </c>
      <c r="E1561" s="123" t="str">
        <f>IF(VLOOKUP($B:$B,'Spring ''26 CAWSE Product List'!$A:$F,6,FALSE)="","",VLOOKUP($B:$B,'Spring ''26 CAWSE Product List'!$A:$F,6,FALSE))</f>
        <v/>
      </c>
      <c r="F1561" s="174"/>
    </row>
    <row r="1562" spans="1:6" x14ac:dyDescent="0.25">
      <c r="A1562" s="162">
        <v>53304772</v>
      </c>
      <c r="B1562" s="163" t="s">
        <v>774</v>
      </c>
      <c r="C1562" s="156" t="s">
        <v>775</v>
      </c>
      <c r="D1562" s="157">
        <v>170502</v>
      </c>
      <c r="E1562" s="123" t="str">
        <f>IF(VLOOKUP($B:$B,'Spring ''26 CAWSE Product List'!$A:$F,6,FALSE)="","",VLOOKUP($B:$B,'Spring ''26 CAWSE Product List'!$A:$F,6,FALSE))</f>
        <v/>
      </c>
      <c r="F1562" s="156"/>
    </row>
    <row r="1563" spans="1:6" x14ac:dyDescent="0.25">
      <c r="A1563" s="162">
        <v>59232836</v>
      </c>
      <c r="B1563" s="163" t="s">
        <v>501</v>
      </c>
      <c r="C1563" s="156" t="s">
        <v>502</v>
      </c>
      <c r="D1563" s="157">
        <v>170503</v>
      </c>
      <c r="E1563" s="123" t="str">
        <f>IF(VLOOKUP($B:$B,'Spring ''26 CAWSE Product List'!$A:$F,6,FALSE)="","",VLOOKUP($B:$B,'Spring ''26 CAWSE Product List'!$A:$F,6,FALSE))</f>
        <v/>
      </c>
      <c r="F1563" s="174"/>
    </row>
    <row r="1564" spans="1:6" x14ac:dyDescent="0.25">
      <c r="A1564" s="156">
        <v>72433885</v>
      </c>
      <c r="B1564" s="163" t="s">
        <v>503</v>
      </c>
      <c r="C1564" s="156" t="s">
        <v>504</v>
      </c>
      <c r="D1564" s="157">
        <v>170503</v>
      </c>
      <c r="E1564" s="123" t="str">
        <f>IF(VLOOKUP($B:$B,'Spring ''26 CAWSE Product List'!$A:$F,6,FALSE)="","",VLOOKUP($B:$B,'Spring ''26 CAWSE Product List'!$A:$F,6,FALSE))</f>
        <v/>
      </c>
      <c r="F1564" s="156"/>
    </row>
    <row r="1565" spans="1:6" x14ac:dyDescent="0.25">
      <c r="A1565" s="162">
        <v>46605237</v>
      </c>
      <c r="B1565" s="163" t="s">
        <v>528</v>
      </c>
      <c r="C1565" s="156" t="s">
        <v>529</v>
      </c>
      <c r="D1565" s="157">
        <v>170503</v>
      </c>
      <c r="E1565" s="123" t="str">
        <f>IF(VLOOKUP($B:$B,'Spring ''26 CAWSE Product List'!$A:$F,6,FALSE)="","",VLOOKUP($B:$B,'Spring ''26 CAWSE Product List'!$A:$F,6,FALSE))</f>
        <v/>
      </c>
      <c r="F1565" s="156"/>
    </row>
    <row r="1566" spans="1:6" x14ac:dyDescent="0.25">
      <c r="A1566" s="162">
        <v>46605237</v>
      </c>
      <c r="B1566" s="163" t="s">
        <v>530</v>
      </c>
      <c r="C1566" s="156" t="s">
        <v>531</v>
      </c>
      <c r="D1566" s="157">
        <v>170503</v>
      </c>
      <c r="E1566" s="123" t="str">
        <f>IF(VLOOKUP($B:$B,'Spring ''26 CAWSE Product List'!$A:$F,6,FALSE)="","",VLOOKUP($B:$B,'Spring ''26 CAWSE Product List'!$A:$F,6,FALSE))</f>
        <v/>
      </c>
      <c r="F1566" s="141"/>
    </row>
    <row r="1567" spans="1:6" x14ac:dyDescent="0.25">
      <c r="A1567" s="140">
        <v>46605237</v>
      </c>
      <c r="B1567" s="173" t="s">
        <v>532</v>
      </c>
      <c r="C1567" s="141" t="s">
        <v>533</v>
      </c>
      <c r="D1567" s="172">
        <v>170503</v>
      </c>
      <c r="E1567" s="123" t="str">
        <f>IF(VLOOKUP($B:$B,'Spring ''26 CAWSE Product List'!$A:$F,6,FALSE)="","",VLOOKUP($B:$B,'Spring ''26 CAWSE Product List'!$A:$F,6,FALSE))</f>
        <v/>
      </c>
      <c r="F1567" s="156"/>
    </row>
    <row r="1568" spans="1:6" x14ac:dyDescent="0.25">
      <c r="A1568" s="140">
        <v>46605237</v>
      </c>
      <c r="B1568" s="173" t="s">
        <v>534</v>
      </c>
      <c r="C1568" s="141" t="s">
        <v>535</v>
      </c>
      <c r="D1568" s="172">
        <v>170503</v>
      </c>
      <c r="E1568" s="123" t="str">
        <f>IF(VLOOKUP($B:$B,'Spring ''26 CAWSE Product List'!$A:$F,6,FALSE)="","",VLOOKUP($B:$B,'Spring ''26 CAWSE Product List'!$A:$F,6,FALSE))</f>
        <v/>
      </c>
      <c r="F1568" s="141"/>
    </row>
    <row r="1569" spans="1:6" x14ac:dyDescent="0.25">
      <c r="A1569" s="140">
        <v>33258101</v>
      </c>
      <c r="B1569" s="173" t="s">
        <v>536</v>
      </c>
      <c r="C1569" s="141" t="s">
        <v>537</v>
      </c>
      <c r="D1569" s="172">
        <v>170503</v>
      </c>
      <c r="E1569" s="123" t="str">
        <f>IF(VLOOKUP($B:$B,'Spring ''26 CAWSE Product List'!$A:$F,6,FALSE)="","",VLOOKUP($B:$B,'Spring ''26 CAWSE Product List'!$A:$F,6,FALSE))</f>
        <v/>
      </c>
      <c r="F1569" s="156"/>
    </row>
    <row r="1570" spans="1:6" x14ac:dyDescent="0.25">
      <c r="A1570" s="140">
        <v>41985172</v>
      </c>
      <c r="B1570" s="173" t="s">
        <v>560</v>
      </c>
      <c r="C1570" s="141" t="s">
        <v>561</v>
      </c>
      <c r="D1570" s="172">
        <v>170503</v>
      </c>
      <c r="E1570" s="123" t="str">
        <f>IF(VLOOKUP($B:$B,'Spring ''26 CAWSE Product List'!$A:$F,6,FALSE)="","",VLOOKUP($B:$B,'Spring ''26 CAWSE Product List'!$A:$F,6,FALSE))</f>
        <v/>
      </c>
      <c r="F1570" s="174"/>
    </row>
    <row r="1571" spans="1:6" x14ac:dyDescent="0.25">
      <c r="A1571" s="140">
        <v>41985172</v>
      </c>
      <c r="B1571" s="173" t="s">
        <v>562</v>
      </c>
      <c r="C1571" s="141" t="s">
        <v>563</v>
      </c>
      <c r="D1571" s="172">
        <v>170503</v>
      </c>
      <c r="E1571" s="123" t="str">
        <f>IF(VLOOKUP($B:$B,'Spring ''26 CAWSE Product List'!$A:$F,6,FALSE)="","",VLOOKUP($B:$B,'Spring ''26 CAWSE Product List'!$A:$F,6,FALSE))</f>
        <v/>
      </c>
      <c r="F1571" s="156"/>
    </row>
    <row r="1572" spans="1:6" x14ac:dyDescent="0.25">
      <c r="A1572" s="156">
        <v>41985172</v>
      </c>
      <c r="B1572" s="163" t="s">
        <v>564</v>
      </c>
      <c r="C1572" s="156" t="s">
        <v>565</v>
      </c>
      <c r="D1572" s="157">
        <v>170503</v>
      </c>
      <c r="E1572" s="123" t="str">
        <f>IF(VLOOKUP($B:$B,'Spring ''26 CAWSE Product List'!$A:$F,6,FALSE)="","",VLOOKUP($B:$B,'Spring ''26 CAWSE Product List'!$A:$F,6,FALSE))</f>
        <v/>
      </c>
      <c r="F1572" s="156"/>
    </row>
    <row r="1573" spans="1:6" x14ac:dyDescent="0.25">
      <c r="A1573" s="162">
        <v>41985172</v>
      </c>
      <c r="B1573" s="163" t="s">
        <v>566</v>
      </c>
      <c r="C1573" s="156" t="s">
        <v>567</v>
      </c>
      <c r="D1573" s="157">
        <v>170503</v>
      </c>
      <c r="E1573" s="123" t="str">
        <f>IF(VLOOKUP($B:$B,'Spring ''26 CAWSE Product List'!$A:$F,6,FALSE)="","",VLOOKUP($B:$B,'Spring ''26 CAWSE Product List'!$A:$F,6,FALSE))</f>
        <v/>
      </c>
      <c r="F1573" s="174"/>
    </row>
    <row r="1574" spans="1:6" x14ac:dyDescent="0.25">
      <c r="A1574" s="140">
        <v>88885696</v>
      </c>
      <c r="B1574" s="173" t="s">
        <v>398</v>
      </c>
      <c r="C1574" s="141" t="s">
        <v>399</v>
      </c>
      <c r="D1574" s="172">
        <v>170601</v>
      </c>
      <c r="E1574" s="123" t="str">
        <f>IF(VLOOKUP($B:$B,'Spring ''26 CAWSE Product List'!$A:$F,6,FALSE)="","",VLOOKUP($B:$B,'Spring ''26 CAWSE Product List'!$A:$F,6,FALSE))</f>
        <v/>
      </c>
      <c r="F1574" s="156"/>
    </row>
    <row r="1575" spans="1:6" x14ac:dyDescent="0.25">
      <c r="A1575" s="140">
        <v>88885696</v>
      </c>
      <c r="B1575" s="173" t="s">
        <v>400</v>
      </c>
      <c r="C1575" s="141" t="s">
        <v>401</v>
      </c>
      <c r="D1575" s="172">
        <v>170601</v>
      </c>
      <c r="E1575" s="123" t="str">
        <f>IF(VLOOKUP($B:$B,'Spring ''26 CAWSE Product List'!$A:$F,6,FALSE)="","",VLOOKUP($B:$B,'Spring ''26 CAWSE Product List'!$A:$F,6,FALSE))</f>
        <v/>
      </c>
      <c r="F1575" s="156"/>
    </row>
    <row r="1576" spans="1:6" x14ac:dyDescent="0.25">
      <c r="A1576" s="140">
        <v>88885696</v>
      </c>
      <c r="B1576" s="173" t="s">
        <v>402</v>
      </c>
      <c r="C1576" s="141" t="s">
        <v>403</v>
      </c>
      <c r="D1576" s="172">
        <v>170601</v>
      </c>
      <c r="E1576" s="123" t="str">
        <f>IF(VLOOKUP($B:$B,'Spring ''26 CAWSE Product List'!$A:$F,6,FALSE)="","",VLOOKUP($B:$B,'Spring ''26 CAWSE Product List'!$A:$F,6,FALSE))</f>
        <v/>
      </c>
      <c r="F1576" s="156"/>
    </row>
    <row r="1577" spans="1:6" x14ac:dyDescent="0.25">
      <c r="A1577" s="140">
        <v>88885696</v>
      </c>
      <c r="B1577" s="173" t="s">
        <v>404</v>
      </c>
      <c r="C1577" s="141" t="s">
        <v>405</v>
      </c>
      <c r="D1577" s="172">
        <v>170601</v>
      </c>
      <c r="E1577" s="123" t="str">
        <f>IF(VLOOKUP($B:$B,'Spring ''26 CAWSE Product List'!$A:$F,6,FALSE)="","",VLOOKUP($B:$B,'Spring ''26 CAWSE Product List'!$A:$F,6,FALSE))</f>
        <v/>
      </c>
      <c r="F1577" s="156"/>
    </row>
    <row r="1578" spans="1:6" x14ac:dyDescent="0.25">
      <c r="A1578" s="140">
        <v>27739392</v>
      </c>
      <c r="B1578" s="173" t="s">
        <v>418</v>
      </c>
      <c r="C1578" s="141" t="s">
        <v>419</v>
      </c>
      <c r="D1578" s="172">
        <v>170601</v>
      </c>
      <c r="E1578" s="123" t="str">
        <f>IF(VLOOKUP($B:$B,'Spring ''26 CAWSE Product List'!$A:$F,6,FALSE)="","",VLOOKUP($B:$B,'Spring ''26 CAWSE Product List'!$A:$F,6,FALSE))</f>
        <v/>
      </c>
      <c r="F1578" s="156"/>
    </row>
    <row r="1579" spans="1:6" x14ac:dyDescent="0.25">
      <c r="A1579" s="140">
        <v>27739392</v>
      </c>
      <c r="B1579" s="173" t="s">
        <v>420</v>
      </c>
      <c r="C1579" s="141" t="s">
        <v>421</v>
      </c>
      <c r="D1579" s="172">
        <v>170601</v>
      </c>
      <c r="E1579" s="123" t="str">
        <f>IF(VLOOKUP($B:$B,'Spring ''26 CAWSE Product List'!$A:$F,6,FALSE)="","",VLOOKUP($B:$B,'Spring ''26 CAWSE Product List'!$A:$F,6,FALSE))</f>
        <v/>
      </c>
      <c r="F1579" s="156"/>
    </row>
    <row r="1580" spans="1:6" x14ac:dyDescent="0.25">
      <c r="A1580" s="140">
        <v>27739392</v>
      </c>
      <c r="B1580" s="173" t="s">
        <v>422</v>
      </c>
      <c r="C1580" s="141" t="s">
        <v>423</v>
      </c>
      <c r="D1580" s="172">
        <v>170601</v>
      </c>
      <c r="E1580" s="123" t="str">
        <f>IF(VLOOKUP($B:$B,'Spring ''26 CAWSE Product List'!$A:$F,6,FALSE)="","",VLOOKUP($B:$B,'Spring ''26 CAWSE Product List'!$A:$F,6,FALSE))</f>
        <v/>
      </c>
      <c r="F1580" s="156"/>
    </row>
    <row r="1581" spans="1:6" x14ac:dyDescent="0.25">
      <c r="A1581" s="140">
        <v>36791125</v>
      </c>
      <c r="B1581" s="173" t="s">
        <v>651</v>
      </c>
      <c r="C1581" s="141" t="s">
        <v>652</v>
      </c>
      <c r="D1581" s="172">
        <v>170601</v>
      </c>
      <c r="E1581" s="123" t="str">
        <f>IF(VLOOKUP($B:$B,'Spring ''26 CAWSE Product List'!$A:$F,6,FALSE)="","",VLOOKUP($B:$B,'Spring ''26 CAWSE Product List'!$A:$F,6,FALSE))</f>
        <v/>
      </c>
      <c r="F1581" s="156"/>
    </row>
    <row r="1582" spans="1:6" x14ac:dyDescent="0.25">
      <c r="A1582" s="162">
        <v>36791125</v>
      </c>
      <c r="B1582" s="163" t="s">
        <v>653</v>
      </c>
      <c r="C1582" s="156" t="s">
        <v>654</v>
      </c>
      <c r="D1582" s="157">
        <v>170601</v>
      </c>
      <c r="E1582" s="123" t="str">
        <f>IF(VLOOKUP($B:$B,'Spring ''26 CAWSE Product List'!$A:$F,6,FALSE)="","",VLOOKUP($B:$B,'Spring ''26 CAWSE Product List'!$A:$F,6,FALSE))</f>
        <v/>
      </c>
      <c r="F1582" s="156"/>
    </row>
    <row r="1583" spans="1:6" x14ac:dyDescent="0.25">
      <c r="A1583" s="162">
        <v>36791125</v>
      </c>
      <c r="B1583" s="163" t="s">
        <v>655</v>
      </c>
      <c r="C1583" s="156" t="s">
        <v>656</v>
      </c>
      <c r="D1583" s="157">
        <v>170601</v>
      </c>
      <c r="E1583" s="123" t="str">
        <f>IF(VLOOKUP($B:$B,'Spring ''26 CAWSE Product List'!$A:$F,6,FALSE)="","",VLOOKUP($B:$B,'Spring ''26 CAWSE Product List'!$A:$F,6,FALSE))</f>
        <v/>
      </c>
      <c r="F1583" s="156"/>
    </row>
    <row r="1584" spans="1:6" x14ac:dyDescent="0.25">
      <c r="A1584" s="162">
        <v>82898724</v>
      </c>
      <c r="B1584" s="163" t="s">
        <v>663</v>
      </c>
      <c r="C1584" s="156" t="s">
        <v>664</v>
      </c>
      <c r="D1584" s="157">
        <v>170601</v>
      </c>
      <c r="E1584" s="123" t="str">
        <f>IF(VLOOKUP($B:$B,'Spring ''26 CAWSE Product List'!$A:$F,6,FALSE)="","",VLOOKUP($B:$B,'Spring ''26 CAWSE Product List'!$A:$F,6,FALSE))</f>
        <v/>
      </c>
      <c r="F1584" s="156"/>
    </row>
    <row r="1585" spans="1:6" x14ac:dyDescent="0.25">
      <c r="A1585" s="162">
        <v>82898724</v>
      </c>
      <c r="B1585" s="163" t="s">
        <v>665</v>
      </c>
      <c r="C1585" s="156" t="s">
        <v>666</v>
      </c>
      <c r="D1585" s="157">
        <v>170601</v>
      </c>
      <c r="E1585" s="123" t="str">
        <f>IF(VLOOKUP($B:$B,'Spring ''26 CAWSE Product List'!$A:$F,6,FALSE)="","",VLOOKUP($B:$B,'Spring ''26 CAWSE Product List'!$A:$F,6,FALSE))</f>
        <v/>
      </c>
      <c r="F1585" s="156"/>
    </row>
    <row r="1586" spans="1:6" x14ac:dyDescent="0.25">
      <c r="A1586" s="162">
        <v>83455131</v>
      </c>
      <c r="B1586" s="163" t="s">
        <v>722</v>
      </c>
      <c r="C1586" s="156" t="s">
        <v>723</v>
      </c>
      <c r="D1586" s="157">
        <v>170601</v>
      </c>
      <c r="E1586" s="123" t="str">
        <f>IF(VLOOKUP($B:$B,'Spring ''26 CAWSE Product List'!$A:$F,6,FALSE)="","",VLOOKUP($B:$B,'Spring ''26 CAWSE Product List'!$A:$F,6,FALSE))</f>
        <v/>
      </c>
      <c r="F1586" s="156"/>
    </row>
    <row r="1587" spans="1:6" x14ac:dyDescent="0.25">
      <c r="A1587" s="162">
        <v>83455131</v>
      </c>
      <c r="B1587" s="163" t="s">
        <v>724</v>
      </c>
      <c r="C1587" s="156" t="s">
        <v>725</v>
      </c>
      <c r="D1587" s="157">
        <v>170601</v>
      </c>
      <c r="E1587" s="123" t="str">
        <f>IF(VLOOKUP($B:$B,'Spring ''26 CAWSE Product List'!$A:$F,6,FALSE)="","",VLOOKUP($B:$B,'Spring ''26 CAWSE Product List'!$A:$F,6,FALSE))</f>
        <v/>
      </c>
      <c r="F1587" s="156"/>
    </row>
    <row r="1588" spans="1:6" x14ac:dyDescent="0.25">
      <c r="A1588" s="162">
        <v>83455131</v>
      </c>
      <c r="B1588" s="163" t="s">
        <v>726</v>
      </c>
      <c r="C1588" s="156" t="s">
        <v>727</v>
      </c>
      <c r="D1588" s="157">
        <v>170601</v>
      </c>
      <c r="E1588" s="123" t="str">
        <f>IF(VLOOKUP($B:$B,'Spring ''26 CAWSE Product List'!$A:$F,6,FALSE)="","",VLOOKUP($B:$B,'Spring ''26 CAWSE Product List'!$A:$F,6,FALSE))</f>
        <v/>
      </c>
      <c r="F1588" s="156"/>
    </row>
    <row r="1589" spans="1:6" x14ac:dyDescent="0.25">
      <c r="A1589" s="140">
        <v>51106898</v>
      </c>
      <c r="B1589" s="173" t="s">
        <v>388</v>
      </c>
      <c r="C1589" s="141" t="s">
        <v>389</v>
      </c>
      <c r="D1589" s="172">
        <v>170602</v>
      </c>
      <c r="E1589" s="123" t="str">
        <f>IF(VLOOKUP($B:$B,'Spring ''26 CAWSE Product List'!$A:$F,6,FALSE)="","",VLOOKUP($B:$B,'Spring ''26 CAWSE Product List'!$A:$F,6,FALSE))</f>
        <v/>
      </c>
      <c r="F1589" s="156"/>
    </row>
    <row r="1590" spans="1:6" x14ac:dyDescent="0.25">
      <c r="A1590" s="162">
        <v>26932169</v>
      </c>
      <c r="B1590" s="163" t="s">
        <v>486</v>
      </c>
      <c r="C1590" s="156" t="s">
        <v>487</v>
      </c>
      <c r="D1590" s="157">
        <v>170602</v>
      </c>
      <c r="E1590" s="123" t="str">
        <f>IF(VLOOKUP($B:$B,'Spring ''26 CAWSE Product List'!$A:$F,6,FALSE)="","",VLOOKUP($B:$B,'Spring ''26 CAWSE Product List'!$A:$F,6,FALSE))</f>
        <v/>
      </c>
      <c r="F1590" s="174"/>
    </row>
    <row r="1591" spans="1:6" x14ac:dyDescent="0.25">
      <c r="A1591" s="162">
        <v>26932169</v>
      </c>
      <c r="B1591" s="163" t="s">
        <v>488</v>
      </c>
      <c r="C1591" s="156" t="s">
        <v>489</v>
      </c>
      <c r="D1591" s="157">
        <v>170602</v>
      </c>
      <c r="E1591" s="123" t="str">
        <f>IF(VLOOKUP($B:$B,'Spring ''26 CAWSE Product List'!$A:$F,6,FALSE)="","",VLOOKUP($B:$B,'Spring ''26 CAWSE Product List'!$A:$F,6,FALSE))</f>
        <v/>
      </c>
      <c r="F1591" s="174"/>
    </row>
    <row r="1592" spans="1:6" x14ac:dyDescent="0.25">
      <c r="A1592" s="162">
        <v>23673823</v>
      </c>
      <c r="B1592" s="163" t="s">
        <v>544</v>
      </c>
      <c r="C1592" s="156" t="s">
        <v>545</v>
      </c>
      <c r="D1592" s="157">
        <v>170602</v>
      </c>
      <c r="E1592" s="123" t="str">
        <f>IF(VLOOKUP($B:$B,'Spring ''26 CAWSE Product List'!$A:$F,6,FALSE)="","",VLOOKUP($B:$B,'Spring ''26 CAWSE Product List'!$A:$F,6,FALSE))</f>
        <v/>
      </c>
      <c r="F1592" s="156"/>
    </row>
    <row r="1593" spans="1:6" x14ac:dyDescent="0.25">
      <c r="A1593" s="162">
        <v>23673823</v>
      </c>
      <c r="B1593" s="163" t="s">
        <v>546</v>
      </c>
      <c r="C1593" s="156" t="s">
        <v>547</v>
      </c>
      <c r="D1593" s="157">
        <v>170602</v>
      </c>
      <c r="E1593" s="123" t="str">
        <f>IF(VLOOKUP($B:$B,'Spring ''26 CAWSE Product List'!$A:$F,6,FALSE)="","",VLOOKUP($B:$B,'Spring ''26 CAWSE Product List'!$A:$F,6,FALSE))</f>
        <v/>
      </c>
      <c r="F1593" s="174"/>
    </row>
    <row r="1594" spans="1:6" x14ac:dyDescent="0.25">
      <c r="A1594" s="140">
        <v>23673823</v>
      </c>
      <c r="B1594" s="173" t="s">
        <v>548</v>
      </c>
      <c r="C1594" s="141" t="s">
        <v>549</v>
      </c>
      <c r="D1594" s="172">
        <v>170602</v>
      </c>
      <c r="E1594" s="123" t="str">
        <f>IF(VLOOKUP($B:$B,'Spring ''26 CAWSE Product List'!$A:$F,6,FALSE)="","",VLOOKUP($B:$B,'Spring ''26 CAWSE Product List'!$A:$F,6,FALSE))</f>
        <v/>
      </c>
      <c r="F1594" s="174"/>
    </row>
    <row r="1595" spans="1:6" x14ac:dyDescent="0.25">
      <c r="A1595" s="156">
        <v>23673823</v>
      </c>
      <c r="B1595" s="163" t="s">
        <v>550</v>
      </c>
      <c r="C1595" s="156" t="s">
        <v>551</v>
      </c>
      <c r="D1595" s="157">
        <v>170602</v>
      </c>
      <c r="E1595" s="123" t="str">
        <f>IF(VLOOKUP($B:$B,'Spring ''26 CAWSE Product List'!$A:$F,6,FALSE)="","",VLOOKUP($B:$B,'Spring ''26 CAWSE Product List'!$A:$F,6,FALSE))</f>
        <v/>
      </c>
      <c r="F1595" s="156"/>
    </row>
    <row r="1596" spans="1:6" x14ac:dyDescent="0.25">
      <c r="A1596" s="162">
        <v>65546981</v>
      </c>
      <c r="B1596" s="163" t="s">
        <v>615</v>
      </c>
      <c r="C1596" s="156" t="s">
        <v>616</v>
      </c>
      <c r="D1596" s="157">
        <v>170602</v>
      </c>
      <c r="E1596" s="123" t="str">
        <f>IF(VLOOKUP($B:$B,'Spring ''26 CAWSE Product List'!$A:$F,6,FALSE)="","",VLOOKUP($B:$B,'Spring ''26 CAWSE Product List'!$A:$F,6,FALSE))</f>
        <v/>
      </c>
      <c r="F1596" s="174"/>
    </row>
    <row r="1597" spans="1:6" x14ac:dyDescent="0.25">
      <c r="A1597" s="140">
        <v>65546981</v>
      </c>
      <c r="B1597" s="173" t="s">
        <v>617</v>
      </c>
      <c r="C1597" s="141" t="s">
        <v>618</v>
      </c>
      <c r="D1597" s="172">
        <v>170602</v>
      </c>
      <c r="E1597" s="123" t="str">
        <f>IF(VLOOKUP($B:$B,'Spring ''26 CAWSE Product List'!$A:$F,6,FALSE)="","",VLOOKUP($B:$B,'Spring ''26 CAWSE Product List'!$A:$F,6,FALSE))</f>
        <v/>
      </c>
      <c r="F1597" s="174"/>
    </row>
    <row r="1598" spans="1:6" x14ac:dyDescent="0.25">
      <c r="A1598" s="140">
        <v>23893942</v>
      </c>
      <c r="B1598" s="173" t="s">
        <v>390</v>
      </c>
      <c r="C1598" s="141" t="s">
        <v>391</v>
      </c>
      <c r="D1598" s="172">
        <v>170603</v>
      </c>
      <c r="E1598" s="123" t="str">
        <f>IF(VLOOKUP($B:$B,'Spring ''26 CAWSE Product List'!$A:$F,6,FALSE)="","",VLOOKUP($B:$B,'Spring ''26 CAWSE Product List'!$A:$F,6,FALSE))</f>
        <v/>
      </c>
      <c r="F1598" s="156"/>
    </row>
    <row r="1599" spans="1:6" x14ac:dyDescent="0.25">
      <c r="A1599" s="140">
        <v>23893942</v>
      </c>
      <c r="B1599" s="173" t="s">
        <v>392</v>
      </c>
      <c r="C1599" s="141" t="s">
        <v>393</v>
      </c>
      <c r="D1599" s="172">
        <v>170603</v>
      </c>
      <c r="E1599" s="123" t="str">
        <f>IF(VLOOKUP($B:$B,'Spring ''26 CAWSE Product List'!$A:$F,6,FALSE)="","",VLOOKUP($B:$B,'Spring ''26 CAWSE Product List'!$A:$F,6,FALSE))</f>
        <v/>
      </c>
      <c r="F1599" s="156"/>
    </row>
    <row r="1600" spans="1:6" x14ac:dyDescent="0.25">
      <c r="A1600" s="140">
        <v>69712018</v>
      </c>
      <c r="B1600" s="173" t="s">
        <v>414</v>
      </c>
      <c r="C1600" s="141" t="s">
        <v>415</v>
      </c>
      <c r="D1600" s="172">
        <v>170603</v>
      </c>
      <c r="E1600" s="123" t="str">
        <f>IF(VLOOKUP($B:$B,'Spring ''26 CAWSE Product List'!$A:$F,6,FALSE)="","",VLOOKUP($B:$B,'Spring ''26 CAWSE Product List'!$A:$F,6,FALSE))</f>
        <v/>
      </c>
      <c r="F1600" s="156"/>
    </row>
    <row r="1601" spans="1:6" x14ac:dyDescent="0.25">
      <c r="A1601" s="140">
        <v>69712018</v>
      </c>
      <c r="B1601" s="173" t="s">
        <v>416</v>
      </c>
      <c r="C1601" s="141" t="s">
        <v>417</v>
      </c>
      <c r="D1601" s="172">
        <v>170603</v>
      </c>
      <c r="E1601" s="123" t="str">
        <f>IF(VLOOKUP($B:$B,'Spring ''26 CAWSE Product List'!$A:$F,6,FALSE)="","",VLOOKUP($B:$B,'Spring ''26 CAWSE Product List'!$A:$F,6,FALSE))</f>
        <v/>
      </c>
      <c r="F1601" s="156"/>
    </row>
    <row r="1602" spans="1:6" x14ac:dyDescent="0.25">
      <c r="A1602" s="140">
        <v>42422822</v>
      </c>
      <c r="B1602" s="173" t="s">
        <v>517</v>
      </c>
      <c r="C1602" s="141" t="s">
        <v>518</v>
      </c>
      <c r="D1602" s="172">
        <v>170603</v>
      </c>
      <c r="E1602" s="123" t="str">
        <f>IF(VLOOKUP($B:$B,'Spring ''26 CAWSE Product List'!$A:$F,6,FALSE)="","",VLOOKUP($B:$B,'Spring ''26 CAWSE Product List'!$A:$F,6,FALSE))</f>
        <v/>
      </c>
      <c r="F1602" s="156"/>
    </row>
    <row r="1603" spans="1:6" x14ac:dyDescent="0.25">
      <c r="A1603" s="140">
        <v>42422822</v>
      </c>
      <c r="B1603" s="173" t="s">
        <v>519</v>
      </c>
      <c r="C1603" s="141" t="s">
        <v>520</v>
      </c>
      <c r="D1603" s="172">
        <v>170603</v>
      </c>
      <c r="E1603" s="123" t="str">
        <f>IF(VLOOKUP($B:$B,'Spring ''26 CAWSE Product List'!$A:$F,6,FALSE)="","",VLOOKUP($B:$B,'Spring ''26 CAWSE Product List'!$A:$F,6,FALSE))</f>
        <v/>
      </c>
      <c r="F1603" s="156"/>
    </row>
    <row r="1604" spans="1:6" x14ac:dyDescent="0.25">
      <c r="A1604" s="140">
        <v>42422822</v>
      </c>
      <c r="B1604" s="173" t="s">
        <v>521</v>
      </c>
      <c r="C1604" s="141" t="s">
        <v>522</v>
      </c>
      <c r="D1604" s="172">
        <v>170603</v>
      </c>
      <c r="E1604" s="123" t="str">
        <f>IF(VLOOKUP($B:$B,'Spring ''26 CAWSE Product List'!$A:$F,6,FALSE)="","",VLOOKUP($B:$B,'Spring ''26 CAWSE Product List'!$A:$F,6,FALSE))</f>
        <v/>
      </c>
      <c r="F1604" s="156"/>
    </row>
    <row r="1605" spans="1:6" x14ac:dyDescent="0.25">
      <c r="A1605" s="140">
        <v>99117912</v>
      </c>
      <c r="B1605" s="173" t="s">
        <v>552</v>
      </c>
      <c r="C1605" s="141" t="s">
        <v>553</v>
      </c>
      <c r="D1605" s="172">
        <v>170603</v>
      </c>
      <c r="E1605" s="123" t="str">
        <f>IF(VLOOKUP($B:$B,'Spring ''26 CAWSE Product List'!$A:$F,6,FALSE)="","",VLOOKUP($B:$B,'Spring ''26 CAWSE Product List'!$A:$F,6,FALSE))</f>
        <v/>
      </c>
      <c r="F1605" s="174"/>
    </row>
    <row r="1606" spans="1:6" x14ac:dyDescent="0.25">
      <c r="A1606" s="162">
        <v>99117912</v>
      </c>
      <c r="B1606" s="163" t="s">
        <v>554</v>
      </c>
      <c r="C1606" s="156" t="s">
        <v>555</v>
      </c>
      <c r="D1606" s="157">
        <v>170603</v>
      </c>
      <c r="E1606" s="123" t="str">
        <f>IF(VLOOKUP($B:$B,'Spring ''26 CAWSE Product List'!$A:$F,6,FALSE)="","",VLOOKUP($B:$B,'Spring ''26 CAWSE Product List'!$A:$F,6,FALSE))</f>
        <v/>
      </c>
      <c r="F1606" s="174"/>
    </row>
    <row r="1607" spans="1:6" x14ac:dyDescent="0.25">
      <c r="A1607" s="156">
        <v>99117912</v>
      </c>
      <c r="B1607" s="163" t="s">
        <v>556</v>
      </c>
      <c r="C1607" s="156" t="s">
        <v>557</v>
      </c>
      <c r="D1607" s="157">
        <v>170603</v>
      </c>
      <c r="E1607" s="123" t="str">
        <f>IF(VLOOKUP($B:$B,'Spring ''26 CAWSE Product List'!$A:$F,6,FALSE)="","",VLOOKUP($B:$B,'Spring ''26 CAWSE Product List'!$A:$F,6,FALSE))</f>
        <v/>
      </c>
      <c r="F1607" s="174"/>
    </row>
    <row r="1608" spans="1:6" x14ac:dyDescent="0.25">
      <c r="A1608" s="156">
        <v>99117912</v>
      </c>
      <c r="B1608" s="163" t="s">
        <v>558</v>
      </c>
      <c r="C1608" s="156" t="s">
        <v>559</v>
      </c>
      <c r="D1608" s="157">
        <v>170603</v>
      </c>
      <c r="E1608" s="123" t="str">
        <f>IF(VLOOKUP($B:$B,'Spring ''26 CAWSE Product List'!$A:$F,6,FALSE)="","",VLOOKUP($B:$B,'Spring ''26 CAWSE Product List'!$A:$F,6,FALSE))</f>
        <v/>
      </c>
      <c r="F1608" s="174"/>
    </row>
    <row r="1609" spans="1:6" x14ac:dyDescent="0.25">
      <c r="A1609" s="140">
        <v>43621321</v>
      </c>
      <c r="B1609" s="173" t="s">
        <v>609</v>
      </c>
      <c r="C1609" s="141" t="s">
        <v>610</v>
      </c>
      <c r="D1609" s="172">
        <v>170603</v>
      </c>
      <c r="E1609" s="123" t="str">
        <f>IF(VLOOKUP($B:$B,'Spring ''26 CAWSE Product List'!$A:$F,6,FALSE)="","",VLOOKUP($B:$B,'Spring ''26 CAWSE Product List'!$A:$F,6,FALSE))</f>
        <v/>
      </c>
      <c r="F1609" s="174"/>
    </row>
    <row r="1610" spans="1:6" x14ac:dyDescent="0.25">
      <c r="A1610" s="162">
        <v>43621321</v>
      </c>
      <c r="B1610" s="163" t="s">
        <v>611</v>
      </c>
      <c r="C1610" s="156" t="s">
        <v>612</v>
      </c>
      <c r="D1610" s="157">
        <v>170603</v>
      </c>
      <c r="E1610" s="123" t="str">
        <f>IF(VLOOKUP($B:$B,'Spring ''26 CAWSE Product List'!$A:$F,6,FALSE)="","",VLOOKUP($B:$B,'Spring ''26 CAWSE Product List'!$A:$F,6,FALSE))</f>
        <v/>
      </c>
      <c r="F1610" s="156"/>
    </row>
    <row r="1611" spans="1:6" x14ac:dyDescent="0.25">
      <c r="A1611" s="140">
        <v>43621321</v>
      </c>
      <c r="B1611" s="173" t="s">
        <v>613</v>
      </c>
      <c r="C1611" s="141" t="s">
        <v>614</v>
      </c>
      <c r="D1611" s="172">
        <v>170603</v>
      </c>
      <c r="E1611" s="123" t="str">
        <f>IF(VLOOKUP($B:$B,'Spring ''26 CAWSE Product List'!$A:$F,6,FALSE)="","",VLOOKUP($B:$B,'Spring ''26 CAWSE Product List'!$A:$F,6,FALSE))</f>
        <v/>
      </c>
      <c r="F1611" s="174"/>
    </row>
    <row r="1612" spans="1:6" x14ac:dyDescent="0.25">
      <c r="A1612" s="140">
        <v>23938981</v>
      </c>
      <c r="B1612" s="173" t="s">
        <v>698</v>
      </c>
      <c r="C1612" s="141" t="s">
        <v>699</v>
      </c>
      <c r="D1612" s="172">
        <v>170603</v>
      </c>
      <c r="E1612" s="123" t="str">
        <f>IF(VLOOKUP($B:$B,'Spring ''26 CAWSE Product List'!$A:$F,6,FALSE)="","",VLOOKUP($B:$B,'Spring ''26 CAWSE Product List'!$A:$F,6,FALSE))</f>
        <v/>
      </c>
      <c r="F1612" s="156"/>
    </row>
    <row r="1613" spans="1:6" x14ac:dyDescent="0.25">
      <c r="A1613" s="162">
        <v>23938981</v>
      </c>
      <c r="B1613" s="163" t="s">
        <v>700</v>
      </c>
      <c r="C1613" s="156" t="s">
        <v>701</v>
      </c>
      <c r="D1613" s="157">
        <v>170603</v>
      </c>
      <c r="E1613" s="123" t="str">
        <f>IF(VLOOKUP($B:$B,'Spring ''26 CAWSE Product List'!$A:$F,6,FALSE)="","",VLOOKUP($B:$B,'Spring ''26 CAWSE Product List'!$A:$F,6,FALSE))</f>
        <v/>
      </c>
      <c r="F1613" s="156"/>
    </row>
    <row r="1614" spans="1:6" x14ac:dyDescent="0.25">
      <c r="A1614" s="140">
        <v>28236947</v>
      </c>
      <c r="B1614" s="173" t="s">
        <v>379</v>
      </c>
      <c r="C1614" s="141" t="s">
        <v>380</v>
      </c>
      <c r="D1614" s="172">
        <v>170701</v>
      </c>
      <c r="E1614" s="123" t="str">
        <f>IF(VLOOKUP($B:$B,'Spring ''26 CAWSE Product List'!$A:$F,6,FALSE)="","",VLOOKUP($B:$B,'Spring ''26 CAWSE Product List'!$A:$F,6,FALSE))</f>
        <v/>
      </c>
      <c r="F1614" s="156"/>
    </row>
    <row r="1615" spans="1:6" x14ac:dyDescent="0.25">
      <c r="A1615" s="140">
        <v>66023353</v>
      </c>
      <c r="B1615" s="173" t="s">
        <v>643</v>
      </c>
      <c r="C1615" s="141" t="s">
        <v>644</v>
      </c>
      <c r="D1615" s="172">
        <v>170701</v>
      </c>
      <c r="E1615" s="123" t="str">
        <f>IF(VLOOKUP($B:$B,'Spring ''26 CAWSE Product List'!$A:$F,6,FALSE)="","",VLOOKUP($B:$B,'Spring ''26 CAWSE Product List'!$A:$F,6,FALSE))</f>
        <v/>
      </c>
      <c r="F1615" s="174"/>
    </row>
    <row r="1616" spans="1:6" x14ac:dyDescent="0.25">
      <c r="A1616" s="140">
        <v>66023353</v>
      </c>
      <c r="B1616" s="173" t="s">
        <v>645</v>
      </c>
      <c r="C1616" s="141" t="s">
        <v>646</v>
      </c>
      <c r="D1616" s="172">
        <v>170701</v>
      </c>
      <c r="E1616" s="123" t="str">
        <f>IF(VLOOKUP($B:$B,'Spring ''26 CAWSE Product List'!$A:$F,6,FALSE)="","",VLOOKUP($B:$B,'Spring ''26 CAWSE Product List'!$A:$F,6,FALSE))</f>
        <v/>
      </c>
      <c r="F1616" s="156"/>
    </row>
    <row r="1617" spans="1:6" x14ac:dyDescent="0.25">
      <c r="A1617" s="162">
        <v>66023353</v>
      </c>
      <c r="B1617" s="163" t="s">
        <v>647</v>
      </c>
      <c r="C1617" s="156" t="s">
        <v>648</v>
      </c>
      <c r="D1617" s="157">
        <v>170701</v>
      </c>
      <c r="E1617" s="123" t="str">
        <f>IF(VLOOKUP($B:$B,'Spring ''26 CAWSE Product List'!$A:$F,6,FALSE)="","",VLOOKUP($B:$B,'Spring ''26 CAWSE Product List'!$A:$F,6,FALSE))</f>
        <v/>
      </c>
      <c r="F1617" s="156"/>
    </row>
    <row r="1618" spans="1:6" x14ac:dyDescent="0.25">
      <c r="A1618" s="162">
        <v>66023353</v>
      </c>
      <c r="B1618" s="163" t="s">
        <v>649</v>
      </c>
      <c r="C1618" s="156" t="s">
        <v>650</v>
      </c>
      <c r="D1618" s="157">
        <v>170701</v>
      </c>
      <c r="E1618" s="123" t="str">
        <f>IF(VLOOKUP($B:$B,'Spring ''26 CAWSE Product List'!$A:$F,6,FALSE)="","",VLOOKUP($B:$B,'Spring ''26 CAWSE Product List'!$A:$F,6,FALSE))</f>
        <v/>
      </c>
      <c r="F1618" s="156"/>
    </row>
    <row r="1619" spans="1:6" x14ac:dyDescent="0.25">
      <c r="A1619" s="140">
        <v>34994372</v>
      </c>
      <c r="B1619" s="173" t="s">
        <v>710</v>
      </c>
      <c r="C1619" s="141" t="s">
        <v>711</v>
      </c>
      <c r="D1619" s="172">
        <v>170701</v>
      </c>
      <c r="E1619" s="123" t="str">
        <f>IF(VLOOKUP($B:$B,'Spring ''26 CAWSE Product List'!$A:$F,6,FALSE)="","",VLOOKUP($B:$B,'Spring ''26 CAWSE Product List'!$A:$F,6,FALSE))</f>
        <v/>
      </c>
      <c r="F1619" s="156"/>
    </row>
    <row r="1620" spans="1:6" x14ac:dyDescent="0.25">
      <c r="A1620" s="140">
        <v>34994372</v>
      </c>
      <c r="B1620" s="173" t="s">
        <v>712</v>
      </c>
      <c r="C1620" s="141" t="s">
        <v>713</v>
      </c>
      <c r="D1620" s="172">
        <v>170701</v>
      </c>
      <c r="E1620" s="123" t="str">
        <f>IF(VLOOKUP($B:$B,'Spring ''26 CAWSE Product List'!$A:$F,6,FALSE)="","",VLOOKUP($B:$B,'Spring ''26 CAWSE Product List'!$A:$F,6,FALSE))</f>
        <v/>
      </c>
      <c r="F1620" s="156"/>
    </row>
    <row r="1621" spans="1:6" x14ac:dyDescent="0.25">
      <c r="A1621" s="140">
        <v>34994372</v>
      </c>
      <c r="B1621" s="173" t="s">
        <v>714</v>
      </c>
      <c r="C1621" s="141" t="s">
        <v>715</v>
      </c>
      <c r="D1621" s="172">
        <v>170701</v>
      </c>
      <c r="E1621" s="123" t="str">
        <f>IF(VLOOKUP($B:$B,'Spring ''26 CAWSE Product List'!$A:$F,6,FALSE)="","",VLOOKUP($B:$B,'Spring ''26 CAWSE Product List'!$A:$F,6,FALSE))</f>
        <v/>
      </c>
      <c r="F1621" s="156"/>
    </row>
    <row r="1622" spans="1:6" x14ac:dyDescent="0.25">
      <c r="A1622" s="162">
        <v>39649903</v>
      </c>
      <c r="B1622" s="163" t="s">
        <v>716</v>
      </c>
      <c r="C1622" s="156" t="s">
        <v>717</v>
      </c>
      <c r="D1622" s="157">
        <v>170701</v>
      </c>
      <c r="E1622" s="123" t="str">
        <f>IF(VLOOKUP($B:$B,'Spring ''26 CAWSE Product List'!$A:$F,6,FALSE)="","",VLOOKUP($B:$B,'Spring ''26 CAWSE Product List'!$A:$F,6,FALSE))</f>
        <v/>
      </c>
      <c r="F1622" s="156"/>
    </row>
    <row r="1623" spans="1:6" x14ac:dyDescent="0.25">
      <c r="A1623" s="162">
        <v>39649903</v>
      </c>
      <c r="B1623" s="163" t="s">
        <v>718</v>
      </c>
      <c r="C1623" s="156" t="s">
        <v>719</v>
      </c>
      <c r="D1623" s="157">
        <v>170701</v>
      </c>
      <c r="E1623" s="123" t="str">
        <f>IF(VLOOKUP($B:$B,'Spring ''26 CAWSE Product List'!$A:$F,6,FALSE)="","",VLOOKUP($B:$B,'Spring ''26 CAWSE Product List'!$A:$F,6,FALSE))</f>
        <v/>
      </c>
      <c r="F1623" s="174"/>
    </row>
    <row r="1624" spans="1:6" x14ac:dyDescent="0.25">
      <c r="A1624" s="156">
        <v>39649903</v>
      </c>
      <c r="B1624" s="163" t="s">
        <v>720</v>
      </c>
      <c r="C1624" s="156" t="s">
        <v>721</v>
      </c>
      <c r="D1624" s="157">
        <v>170701</v>
      </c>
      <c r="E1624" s="123" t="str">
        <f>IF(VLOOKUP($B:$B,'Spring ''26 CAWSE Product List'!$A:$F,6,FALSE)="","",VLOOKUP($B:$B,'Spring ''26 CAWSE Product List'!$A:$F,6,FALSE))</f>
        <v/>
      </c>
      <c r="F1624" s="156"/>
    </row>
    <row r="1625" spans="1:6" x14ac:dyDescent="0.25">
      <c r="A1625" s="140">
        <v>62902411</v>
      </c>
      <c r="B1625" s="173" t="s">
        <v>728</v>
      </c>
      <c r="C1625" s="141" t="s">
        <v>729</v>
      </c>
      <c r="D1625" s="172">
        <v>170701</v>
      </c>
      <c r="E1625" s="123" t="str">
        <f>IF(VLOOKUP($B:$B,'Spring ''26 CAWSE Product List'!$A:$F,6,FALSE)="","",VLOOKUP($B:$B,'Spring ''26 CAWSE Product List'!$A:$F,6,FALSE))</f>
        <v/>
      </c>
      <c r="F1625" s="174"/>
    </row>
    <row r="1626" spans="1:6" x14ac:dyDescent="0.25">
      <c r="A1626" s="140">
        <v>12391586</v>
      </c>
      <c r="B1626" s="173">
        <v>9781546176800</v>
      </c>
      <c r="C1626" s="141" t="s">
        <v>732</v>
      </c>
      <c r="D1626" s="172">
        <v>170701</v>
      </c>
      <c r="E1626" s="123" t="str">
        <f>IF(VLOOKUP($B:$B,'Spring ''26 CAWSE Product List'!$A:$F,6,FALSE)="","",VLOOKUP($B:$B,'Spring ''26 CAWSE Product List'!$A:$F,6,FALSE))</f>
        <v/>
      </c>
      <c r="F1626" s="156"/>
    </row>
    <row r="1627" spans="1:6" x14ac:dyDescent="0.25">
      <c r="A1627" s="140">
        <v>31482067</v>
      </c>
      <c r="B1627" s="173" t="s">
        <v>440</v>
      </c>
      <c r="C1627" s="141" t="s">
        <v>441</v>
      </c>
      <c r="D1627" s="172">
        <v>170702</v>
      </c>
      <c r="E1627" s="123" t="str">
        <f>IF(VLOOKUP($B:$B,'Spring ''26 CAWSE Product List'!$A:$F,6,FALSE)="","",VLOOKUP($B:$B,'Spring ''26 CAWSE Product List'!$A:$F,6,FALSE))</f>
        <v/>
      </c>
      <c r="F1627" s="174"/>
    </row>
    <row r="1628" spans="1:6" x14ac:dyDescent="0.25">
      <c r="A1628" s="140">
        <v>22988437</v>
      </c>
      <c r="B1628" s="173" t="s">
        <v>484</v>
      </c>
      <c r="C1628" s="141" t="s">
        <v>485</v>
      </c>
      <c r="D1628" s="172">
        <v>170702</v>
      </c>
      <c r="E1628" s="123" t="str">
        <f>IF(VLOOKUP($B:$B,'Spring ''26 CAWSE Product List'!$A:$F,6,FALSE)="","",VLOOKUP($B:$B,'Spring ''26 CAWSE Product List'!$A:$F,6,FALSE))</f>
        <v/>
      </c>
      <c r="F1628" s="156"/>
    </row>
    <row r="1629" spans="1:6" x14ac:dyDescent="0.25">
      <c r="A1629" s="140">
        <v>47095671</v>
      </c>
      <c r="B1629" s="173" t="s">
        <v>490</v>
      </c>
      <c r="C1629" s="141" t="s">
        <v>491</v>
      </c>
      <c r="D1629" s="172">
        <v>170702</v>
      </c>
      <c r="E1629" s="123" t="str">
        <f>IF(VLOOKUP($B:$B,'Spring ''26 CAWSE Product List'!$A:$F,6,FALSE)="","",VLOOKUP($B:$B,'Spring ''26 CAWSE Product List'!$A:$F,6,FALSE))</f>
        <v/>
      </c>
      <c r="F1629" s="174"/>
    </row>
    <row r="1630" spans="1:6" x14ac:dyDescent="0.25">
      <c r="A1630" s="156">
        <v>47095671</v>
      </c>
      <c r="B1630" s="163" t="s">
        <v>492</v>
      </c>
      <c r="C1630" s="156" t="s">
        <v>493</v>
      </c>
      <c r="D1630" s="157">
        <v>170702</v>
      </c>
      <c r="E1630" s="123" t="str">
        <f>IF(VLOOKUP($B:$B,'Spring ''26 CAWSE Product List'!$A:$F,6,FALSE)="","",VLOOKUP($B:$B,'Spring ''26 CAWSE Product List'!$A:$F,6,FALSE))</f>
        <v/>
      </c>
      <c r="F1630" s="156"/>
    </row>
    <row r="1631" spans="1:6" x14ac:dyDescent="0.25">
      <c r="A1631" s="140">
        <v>47095671</v>
      </c>
      <c r="B1631" s="173" t="s">
        <v>494</v>
      </c>
      <c r="C1631" s="141" t="s">
        <v>495</v>
      </c>
      <c r="D1631" s="172">
        <v>170702</v>
      </c>
      <c r="E1631" s="123" t="str">
        <f>IF(VLOOKUP($B:$B,'Spring ''26 CAWSE Product List'!$A:$F,6,FALSE)="","",VLOOKUP($B:$B,'Spring ''26 CAWSE Product List'!$A:$F,6,FALSE))</f>
        <v/>
      </c>
      <c r="F1631" s="156"/>
    </row>
    <row r="1632" spans="1:6" x14ac:dyDescent="0.25">
      <c r="A1632" s="162">
        <v>47095671</v>
      </c>
      <c r="B1632" s="163" t="s">
        <v>496</v>
      </c>
      <c r="C1632" s="156" t="s">
        <v>497</v>
      </c>
      <c r="D1632" s="157">
        <v>170702</v>
      </c>
      <c r="E1632" s="123" t="str">
        <f>IF(VLOOKUP($B:$B,'Spring ''26 CAWSE Product List'!$A:$F,6,FALSE)="","",VLOOKUP($B:$B,'Spring ''26 CAWSE Product List'!$A:$F,6,FALSE))</f>
        <v/>
      </c>
      <c r="F1632" s="156"/>
    </row>
    <row r="1633" spans="1:6" x14ac:dyDescent="0.25">
      <c r="A1633" s="162">
        <v>47095671</v>
      </c>
      <c r="B1633" s="163" t="s">
        <v>498</v>
      </c>
      <c r="C1633" s="156" t="s">
        <v>499</v>
      </c>
      <c r="D1633" s="157">
        <v>170702</v>
      </c>
      <c r="E1633" s="123" t="str">
        <f>IF(VLOOKUP($B:$B,'Spring ''26 CAWSE Product List'!$A:$F,6,FALSE)="","",VLOOKUP($B:$B,'Spring ''26 CAWSE Product List'!$A:$F,6,FALSE))</f>
        <v/>
      </c>
      <c r="F1633" s="156"/>
    </row>
    <row r="1634" spans="1:6" x14ac:dyDescent="0.25">
      <c r="A1634" s="156">
        <v>93975775</v>
      </c>
      <c r="B1634" s="163">
        <v>9781546120193</v>
      </c>
      <c r="C1634" s="156" t="s">
        <v>691</v>
      </c>
      <c r="D1634" s="157">
        <v>170702</v>
      </c>
      <c r="E1634" s="123" t="str">
        <f>IF(VLOOKUP($B:$B,'Spring ''26 CAWSE Product List'!$A:$F,6,FALSE)="","",VLOOKUP($B:$B,'Spring ''26 CAWSE Product List'!$A:$F,6,FALSE))</f>
        <v/>
      </c>
      <c r="F1634" s="174"/>
    </row>
    <row r="1635" spans="1:6" x14ac:dyDescent="0.25">
      <c r="A1635" s="140">
        <v>22074416</v>
      </c>
      <c r="B1635" s="173" t="s">
        <v>432</v>
      </c>
      <c r="C1635" s="141" t="s">
        <v>433</v>
      </c>
      <c r="D1635" s="172">
        <v>170703</v>
      </c>
      <c r="E1635" s="123" t="str">
        <f>IF(VLOOKUP($B:$B,'Spring ''26 CAWSE Product List'!$A:$F,6,FALSE)="","",VLOOKUP($B:$B,'Spring ''26 CAWSE Product List'!$A:$F,6,FALSE))</f>
        <v/>
      </c>
      <c r="F1635" s="156"/>
    </row>
    <row r="1636" spans="1:6" x14ac:dyDescent="0.25">
      <c r="A1636" s="162">
        <v>59759678</v>
      </c>
      <c r="B1636" s="163" t="s">
        <v>591</v>
      </c>
      <c r="C1636" s="156" t="s">
        <v>592</v>
      </c>
      <c r="D1636" s="157">
        <v>170703</v>
      </c>
      <c r="E1636" s="123" t="str">
        <f>IF(VLOOKUP($B:$B,'Spring ''26 CAWSE Product List'!$A:$F,6,FALSE)="","",VLOOKUP($B:$B,'Spring ''26 CAWSE Product List'!$A:$F,6,FALSE))</f>
        <v/>
      </c>
      <c r="F1636" s="174"/>
    </row>
    <row r="1637" spans="1:6" x14ac:dyDescent="0.25">
      <c r="A1637" s="162">
        <v>59759678</v>
      </c>
      <c r="B1637" s="163" t="s">
        <v>593</v>
      </c>
      <c r="C1637" s="156" t="s">
        <v>594</v>
      </c>
      <c r="D1637" s="157">
        <v>170703</v>
      </c>
      <c r="E1637" s="123" t="str">
        <f>IF(VLOOKUP($B:$B,'Spring ''26 CAWSE Product List'!$A:$F,6,FALSE)="","",VLOOKUP($B:$B,'Spring ''26 CAWSE Product List'!$A:$F,6,FALSE))</f>
        <v/>
      </c>
      <c r="F1637" s="156"/>
    </row>
    <row r="1638" spans="1:6" x14ac:dyDescent="0.25">
      <c r="A1638" s="140">
        <v>59759678</v>
      </c>
      <c r="B1638" s="173" t="s">
        <v>595</v>
      </c>
      <c r="C1638" s="141" t="s">
        <v>596</v>
      </c>
      <c r="D1638" s="172">
        <v>170703</v>
      </c>
      <c r="E1638" s="123" t="str">
        <f>IF(VLOOKUP($B:$B,'Spring ''26 CAWSE Product List'!$A:$F,6,FALSE)="","",VLOOKUP($B:$B,'Spring ''26 CAWSE Product List'!$A:$F,6,FALSE))</f>
        <v/>
      </c>
      <c r="F1638" s="174"/>
    </row>
    <row r="1639" spans="1:6" x14ac:dyDescent="0.25">
      <c r="A1639" s="162">
        <v>32852792</v>
      </c>
      <c r="B1639" s="163" t="s">
        <v>597</v>
      </c>
      <c r="C1639" s="156" t="s">
        <v>598</v>
      </c>
      <c r="D1639" s="157">
        <v>170703</v>
      </c>
      <c r="E1639" s="123" t="str">
        <f>IF(VLOOKUP($B:$B,'Spring ''26 CAWSE Product List'!$A:$F,6,FALSE)="","",VLOOKUP($B:$B,'Spring ''26 CAWSE Product List'!$A:$F,6,FALSE))</f>
        <v/>
      </c>
      <c r="F1639" s="174"/>
    </row>
    <row r="1640" spans="1:6" x14ac:dyDescent="0.25">
      <c r="A1640" s="140">
        <v>32852792</v>
      </c>
      <c r="B1640" s="173" t="s">
        <v>599</v>
      </c>
      <c r="C1640" s="141" t="s">
        <v>600</v>
      </c>
      <c r="D1640" s="172">
        <v>170703</v>
      </c>
      <c r="E1640" s="123" t="str">
        <f>IF(VLOOKUP($B:$B,'Spring ''26 CAWSE Product List'!$A:$F,6,FALSE)="","",VLOOKUP($B:$B,'Spring ''26 CAWSE Product List'!$A:$F,6,FALSE))</f>
        <v/>
      </c>
      <c r="F1640" s="156"/>
    </row>
    <row r="1641" spans="1:6" x14ac:dyDescent="0.25">
      <c r="A1641" s="156">
        <v>32852792</v>
      </c>
      <c r="B1641" s="163" t="s">
        <v>601</v>
      </c>
      <c r="C1641" s="156" t="s">
        <v>602</v>
      </c>
      <c r="D1641" s="157">
        <v>170703</v>
      </c>
      <c r="E1641" s="123" t="str">
        <f>IF(VLOOKUP($B:$B,'Spring ''26 CAWSE Product List'!$A:$F,6,FALSE)="","",VLOOKUP($B:$B,'Spring ''26 CAWSE Product List'!$A:$F,6,FALSE))</f>
        <v/>
      </c>
      <c r="F1641" s="156"/>
    </row>
    <row r="1642" spans="1:6" x14ac:dyDescent="0.25">
      <c r="A1642" s="162">
        <v>32852792</v>
      </c>
      <c r="B1642" s="163" t="s">
        <v>603</v>
      </c>
      <c r="C1642" s="156" t="s">
        <v>604</v>
      </c>
      <c r="D1642" s="157">
        <v>170703</v>
      </c>
      <c r="E1642" s="123" t="str">
        <f>IF(VLOOKUP($B:$B,'Spring ''26 CAWSE Product List'!$A:$F,6,FALSE)="","",VLOOKUP($B:$B,'Spring ''26 CAWSE Product List'!$A:$F,6,FALSE))</f>
        <v/>
      </c>
      <c r="F1642" s="174"/>
    </row>
    <row r="1643" spans="1:6" x14ac:dyDescent="0.25">
      <c r="A1643" s="162">
        <v>76139408</v>
      </c>
      <c r="B1643" s="163" t="s">
        <v>667</v>
      </c>
      <c r="C1643" s="156" t="s">
        <v>668</v>
      </c>
      <c r="D1643" s="157">
        <v>170703</v>
      </c>
      <c r="E1643" s="123" t="str">
        <f>IF(VLOOKUP($B:$B,'Spring ''26 CAWSE Product List'!$A:$F,6,FALSE)="","",VLOOKUP($B:$B,'Spring ''26 CAWSE Product List'!$A:$F,6,FALSE))</f>
        <v/>
      </c>
      <c r="F1643" s="156"/>
    </row>
    <row r="1644" spans="1:6" x14ac:dyDescent="0.25">
      <c r="A1644" s="162">
        <v>76139408</v>
      </c>
      <c r="B1644" s="163" t="s">
        <v>669</v>
      </c>
      <c r="C1644" s="156" t="s">
        <v>670</v>
      </c>
      <c r="D1644" s="157">
        <v>170703</v>
      </c>
      <c r="E1644" s="123" t="str">
        <f>IF(VLOOKUP($B:$B,'Spring ''26 CAWSE Product List'!$A:$F,6,FALSE)="","",VLOOKUP($B:$B,'Spring ''26 CAWSE Product List'!$A:$F,6,FALSE))</f>
        <v/>
      </c>
      <c r="F1644" s="156"/>
    </row>
    <row r="1645" spans="1:6" x14ac:dyDescent="0.25">
      <c r="A1645" s="140">
        <v>61211300</v>
      </c>
      <c r="B1645" s="173" t="s">
        <v>692</v>
      </c>
      <c r="C1645" s="141" t="s">
        <v>693</v>
      </c>
      <c r="D1645" s="172">
        <v>170703</v>
      </c>
      <c r="E1645" s="123" t="str">
        <f>IF(VLOOKUP($B:$B,'Spring ''26 CAWSE Product List'!$A:$F,6,FALSE)="","",VLOOKUP($B:$B,'Spring ''26 CAWSE Product List'!$A:$F,6,FALSE))</f>
        <v/>
      </c>
      <c r="F1645" s="174"/>
    </row>
    <row r="1646" spans="1:6" x14ac:dyDescent="0.25">
      <c r="A1646" s="140">
        <v>61211300</v>
      </c>
      <c r="B1646" s="173" t="s">
        <v>694</v>
      </c>
      <c r="C1646" s="141" t="s">
        <v>695</v>
      </c>
      <c r="D1646" s="172">
        <v>170703</v>
      </c>
      <c r="E1646" s="123" t="str">
        <f>IF(VLOOKUP($B:$B,'Spring ''26 CAWSE Product List'!$A:$F,6,FALSE)="","",VLOOKUP($B:$B,'Spring ''26 CAWSE Product List'!$A:$F,6,FALSE))</f>
        <v/>
      </c>
      <c r="F1646" s="156"/>
    </row>
    <row r="1647" spans="1:6" x14ac:dyDescent="0.25">
      <c r="A1647" s="162">
        <v>61211300</v>
      </c>
      <c r="B1647" s="163" t="s">
        <v>696</v>
      </c>
      <c r="C1647" s="156" t="s">
        <v>697</v>
      </c>
      <c r="D1647" s="157">
        <v>170703</v>
      </c>
      <c r="E1647" s="123" t="str">
        <f>IF(VLOOKUP($B:$B,'Spring ''26 CAWSE Product List'!$A:$F,6,FALSE)="","",VLOOKUP($B:$B,'Spring ''26 CAWSE Product List'!$A:$F,6,FALSE))</f>
        <v/>
      </c>
      <c r="F1647" s="174"/>
    </row>
    <row r="1648" spans="1:6" x14ac:dyDescent="0.25">
      <c r="A1648" s="162">
        <v>44787822</v>
      </c>
      <c r="B1648" s="163">
        <v>9781546119623</v>
      </c>
      <c r="C1648" s="156" t="s">
        <v>730</v>
      </c>
      <c r="D1648" s="157">
        <v>170703</v>
      </c>
      <c r="E1648" s="123" t="str">
        <f>IF(VLOOKUP($B:$B,'Spring ''26 CAWSE Product List'!$A:$F,6,FALSE)="","",VLOOKUP($B:$B,'Spring ''26 CAWSE Product List'!$A:$F,6,FALSE))</f>
        <v/>
      </c>
      <c r="F1648" s="156"/>
    </row>
    <row r="1649" spans="1:6" x14ac:dyDescent="0.25">
      <c r="A1649" s="140">
        <v>95828597</v>
      </c>
      <c r="B1649" s="173" t="s">
        <v>779</v>
      </c>
      <c r="C1649" s="141" t="s">
        <v>780</v>
      </c>
      <c r="D1649" s="172">
        <v>170703</v>
      </c>
      <c r="E1649" s="123" t="str">
        <f>IF(VLOOKUP($B:$B,'Spring ''26 CAWSE Product List'!$A:$F,6,FALSE)="","",VLOOKUP($B:$B,'Spring ''26 CAWSE Product List'!$A:$F,6,FALSE))</f>
        <v/>
      </c>
      <c r="F1649" s="141"/>
    </row>
    <row r="1650" spans="1:6" x14ac:dyDescent="0.25">
      <c r="A1650" s="140">
        <v>95828597</v>
      </c>
      <c r="B1650" s="173" t="s">
        <v>781</v>
      </c>
      <c r="C1650" s="141" t="s">
        <v>782</v>
      </c>
      <c r="D1650" s="172">
        <v>170703</v>
      </c>
      <c r="E1650" s="123" t="str">
        <f>IF(VLOOKUP($B:$B,'Spring ''26 CAWSE Product List'!$A:$F,6,FALSE)="","",VLOOKUP($B:$B,'Spring ''26 CAWSE Product List'!$A:$F,6,FALSE))</f>
        <v/>
      </c>
      <c r="F1650" s="141"/>
    </row>
    <row r="1651" spans="1:6" x14ac:dyDescent="0.25">
      <c r="A1651" s="156">
        <v>89393889</v>
      </c>
      <c r="B1651" s="163">
        <v>9781546180074</v>
      </c>
      <c r="C1651" s="156" t="s">
        <v>475</v>
      </c>
      <c r="D1651" s="157">
        <v>170801</v>
      </c>
      <c r="E1651" s="123" t="str">
        <f>IF(VLOOKUP($B:$B,'Spring ''26 CAWSE Product List'!$A:$F,6,FALSE)="","",VLOOKUP($B:$B,'Spring ''26 CAWSE Product List'!$A:$F,6,FALSE))</f>
        <v/>
      </c>
      <c r="F1651" s="156"/>
    </row>
    <row r="1652" spans="1:6" x14ac:dyDescent="0.25">
      <c r="A1652" s="140">
        <v>16869625</v>
      </c>
      <c r="B1652" s="173" t="s">
        <v>505</v>
      </c>
      <c r="C1652" s="141" t="s">
        <v>506</v>
      </c>
      <c r="D1652" s="172">
        <v>170801</v>
      </c>
      <c r="E1652" s="123" t="str">
        <f>IF(VLOOKUP($B:$B,'Spring ''26 CAWSE Product List'!$A:$F,6,FALSE)="","",VLOOKUP($B:$B,'Spring ''26 CAWSE Product List'!$A:$F,6,FALSE))</f>
        <v/>
      </c>
      <c r="F1652" s="156"/>
    </row>
    <row r="1653" spans="1:6" x14ac:dyDescent="0.25">
      <c r="A1653" s="140">
        <v>16869625</v>
      </c>
      <c r="B1653" s="173" t="s">
        <v>507</v>
      </c>
      <c r="C1653" s="141" t="s">
        <v>508</v>
      </c>
      <c r="D1653" s="172">
        <v>170801</v>
      </c>
      <c r="E1653" s="123" t="str">
        <f>IF(VLOOKUP($B:$B,'Spring ''26 CAWSE Product List'!$A:$F,6,FALSE)="","",VLOOKUP($B:$B,'Spring ''26 CAWSE Product List'!$A:$F,6,FALSE))</f>
        <v/>
      </c>
      <c r="F1653" s="156"/>
    </row>
    <row r="1654" spans="1:6" x14ac:dyDescent="0.25">
      <c r="A1654" s="140">
        <v>16869625</v>
      </c>
      <c r="B1654" s="173" t="s">
        <v>509</v>
      </c>
      <c r="C1654" s="141" t="s">
        <v>510</v>
      </c>
      <c r="D1654" s="172">
        <v>170801</v>
      </c>
      <c r="E1654" s="123" t="str">
        <f>IF(VLOOKUP($B:$B,'Spring ''26 CAWSE Product List'!$A:$F,6,FALSE)="","",VLOOKUP($B:$B,'Spring ''26 CAWSE Product List'!$A:$F,6,FALSE))</f>
        <v/>
      </c>
      <c r="F1654" s="156"/>
    </row>
    <row r="1655" spans="1:6" x14ac:dyDescent="0.25">
      <c r="A1655" s="155">
        <v>16869625</v>
      </c>
      <c r="B1655" s="163" t="s">
        <v>511</v>
      </c>
      <c r="C1655" s="156" t="s">
        <v>512</v>
      </c>
      <c r="D1655" s="157">
        <v>170801</v>
      </c>
      <c r="E1655" s="123" t="str">
        <f>IF(VLOOKUP($B:$B,'Spring ''26 CAWSE Product List'!$A:$F,6,FALSE)="","",VLOOKUP($B:$B,'Spring ''26 CAWSE Product List'!$A:$F,6,FALSE))</f>
        <v/>
      </c>
      <c r="F1655" s="141"/>
    </row>
    <row r="1656" spans="1:6" x14ac:dyDescent="0.25">
      <c r="A1656" s="140">
        <v>30213681</v>
      </c>
      <c r="B1656" s="173">
        <v>9781339019123</v>
      </c>
      <c r="C1656" s="141" t="s">
        <v>523</v>
      </c>
      <c r="D1656" s="172">
        <v>170801</v>
      </c>
      <c r="E1656" s="123" t="str">
        <f>IF(VLOOKUP($B:$B,'Spring ''26 CAWSE Product List'!$A:$F,6,FALSE)="","",VLOOKUP($B:$B,'Spring ''26 CAWSE Product List'!$A:$F,6,FALSE))</f>
        <v/>
      </c>
      <c r="F1656" s="141"/>
    </row>
    <row r="1657" spans="1:6" x14ac:dyDescent="0.25">
      <c r="A1657" s="140">
        <v>92250437</v>
      </c>
      <c r="B1657" s="173">
        <v>9781546176831</v>
      </c>
      <c r="C1657" s="141" t="s">
        <v>524</v>
      </c>
      <c r="D1657" s="172">
        <v>170801</v>
      </c>
      <c r="E1657" s="123" t="str">
        <f>IF(VLOOKUP($B:$B,'Spring ''26 CAWSE Product List'!$A:$F,6,FALSE)="","",VLOOKUP($B:$B,'Spring ''26 CAWSE Product List'!$A:$F,6,FALSE))</f>
        <v/>
      </c>
      <c r="F1657" s="156"/>
    </row>
    <row r="1658" spans="1:6" x14ac:dyDescent="0.25">
      <c r="A1658" s="140">
        <v>65521326</v>
      </c>
      <c r="B1658" s="173">
        <v>9781546176855</v>
      </c>
      <c r="C1658" s="141" t="s">
        <v>525</v>
      </c>
      <c r="D1658" s="172">
        <v>170801</v>
      </c>
      <c r="E1658" s="123" t="str">
        <f>IF(VLOOKUP($B:$B,'Spring ''26 CAWSE Product List'!$A:$F,6,FALSE)="","",VLOOKUP($B:$B,'Spring ''26 CAWSE Product List'!$A:$F,6,FALSE))</f>
        <v/>
      </c>
      <c r="F1658" s="141"/>
    </row>
    <row r="1659" spans="1:6" x14ac:dyDescent="0.25">
      <c r="A1659" s="140">
        <v>16070255</v>
      </c>
      <c r="B1659" s="173" t="s">
        <v>685</v>
      </c>
      <c r="C1659" s="141" t="s">
        <v>686</v>
      </c>
      <c r="D1659" s="172">
        <v>170801</v>
      </c>
      <c r="E1659" s="123" t="str">
        <f>IF(VLOOKUP($B:$B,'Spring ''26 CAWSE Product List'!$A:$F,6,FALSE)="","",VLOOKUP($B:$B,'Spring ''26 CAWSE Product List'!$A:$F,6,FALSE))</f>
        <v/>
      </c>
      <c r="F1659" s="174"/>
    </row>
    <row r="1660" spans="1:6" x14ac:dyDescent="0.25">
      <c r="A1660" s="140">
        <v>16070255</v>
      </c>
      <c r="B1660" s="173" t="s">
        <v>687</v>
      </c>
      <c r="C1660" s="141" t="s">
        <v>688</v>
      </c>
      <c r="D1660" s="172">
        <v>170801</v>
      </c>
      <c r="E1660" s="123" t="str">
        <f>IF(VLOOKUP($B:$B,'Spring ''26 CAWSE Product List'!$A:$F,6,FALSE)="","",VLOOKUP($B:$B,'Spring ''26 CAWSE Product List'!$A:$F,6,FALSE))</f>
        <v/>
      </c>
      <c r="F1660" s="174"/>
    </row>
    <row r="1661" spans="1:6" x14ac:dyDescent="0.25">
      <c r="A1661" s="140">
        <v>16070255</v>
      </c>
      <c r="B1661" s="173" t="s">
        <v>689</v>
      </c>
      <c r="C1661" s="141" t="s">
        <v>690</v>
      </c>
      <c r="D1661" s="172">
        <v>170801</v>
      </c>
      <c r="E1661" s="123" t="str">
        <f>IF(VLOOKUP($B:$B,'Spring ''26 CAWSE Product List'!$A:$F,6,FALSE)="","",VLOOKUP($B:$B,'Spring ''26 CAWSE Product List'!$A:$F,6,FALSE))</f>
        <v/>
      </c>
      <c r="F1661" s="174"/>
    </row>
    <row r="1662" spans="1:6" x14ac:dyDescent="0.25">
      <c r="A1662" s="140">
        <v>36157920</v>
      </c>
      <c r="B1662" s="173">
        <v>9781546119326</v>
      </c>
      <c r="C1662" s="141" t="s">
        <v>370</v>
      </c>
      <c r="D1662" s="172">
        <v>170802</v>
      </c>
      <c r="E1662" s="123" t="str">
        <f>IF(VLOOKUP($B:$B,'Spring ''26 CAWSE Product List'!$A:$F,6,FALSE)="","",VLOOKUP($B:$B,'Spring ''26 CAWSE Product List'!$A:$F,6,FALSE))</f>
        <v/>
      </c>
      <c r="F1662" s="156"/>
    </row>
    <row r="1663" spans="1:6" x14ac:dyDescent="0.25">
      <c r="A1663" s="140">
        <v>29998852</v>
      </c>
      <c r="B1663" s="173">
        <v>9781805448839</v>
      </c>
      <c r="C1663" s="141" t="s">
        <v>381</v>
      </c>
      <c r="D1663" s="172">
        <v>170802</v>
      </c>
      <c r="E1663" s="123" t="str">
        <f>IF(VLOOKUP($B:$B,'Spring ''26 CAWSE Product List'!$A:$F,6,FALSE)="","",VLOOKUP($B:$B,'Spring ''26 CAWSE Product List'!$A:$F,6,FALSE))</f>
        <v/>
      </c>
      <c r="F1663" s="156"/>
    </row>
    <row r="1664" spans="1:6" x14ac:dyDescent="0.25">
      <c r="A1664" s="140">
        <v>93004228</v>
      </c>
      <c r="B1664" s="173">
        <v>9781546101321</v>
      </c>
      <c r="C1664" s="141" t="s">
        <v>384</v>
      </c>
      <c r="D1664" s="172">
        <v>170802</v>
      </c>
      <c r="E1664" s="123" t="str">
        <f>IF(VLOOKUP($B:$B,'Spring ''26 CAWSE Product List'!$A:$F,6,FALSE)="","",VLOOKUP($B:$B,'Spring ''26 CAWSE Product List'!$A:$F,6,FALSE))</f>
        <v/>
      </c>
      <c r="F1664" s="156"/>
    </row>
    <row r="1665" spans="1:6" x14ac:dyDescent="0.25">
      <c r="A1665" s="140">
        <v>33162911</v>
      </c>
      <c r="B1665" s="173">
        <v>9781546119296</v>
      </c>
      <c r="C1665" s="141" t="s">
        <v>387</v>
      </c>
      <c r="D1665" s="172">
        <v>170802</v>
      </c>
      <c r="E1665" s="123" t="str">
        <f>IF(VLOOKUP($B:$B,'Spring ''26 CAWSE Product List'!$A:$F,6,FALSE)="","",VLOOKUP($B:$B,'Spring ''26 CAWSE Product List'!$A:$F,6,FALSE))</f>
        <v/>
      </c>
      <c r="F1665" s="156"/>
    </row>
    <row r="1666" spans="1:6" x14ac:dyDescent="0.25">
      <c r="A1666" s="140">
        <v>94262181</v>
      </c>
      <c r="B1666" s="173">
        <v>9781546129103</v>
      </c>
      <c r="C1666" s="141" t="s">
        <v>513</v>
      </c>
      <c r="D1666" s="172">
        <v>170802</v>
      </c>
      <c r="E1666" s="123" t="str">
        <f>IF(VLOOKUP($B:$B,'Spring ''26 CAWSE Product List'!$A:$F,6,FALSE)="","",VLOOKUP($B:$B,'Spring ''26 CAWSE Product List'!$A:$F,6,FALSE))</f>
        <v/>
      </c>
      <c r="F1666" s="156"/>
    </row>
    <row r="1667" spans="1:6" x14ac:dyDescent="0.25">
      <c r="A1667" s="140">
        <v>18153936</v>
      </c>
      <c r="B1667" s="173">
        <v>9781546152354</v>
      </c>
      <c r="C1667" s="141" t="s">
        <v>514</v>
      </c>
      <c r="D1667" s="172">
        <v>170802</v>
      </c>
      <c r="E1667" s="123" t="str">
        <f>IF(VLOOKUP($B:$B,'Spring ''26 CAWSE Product List'!$A:$F,6,FALSE)="","",VLOOKUP($B:$B,'Spring ''26 CAWSE Product List'!$A:$F,6,FALSE))</f>
        <v/>
      </c>
      <c r="F1667" s="141"/>
    </row>
    <row r="1668" spans="1:6" x14ac:dyDescent="0.25">
      <c r="A1668" s="156">
        <v>23089641</v>
      </c>
      <c r="B1668" s="163">
        <v>9781546102649</v>
      </c>
      <c r="C1668" s="156" t="s">
        <v>576</v>
      </c>
      <c r="D1668" s="157">
        <v>170802</v>
      </c>
      <c r="E1668" s="123" t="str">
        <f>IF(VLOOKUP($B:$B,'Spring ''26 CAWSE Product List'!$A:$F,6,FALSE)="","",VLOOKUP($B:$B,'Spring ''26 CAWSE Product List'!$A:$F,6,FALSE))</f>
        <v/>
      </c>
      <c r="F1668" s="174"/>
    </row>
    <row r="1669" spans="1:6" x14ac:dyDescent="0.25">
      <c r="A1669" s="140">
        <v>22067080</v>
      </c>
      <c r="B1669" s="173">
        <v>9781546152279</v>
      </c>
      <c r="C1669" s="141" t="s">
        <v>368</v>
      </c>
      <c r="D1669" s="172">
        <v>170803</v>
      </c>
      <c r="E1669" s="123" t="str">
        <f>IF(VLOOKUP($B:$B,'Spring ''26 CAWSE Product List'!$A:$F,6,FALSE)="","",VLOOKUP($B:$B,'Spring ''26 CAWSE Product List'!$A:$F,6,FALSE))</f>
        <v/>
      </c>
      <c r="F1669" s="156"/>
    </row>
    <row r="1670" spans="1:6" x14ac:dyDescent="0.25">
      <c r="A1670" s="140">
        <v>98353017</v>
      </c>
      <c r="B1670" s="173">
        <v>9781546140290</v>
      </c>
      <c r="C1670" s="141" t="s">
        <v>385</v>
      </c>
      <c r="D1670" s="172">
        <v>170803</v>
      </c>
      <c r="E1670" s="123" t="str">
        <f>IF(VLOOKUP($B:$B,'Spring ''26 CAWSE Product List'!$A:$F,6,FALSE)="","",VLOOKUP($B:$B,'Spring ''26 CAWSE Product List'!$A:$F,6,FALSE))</f>
        <v/>
      </c>
      <c r="F1670" s="156"/>
    </row>
    <row r="1671" spans="1:6" x14ac:dyDescent="0.25">
      <c r="A1671" s="140">
        <v>22664279</v>
      </c>
      <c r="B1671" s="173" t="s">
        <v>442</v>
      </c>
      <c r="C1671" s="141" t="s">
        <v>443</v>
      </c>
      <c r="D1671" s="172">
        <v>170803</v>
      </c>
      <c r="E1671" s="123" t="str">
        <f>IF(VLOOKUP($B:$B,'Spring ''26 CAWSE Product List'!$A:$F,6,FALSE)="","",VLOOKUP($B:$B,'Spring ''26 CAWSE Product List'!$A:$F,6,FALSE))</f>
        <v/>
      </c>
      <c r="F1671" s="156"/>
    </row>
    <row r="1672" spans="1:6" x14ac:dyDescent="0.25">
      <c r="A1672" s="162">
        <v>17992749</v>
      </c>
      <c r="B1672" s="163" t="s">
        <v>568</v>
      </c>
      <c r="C1672" s="156" t="s">
        <v>569</v>
      </c>
      <c r="D1672" s="157">
        <v>170803</v>
      </c>
      <c r="E1672" s="123" t="str">
        <f>IF(VLOOKUP($B:$B,'Spring ''26 CAWSE Product List'!$A:$F,6,FALSE)="","",VLOOKUP($B:$B,'Spring ''26 CAWSE Product List'!$A:$F,6,FALSE))</f>
        <v/>
      </c>
      <c r="F1672" s="156"/>
    </row>
    <row r="1673" spans="1:6" x14ac:dyDescent="0.25">
      <c r="A1673" s="156">
        <v>17992749</v>
      </c>
      <c r="B1673" s="163" t="s">
        <v>570</v>
      </c>
      <c r="C1673" s="156" t="s">
        <v>571</v>
      </c>
      <c r="D1673" s="157">
        <v>170803</v>
      </c>
      <c r="E1673" s="123" t="str">
        <f>IF(VLOOKUP($B:$B,'Spring ''26 CAWSE Product List'!$A:$F,6,FALSE)="","",VLOOKUP($B:$B,'Spring ''26 CAWSE Product List'!$A:$F,6,FALSE))</f>
        <v/>
      </c>
      <c r="F1673" s="174"/>
    </row>
    <row r="1674" spans="1:6" x14ac:dyDescent="0.25">
      <c r="A1674" s="162">
        <v>17992749</v>
      </c>
      <c r="B1674" s="163" t="s">
        <v>572</v>
      </c>
      <c r="C1674" s="156" t="s">
        <v>573</v>
      </c>
      <c r="D1674" s="157">
        <v>170803</v>
      </c>
      <c r="E1674" s="123" t="str">
        <f>IF(VLOOKUP($B:$B,'Spring ''26 CAWSE Product List'!$A:$F,6,FALSE)="","",VLOOKUP($B:$B,'Spring ''26 CAWSE Product List'!$A:$F,6,FALSE))</f>
        <v/>
      </c>
      <c r="F1674" s="174"/>
    </row>
    <row r="1675" spans="1:6" x14ac:dyDescent="0.25">
      <c r="A1675" s="140">
        <v>17992749</v>
      </c>
      <c r="B1675" s="173" t="s">
        <v>574</v>
      </c>
      <c r="C1675" s="141" t="s">
        <v>575</v>
      </c>
      <c r="D1675" s="172">
        <v>170803</v>
      </c>
      <c r="E1675" s="123" t="str">
        <f>IF(VLOOKUP($B:$B,'Spring ''26 CAWSE Product List'!$A:$F,6,FALSE)="","",VLOOKUP($B:$B,'Spring ''26 CAWSE Product List'!$A:$F,6,FALSE))</f>
        <v/>
      </c>
      <c r="F1675" s="174"/>
    </row>
    <row r="1676" spans="1:6" x14ac:dyDescent="0.25">
      <c r="A1676" s="162">
        <v>36220255</v>
      </c>
      <c r="B1676" s="163" t="s">
        <v>681</v>
      </c>
      <c r="C1676" s="156" t="s">
        <v>682</v>
      </c>
      <c r="D1676" s="157">
        <v>170803</v>
      </c>
      <c r="E1676" s="123" t="str">
        <f>IF(VLOOKUP($B:$B,'Spring ''26 CAWSE Product List'!$A:$F,6,FALSE)="","",VLOOKUP($B:$B,'Spring ''26 CAWSE Product List'!$A:$F,6,FALSE))</f>
        <v/>
      </c>
      <c r="F1676" s="174"/>
    </row>
    <row r="1677" spans="1:6" x14ac:dyDescent="0.25">
      <c r="A1677" s="140">
        <v>36220255</v>
      </c>
      <c r="B1677" s="173" t="s">
        <v>683</v>
      </c>
      <c r="C1677" s="141" t="s">
        <v>684</v>
      </c>
      <c r="D1677" s="172">
        <v>170803</v>
      </c>
      <c r="E1677" s="123" t="str">
        <f>IF(VLOOKUP($B:$B,'Spring ''26 CAWSE Product List'!$A:$F,6,FALSE)="","",VLOOKUP($B:$B,'Spring ''26 CAWSE Product List'!$A:$F,6,FALSE))</f>
        <v/>
      </c>
      <c r="F1677" s="156"/>
    </row>
    <row r="1678" spans="1:6" x14ac:dyDescent="0.25">
      <c r="A1678" s="162">
        <v>43714853</v>
      </c>
      <c r="B1678" s="163">
        <v>9781546140283</v>
      </c>
      <c r="C1678" s="156" t="s">
        <v>731</v>
      </c>
      <c r="D1678" s="157">
        <v>170803</v>
      </c>
      <c r="E1678" s="123" t="str">
        <f>IF(VLOOKUP($B:$B,'Spring ''26 CAWSE Product List'!$A:$F,6,FALSE)="","",VLOOKUP($B:$B,'Spring ''26 CAWSE Product List'!$A:$F,6,FALSE))</f>
        <v/>
      </c>
      <c r="F1678" s="156"/>
    </row>
    <row r="1679" spans="1:6" x14ac:dyDescent="0.25">
      <c r="A1679" s="140">
        <v>31651342</v>
      </c>
      <c r="B1679" s="173">
        <v>9781546123262</v>
      </c>
      <c r="C1679" s="141" t="s">
        <v>777</v>
      </c>
      <c r="D1679" s="172">
        <v>170803</v>
      </c>
      <c r="E1679" s="123" t="str">
        <f>IF(VLOOKUP($B:$B,'Spring ''26 CAWSE Product List'!$A:$F,6,FALSE)="","",VLOOKUP($B:$B,'Spring ''26 CAWSE Product List'!$A:$F,6,FALSE))</f>
        <v/>
      </c>
      <c r="F1679" s="141"/>
    </row>
    <row r="1680" spans="1:6" x14ac:dyDescent="0.25">
      <c r="A1680" s="140">
        <v>32373028</v>
      </c>
      <c r="B1680" s="173" t="s">
        <v>329</v>
      </c>
      <c r="C1680" s="141" t="s">
        <v>330</v>
      </c>
      <c r="D1680" s="172" t="s">
        <v>805</v>
      </c>
      <c r="E1680" s="123" t="str">
        <f>IF(VLOOKUP($B:$B,'Spring ''26 CAWSE Product List'!$A:$F,6,FALSE)="","",VLOOKUP($B:$B,'Spring ''26 CAWSE Product List'!$A:$F,6,FALSE))</f>
        <v/>
      </c>
      <c r="F1680" s="156"/>
    </row>
    <row r="1681" spans="1:6" x14ac:dyDescent="0.25">
      <c r="A1681" s="140">
        <v>32373028</v>
      </c>
      <c r="B1681" s="173" t="s">
        <v>332</v>
      </c>
      <c r="C1681" s="141" t="s">
        <v>333</v>
      </c>
      <c r="D1681" s="172" t="s">
        <v>805</v>
      </c>
      <c r="E1681" s="123" t="str">
        <f>IF(VLOOKUP($B:$B,'Spring ''26 CAWSE Product List'!$A:$F,6,FALSE)="","",VLOOKUP($B:$B,'Spring ''26 CAWSE Product List'!$A:$F,6,FALSE))</f>
        <v/>
      </c>
      <c r="F1681" s="156"/>
    </row>
    <row r="1682" spans="1:6" x14ac:dyDescent="0.25">
      <c r="A1682" s="140">
        <v>32373028</v>
      </c>
      <c r="B1682" s="173" t="s">
        <v>334</v>
      </c>
      <c r="C1682" s="141" t="s">
        <v>335</v>
      </c>
      <c r="D1682" s="172" t="s">
        <v>805</v>
      </c>
      <c r="E1682" s="123" t="str">
        <f>IF(VLOOKUP($B:$B,'Spring ''26 CAWSE Product List'!$A:$F,6,FALSE)="","",VLOOKUP($B:$B,'Spring ''26 CAWSE Product List'!$A:$F,6,FALSE))</f>
        <v/>
      </c>
      <c r="F1682" s="156"/>
    </row>
    <row r="1683" spans="1:6" x14ac:dyDescent="0.25">
      <c r="A1683" s="140">
        <v>32373028</v>
      </c>
      <c r="B1683" s="173" t="s">
        <v>336</v>
      </c>
      <c r="C1683" s="141" t="s">
        <v>337</v>
      </c>
      <c r="D1683" s="172" t="s">
        <v>805</v>
      </c>
      <c r="E1683" s="123" t="str">
        <f>IF(VLOOKUP($B:$B,'Spring ''26 CAWSE Product List'!$A:$F,6,FALSE)="","",VLOOKUP($B:$B,'Spring ''26 CAWSE Product List'!$A:$F,6,FALSE))</f>
        <v/>
      </c>
      <c r="F1683" s="156"/>
    </row>
    <row r="1684" spans="1:6" x14ac:dyDescent="0.25">
      <c r="A1684" s="140">
        <v>32373028</v>
      </c>
      <c r="B1684" s="173" t="s">
        <v>338</v>
      </c>
      <c r="C1684" s="141" t="s">
        <v>339</v>
      </c>
      <c r="D1684" s="172" t="s">
        <v>805</v>
      </c>
      <c r="E1684" s="123" t="str">
        <f>IF(VLOOKUP($B:$B,'Spring ''26 CAWSE Product List'!$A:$F,6,FALSE)="","",VLOOKUP($B:$B,'Spring ''26 CAWSE Product List'!$A:$F,6,FALSE))</f>
        <v/>
      </c>
      <c r="F1684" s="156"/>
    </row>
    <row r="1685" spans="1:6" x14ac:dyDescent="0.25">
      <c r="A1685" s="140">
        <v>32373028</v>
      </c>
      <c r="B1685" s="173" t="s">
        <v>340</v>
      </c>
      <c r="C1685" s="141" t="s">
        <v>341</v>
      </c>
      <c r="D1685" s="172" t="s">
        <v>805</v>
      </c>
      <c r="E1685" s="123" t="str">
        <f>IF(VLOOKUP($B:$B,'Spring ''26 CAWSE Product List'!$A:$F,6,FALSE)="","",VLOOKUP($B:$B,'Spring ''26 CAWSE Product List'!$A:$F,6,FALSE))</f>
        <v/>
      </c>
      <c r="F1685" s="156"/>
    </row>
    <row r="1686" spans="1:6" x14ac:dyDescent="0.25">
      <c r="A1686" s="140">
        <v>32373028</v>
      </c>
      <c r="B1686" s="173" t="s">
        <v>342</v>
      </c>
      <c r="C1686" s="141" t="s">
        <v>343</v>
      </c>
      <c r="D1686" s="172" t="s">
        <v>805</v>
      </c>
      <c r="E1686" s="123" t="str">
        <f>IF(VLOOKUP($B:$B,'Spring ''26 CAWSE Product List'!$A:$F,6,FALSE)="","",VLOOKUP($B:$B,'Spring ''26 CAWSE Product List'!$A:$F,6,FALSE))</f>
        <v/>
      </c>
      <c r="F1686" s="156"/>
    </row>
    <row r="1687" spans="1:6" x14ac:dyDescent="0.25">
      <c r="A1687" s="140">
        <v>32373028</v>
      </c>
      <c r="B1687" s="173" t="s">
        <v>344</v>
      </c>
      <c r="C1687" s="141" t="s">
        <v>345</v>
      </c>
      <c r="D1687" s="172" t="s">
        <v>805</v>
      </c>
      <c r="E1687" s="123" t="str">
        <f>IF(VLOOKUP($B:$B,'Spring ''26 CAWSE Product List'!$A:$F,6,FALSE)="","",VLOOKUP($B:$B,'Spring ''26 CAWSE Product List'!$A:$F,6,FALSE))</f>
        <v/>
      </c>
      <c r="F1687" s="156"/>
    </row>
    <row r="1688" spans="1:6" x14ac:dyDescent="0.25">
      <c r="A1688" s="140">
        <v>32373028</v>
      </c>
      <c r="B1688" s="173" t="s">
        <v>346</v>
      </c>
      <c r="C1688" s="141" t="s">
        <v>347</v>
      </c>
      <c r="D1688" s="172" t="s">
        <v>805</v>
      </c>
      <c r="E1688" s="123" t="str">
        <f>IF(VLOOKUP($B:$B,'Spring ''26 CAWSE Product List'!$A:$F,6,FALSE)="","",VLOOKUP($B:$B,'Spring ''26 CAWSE Product List'!$A:$F,6,FALSE))</f>
        <v/>
      </c>
      <c r="F1688" s="156"/>
    </row>
    <row r="1689" spans="1:6" x14ac:dyDescent="0.25">
      <c r="A1689" s="140">
        <v>32373028</v>
      </c>
      <c r="B1689" s="173" t="s">
        <v>348</v>
      </c>
      <c r="C1689" s="141" t="s">
        <v>349</v>
      </c>
      <c r="D1689" s="172" t="s">
        <v>805</v>
      </c>
      <c r="E1689" s="123" t="str">
        <f>IF(VLOOKUP($B:$B,'Spring ''26 CAWSE Product List'!$A:$F,6,FALSE)="","",VLOOKUP($B:$B,'Spring ''26 CAWSE Product List'!$A:$F,6,FALSE))</f>
        <v/>
      </c>
      <c r="F1689" s="156"/>
    </row>
    <row r="1690" spans="1:6" x14ac:dyDescent="0.25">
      <c r="A1690" s="140">
        <v>32373028</v>
      </c>
      <c r="B1690" s="173" t="s">
        <v>350</v>
      </c>
      <c r="C1690" s="141" t="s">
        <v>351</v>
      </c>
      <c r="D1690" s="172" t="s">
        <v>805</v>
      </c>
      <c r="E1690" s="123" t="str">
        <f>IF(VLOOKUP($B:$B,'Spring ''26 CAWSE Product List'!$A:$F,6,FALSE)="","",VLOOKUP($B:$B,'Spring ''26 CAWSE Product List'!$A:$F,6,FALSE))</f>
        <v/>
      </c>
      <c r="F1690" s="156"/>
    </row>
    <row r="1691" spans="1:6" x14ac:dyDescent="0.25">
      <c r="A1691" s="140">
        <v>32373028</v>
      </c>
      <c r="B1691" s="173" t="s">
        <v>352</v>
      </c>
      <c r="C1691" s="141" t="s">
        <v>353</v>
      </c>
      <c r="D1691" s="172" t="s">
        <v>805</v>
      </c>
      <c r="E1691" s="123" t="str">
        <f>IF(VLOOKUP($B:$B,'Spring ''26 CAWSE Product List'!$A:$F,6,FALSE)="","",VLOOKUP($B:$B,'Spring ''26 CAWSE Product List'!$A:$F,6,FALSE))</f>
        <v/>
      </c>
      <c r="F1691" s="156"/>
    </row>
    <row r="1692" spans="1:6" x14ac:dyDescent="0.25">
      <c r="A1692" s="140">
        <v>32373028</v>
      </c>
      <c r="B1692" s="173" t="s">
        <v>354</v>
      </c>
      <c r="C1692" s="141" t="s">
        <v>355</v>
      </c>
      <c r="D1692" s="172" t="s">
        <v>805</v>
      </c>
      <c r="E1692" s="123" t="str">
        <f>IF(VLOOKUP($B:$B,'Spring ''26 CAWSE Product List'!$A:$F,6,FALSE)="","",VLOOKUP($B:$B,'Spring ''26 CAWSE Product List'!$A:$F,6,FALSE))</f>
        <v/>
      </c>
      <c r="F1692" s="156"/>
    </row>
    <row r="1693" spans="1:6" x14ac:dyDescent="0.25">
      <c r="A1693" s="140">
        <v>32373028</v>
      </c>
      <c r="B1693" s="173" t="s">
        <v>356</v>
      </c>
      <c r="C1693" s="141" t="s">
        <v>357</v>
      </c>
      <c r="D1693" s="172" t="s">
        <v>805</v>
      </c>
      <c r="E1693" s="123" t="str">
        <f>IF(VLOOKUP($B:$B,'Spring ''26 CAWSE Product List'!$A:$F,6,FALSE)="","",VLOOKUP($B:$B,'Spring ''26 CAWSE Product List'!$A:$F,6,FALSE))</f>
        <v/>
      </c>
      <c r="F1693" s="156"/>
    </row>
    <row r="1694" spans="1:6" x14ac:dyDescent="0.25">
      <c r="A1694" s="140">
        <v>32373028</v>
      </c>
      <c r="B1694" s="173" t="s">
        <v>358</v>
      </c>
      <c r="C1694" s="141" t="s">
        <v>359</v>
      </c>
      <c r="D1694" s="172" t="s">
        <v>805</v>
      </c>
      <c r="E1694" s="123" t="str">
        <f>IF(VLOOKUP($B:$B,'Spring ''26 CAWSE Product List'!$A:$F,6,FALSE)="","",VLOOKUP($B:$B,'Spring ''26 CAWSE Product List'!$A:$F,6,FALSE))</f>
        <v/>
      </c>
      <c r="F1694" s="156"/>
    </row>
    <row r="1695" spans="1:6" x14ac:dyDescent="0.25">
      <c r="A1695" s="140">
        <v>32373028</v>
      </c>
      <c r="B1695" s="173" t="s">
        <v>360</v>
      </c>
      <c r="C1695" s="141" t="s">
        <v>361</v>
      </c>
      <c r="D1695" s="172" t="s">
        <v>805</v>
      </c>
      <c r="E1695" s="123" t="str">
        <f>IF(VLOOKUP($B:$B,'Spring ''26 CAWSE Product List'!$A:$F,6,FALSE)="","",VLOOKUP($B:$B,'Spring ''26 CAWSE Product List'!$A:$F,6,FALSE))</f>
        <v/>
      </c>
      <c r="F1695" s="156"/>
    </row>
    <row r="1696" spans="1:6" x14ac:dyDescent="0.25">
      <c r="A1696" s="140">
        <v>32373028</v>
      </c>
      <c r="B1696" s="173" t="s">
        <v>362</v>
      </c>
      <c r="C1696" s="141" t="s">
        <v>363</v>
      </c>
      <c r="D1696" s="172" t="s">
        <v>805</v>
      </c>
      <c r="E1696" s="123" t="str">
        <f>IF(VLOOKUP($B:$B,'Spring ''26 CAWSE Product List'!$A:$F,6,FALSE)="","",VLOOKUP($B:$B,'Spring ''26 CAWSE Product List'!$A:$F,6,FALSE))</f>
        <v/>
      </c>
      <c r="F1696" s="156"/>
    </row>
    <row r="1697" spans="1:6" x14ac:dyDescent="0.25">
      <c r="A1697" s="140">
        <v>32373028</v>
      </c>
      <c r="B1697" s="173" t="s">
        <v>364</v>
      </c>
      <c r="C1697" s="141" t="s">
        <v>365</v>
      </c>
      <c r="D1697" s="172" t="s">
        <v>805</v>
      </c>
      <c r="E1697" s="123" t="str">
        <f>IF(VLOOKUP($B:$B,'Spring ''26 CAWSE Product List'!$A:$F,6,FALSE)="","",VLOOKUP($B:$B,'Spring ''26 CAWSE Product List'!$A:$F,6,FALSE))</f>
        <v/>
      </c>
      <c r="F1697" s="156"/>
    </row>
    <row r="1699" spans="1:6" x14ac:dyDescent="0.25">
      <c r="C1699" s="177" t="s">
        <v>66</v>
      </c>
      <c r="D1699" s="178"/>
      <c r="E1699" s="178"/>
    </row>
    <row r="1700" spans="1:6" x14ac:dyDescent="0.25">
      <c r="C1700" s="177"/>
      <c r="D1700" s="179"/>
      <c r="E1700" s="179"/>
    </row>
    <row r="1701" spans="1:6" x14ac:dyDescent="0.25">
      <c r="C1701" s="177" t="s">
        <v>5</v>
      </c>
      <c r="D1701" s="179" t="s">
        <v>67</v>
      </c>
      <c r="E1701" s="179" t="s">
        <v>68</v>
      </c>
    </row>
  </sheetData>
  <autoFilter ref="A6:F1697" xr:uid="{00000000-0009-0000-0000-000002000000}"/>
  <sortState xmlns:xlrd2="http://schemas.microsoft.com/office/spreadsheetml/2017/richdata2" ref="A45:F1697">
    <sortCondition ref="D45:D1697"/>
  </sortState>
  <mergeCells count="5">
    <mergeCell ref="A1:B1"/>
    <mergeCell ref="A2:B2"/>
    <mergeCell ref="E2:F2"/>
    <mergeCell ref="A3:B3"/>
    <mergeCell ref="D1:F1"/>
  </mergeCells>
  <phoneticPr fontId="18" type="noConversion"/>
  <dataValidations disablePrompts="1" count="1">
    <dataValidation allowBlank="1" showInputMessage="1" showErrorMessage="1" promptTitle="Do not modify!" prompt="This field calculates your total per title." sqref="D1197:D1204" xr:uid="{00000000-0002-0000-0200-000000000000}"/>
  </dataValidations>
  <pageMargins left="0.23622047244094499" right="0.23622047244094499" top="0.74803149606299202" bottom="0.55118110236220497" header="0.31496062992126" footer="0.31496062992126"/>
  <pageSetup scale="85" fitToHeight="0" orientation="portrait" r:id="rId1"/>
  <headerFooter>
    <oddHeader>&amp;C&amp;"-,Bold"&amp;22PICK SHEET</oddHead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F48"/>
  <sheetViews>
    <sheetView showGridLines="0" view="pageLayout" zoomScale="97" zoomScaleNormal="115" zoomScalePageLayoutView="97" workbookViewId="0">
      <selection activeCell="A14" sqref="A14:B14"/>
    </sheetView>
  </sheetViews>
  <sheetFormatPr defaultRowHeight="12.75" x14ac:dyDescent="0.2"/>
  <cols>
    <col min="1" max="1" width="12.28515625" style="14" customWidth="1"/>
    <col min="2" max="2" width="29.7109375" style="14" customWidth="1"/>
    <col min="3" max="3" width="9.140625" style="14" customWidth="1"/>
    <col min="4" max="4" width="11" style="14" customWidth="1"/>
    <col min="5" max="5" width="10.7109375" style="14" customWidth="1"/>
    <col min="6" max="6" width="15.5703125" style="14" customWidth="1"/>
    <col min="7" max="239" width="9.28515625" style="14"/>
    <col min="240" max="240" width="12.28515625" style="14" customWidth="1"/>
    <col min="241" max="241" width="29.7109375" style="14" customWidth="1"/>
    <col min="242" max="242" width="9.140625" style="14" customWidth="1"/>
    <col min="243" max="243" width="11" style="14" customWidth="1"/>
    <col min="244" max="244" width="10.7109375" style="14" customWidth="1"/>
    <col min="245" max="245" width="16" style="14" customWidth="1"/>
    <col min="246" max="259" width="9.140625" style="14" customWidth="1"/>
    <col min="260" max="495" width="9.28515625" style="14"/>
    <col min="496" max="496" width="12.28515625" style="14" customWidth="1"/>
    <col min="497" max="497" width="29.7109375" style="14" customWidth="1"/>
    <col min="498" max="498" width="9.140625" style="14" customWidth="1"/>
    <col min="499" max="499" width="11" style="14" customWidth="1"/>
    <col min="500" max="500" width="10.7109375" style="14" customWidth="1"/>
    <col min="501" max="501" width="16" style="14" customWidth="1"/>
    <col min="502" max="515" width="9.140625" style="14" customWidth="1"/>
    <col min="516" max="751" width="9.28515625" style="14"/>
    <col min="752" max="752" width="12.28515625" style="14" customWidth="1"/>
    <col min="753" max="753" width="29.7109375" style="14" customWidth="1"/>
    <col min="754" max="754" width="9.140625" style="14" customWidth="1"/>
    <col min="755" max="755" width="11" style="14" customWidth="1"/>
    <col min="756" max="756" width="10.7109375" style="14" customWidth="1"/>
    <col min="757" max="757" width="16" style="14" customWidth="1"/>
    <col min="758" max="771" width="9.140625" style="14" customWidth="1"/>
    <col min="772" max="1007" width="9.28515625" style="14"/>
    <col min="1008" max="1008" width="12.28515625" style="14" customWidth="1"/>
    <col min="1009" max="1009" width="29.7109375" style="14" customWidth="1"/>
    <col min="1010" max="1010" width="9.140625" style="14" customWidth="1"/>
    <col min="1011" max="1011" width="11" style="14" customWidth="1"/>
    <col min="1012" max="1012" width="10.7109375" style="14" customWidth="1"/>
    <col min="1013" max="1013" width="16" style="14" customWidth="1"/>
    <col min="1014" max="1027" width="9.140625" style="14" customWidth="1"/>
    <col min="1028" max="1263" width="9.28515625" style="14"/>
    <col min="1264" max="1264" width="12.28515625" style="14" customWidth="1"/>
    <col min="1265" max="1265" width="29.7109375" style="14" customWidth="1"/>
    <col min="1266" max="1266" width="9.140625" style="14" customWidth="1"/>
    <col min="1267" max="1267" width="11" style="14" customWidth="1"/>
    <col min="1268" max="1268" width="10.7109375" style="14" customWidth="1"/>
    <col min="1269" max="1269" width="16" style="14" customWidth="1"/>
    <col min="1270" max="1283" width="9.140625" style="14" customWidth="1"/>
    <col min="1284" max="1519" width="9.28515625" style="14"/>
    <col min="1520" max="1520" width="12.28515625" style="14" customWidth="1"/>
    <col min="1521" max="1521" width="29.7109375" style="14" customWidth="1"/>
    <col min="1522" max="1522" width="9.140625" style="14" customWidth="1"/>
    <col min="1523" max="1523" width="11" style="14" customWidth="1"/>
    <col min="1524" max="1524" width="10.7109375" style="14" customWidth="1"/>
    <col min="1525" max="1525" width="16" style="14" customWidth="1"/>
    <col min="1526" max="1539" width="9.140625" style="14" customWidth="1"/>
    <col min="1540" max="1775" width="9.28515625" style="14"/>
    <col min="1776" max="1776" width="12.28515625" style="14" customWidth="1"/>
    <col min="1777" max="1777" width="29.7109375" style="14" customWidth="1"/>
    <col min="1778" max="1778" width="9.140625" style="14" customWidth="1"/>
    <col min="1779" max="1779" width="11" style="14" customWidth="1"/>
    <col min="1780" max="1780" width="10.7109375" style="14" customWidth="1"/>
    <col min="1781" max="1781" width="16" style="14" customWidth="1"/>
    <col min="1782" max="1795" width="9.140625" style="14" customWidth="1"/>
    <col min="1796" max="2031" width="9.28515625" style="14"/>
    <col min="2032" max="2032" width="12.28515625" style="14" customWidth="1"/>
    <col min="2033" max="2033" width="29.7109375" style="14" customWidth="1"/>
    <col min="2034" max="2034" width="9.140625" style="14" customWidth="1"/>
    <col min="2035" max="2035" width="11" style="14" customWidth="1"/>
    <col min="2036" max="2036" width="10.7109375" style="14" customWidth="1"/>
    <col min="2037" max="2037" width="16" style="14" customWidth="1"/>
    <col min="2038" max="2051" width="9.140625" style="14" customWidth="1"/>
    <col min="2052" max="2287" width="9.28515625" style="14"/>
    <col min="2288" max="2288" width="12.28515625" style="14" customWidth="1"/>
    <col min="2289" max="2289" width="29.7109375" style="14" customWidth="1"/>
    <col min="2290" max="2290" width="9.140625" style="14" customWidth="1"/>
    <col min="2291" max="2291" width="11" style="14" customWidth="1"/>
    <col min="2292" max="2292" width="10.7109375" style="14" customWidth="1"/>
    <col min="2293" max="2293" width="16" style="14" customWidth="1"/>
    <col min="2294" max="2307" width="9.140625" style="14" customWidth="1"/>
    <col min="2308" max="2543" width="9.28515625" style="14"/>
    <col min="2544" max="2544" width="12.28515625" style="14" customWidth="1"/>
    <col min="2545" max="2545" width="29.7109375" style="14" customWidth="1"/>
    <col min="2546" max="2546" width="9.140625" style="14" customWidth="1"/>
    <col min="2547" max="2547" width="11" style="14" customWidth="1"/>
    <col min="2548" max="2548" width="10.7109375" style="14" customWidth="1"/>
    <col min="2549" max="2549" width="16" style="14" customWidth="1"/>
    <col min="2550" max="2563" width="9.140625" style="14" customWidth="1"/>
    <col min="2564" max="2799" width="9.28515625" style="14"/>
    <col min="2800" max="2800" width="12.28515625" style="14" customWidth="1"/>
    <col min="2801" max="2801" width="29.7109375" style="14" customWidth="1"/>
    <col min="2802" max="2802" width="9.140625" style="14" customWidth="1"/>
    <col min="2803" max="2803" width="11" style="14" customWidth="1"/>
    <col min="2804" max="2804" width="10.7109375" style="14" customWidth="1"/>
    <col min="2805" max="2805" width="16" style="14" customWidth="1"/>
    <col min="2806" max="2819" width="9.140625" style="14" customWidth="1"/>
    <col min="2820" max="3055" width="9.28515625" style="14"/>
    <col min="3056" max="3056" width="12.28515625" style="14" customWidth="1"/>
    <col min="3057" max="3057" width="29.7109375" style="14" customWidth="1"/>
    <col min="3058" max="3058" width="9.140625" style="14" customWidth="1"/>
    <col min="3059" max="3059" width="11" style="14" customWidth="1"/>
    <col min="3060" max="3060" width="10.7109375" style="14" customWidth="1"/>
    <col min="3061" max="3061" width="16" style="14" customWidth="1"/>
    <col min="3062" max="3075" width="9.140625" style="14" customWidth="1"/>
    <col min="3076" max="3311" width="9.28515625" style="14"/>
    <col min="3312" max="3312" width="12.28515625" style="14" customWidth="1"/>
    <col min="3313" max="3313" width="29.7109375" style="14" customWidth="1"/>
    <col min="3314" max="3314" width="9.140625" style="14" customWidth="1"/>
    <col min="3315" max="3315" width="11" style="14" customWidth="1"/>
    <col min="3316" max="3316" width="10.7109375" style="14" customWidth="1"/>
    <col min="3317" max="3317" width="16" style="14" customWidth="1"/>
    <col min="3318" max="3331" width="9.140625" style="14" customWidth="1"/>
    <col min="3332" max="3567" width="9.28515625" style="14"/>
    <col min="3568" max="3568" width="12.28515625" style="14" customWidth="1"/>
    <col min="3569" max="3569" width="29.7109375" style="14" customWidth="1"/>
    <col min="3570" max="3570" width="9.140625" style="14" customWidth="1"/>
    <col min="3571" max="3571" width="11" style="14" customWidth="1"/>
    <col min="3572" max="3572" width="10.7109375" style="14" customWidth="1"/>
    <col min="3573" max="3573" width="16" style="14" customWidth="1"/>
    <col min="3574" max="3587" width="9.140625" style="14" customWidth="1"/>
    <col min="3588" max="3823" width="9.28515625" style="14"/>
    <col min="3824" max="3824" width="12.28515625" style="14" customWidth="1"/>
    <col min="3825" max="3825" width="29.7109375" style="14" customWidth="1"/>
    <col min="3826" max="3826" width="9.140625" style="14" customWidth="1"/>
    <col min="3827" max="3827" width="11" style="14" customWidth="1"/>
    <col min="3828" max="3828" width="10.7109375" style="14" customWidth="1"/>
    <col min="3829" max="3829" width="16" style="14" customWidth="1"/>
    <col min="3830" max="3843" width="9.140625" style="14" customWidth="1"/>
    <col min="3844" max="4079" width="9.28515625" style="14"/>
    <col min="4080" max="4080" width="12.28515625" style="14" customWidth="1"/>
    <col min="4081" max="4081" width="29.7109375" style="14" customWidth="1"/>
    <col min="4082" max="4082" width="9.140625" style="14" customWidth="1"/>
    <col min="4083" max="4083" width="11" style="14" customWidth="1"/>
    <col min="4084" max="4084" width="10.7109375" style="14" customWidth="1"/>
    <col min="4085" max="4085" width="16" style="14" customWidth="1"/>
    <col min="4086" max="4099" width="9.140625" style="14" customWidth="1"/>
    <col min="4100" max="4335" width="9.28515625" style="14"/>
    <col min="4336" max="4336" width="12.28515625" style="14" customWidth="1"/>
    <col min="4337" max="4337" width="29.7109375" style="14" customWidth="1"/>
    <col min="4338" max="4338" width="9.140625" style="14" customWidth="1"/>
    <col min="4339" max="4339" width="11" style="14" customWidth="1"/>
    <col min="4340" max="4340" width="10.7109375" style="14" customWidth="1"/>
    <col min="4341" max="4341" width="16" style="14" customWidth="1"/>
    <col min="4342" max="4355" width="9.140625" style="14" customWidth="1"/>
    <col min="4356" max="4591" width="9.28515625" style="14"/>
    <col min="4592" max="4592" width="12.28515625" style="14" customWidth="1"/>
    <col min="4593" max="4593" width="29.7109375" style="14" customWidth="1"/>
    <col min="4594" max="4594" width="9.140625" style="14" customWidth="1"/>
    <col min="4595" max="4595" width="11" style="14" customWidth="1"/>
    <col min="4596" max="4596" width="10.7109375" style="14" customWidth="1"/>
    <col min="4597" max="4597" width="16" style="14" customWidth="1"/>
    <col min="4598" max="4611" width="9.140625" style="14" customWidth="1"/>
    <col min="4612" max="4847" width="9.28515625" style="14"/>
    <col min="4848" max="4848" width="12.28515625" style="14" customWidth="1"/>
    <col min="4849" max="4849" width="29.7109375" style="14" customWidth="1"/>
    <col min="4850" max="4850" width="9.140625" style="14" customWidth="1"/>
    <col min="4851" max="4851" width="11" style="14" customWidth="1"/>
    <col min="4852" max="4852" width="10.7109375" style="14" customWidth="1"/>
    <col min="4853" max="4853" width="16" style="14" customWidth="1"/>
    <col min="4854" max="4867" width="9.140625" style="14" customWidth="1"/>
    <col min="4868" max="5103" width="9.28515625" style="14"/>
    <col min="5104" max="5104" width="12.28515625" style="14" customWidth="1"/>
    <col min="5105" max="5105" width="29.7109375" style="14" customWidth="1"/>
    <col min="5106" max="5106" width="9.140625" style="14" customWidth="1"/>
    <col min="5107" max="5107" width="11" style="14" customWidth="1"/>
    <col min="5108" max="5108" width="10.7109375" style="14" customWidth="1"/>
    <col min="5109" max="5109" width="16" style="14" customWidth="1"/>
    <col min="5110" max="5123" width="9.140625" style="14" customWidth="1"/>
    <col min="5124" max="5359" width="9.28515625" style="14"/>
    <col min="5360" max="5360" width="12.28515625" style="14" customWidth="1"/>
    <col min="5361" max="5361" width="29.7109375" style="14" customWidth="1"/>
    <col min="5362" max="5362" width="9.140625" style="14" customWidth="1"/>
    <col min="5363" max="5363" width="11" style="14" customWidth="1"/>
    <col min="5364" max="5364" width="10.7109375" style="14" customWidth="1"/>
    <col min="5365" max="5365" width="16" style="14" customWidth="1"/>
    <col min="5366" max="5379" width="9.140625" style="14" customWidth="1"/>
    <col min="5380" max="5615" width="9.28515625" style="14"/>
    <col min="5616" max="5616" width="12.28515625" style="14" customWidth="1"/>
    <col min="5617" max="5617" width="29.7109375" style="14" customWidth="1"/>
    <col min="5618" max="5618" width="9.140625" style="14" customWidth="1"/>
    <col min="5619" max="5619" width="11" style="14" customWidth="1"/>
    <col min="5620" max="5620" width="10.7109375" style="14" customWidth="1"/>
    <col min="5621" max="5621" width="16" style="14" customWidth="1"/>
    <col min="5622" max="5635" width="9.140625" style="14" customWidth="1"/>
    <col min="5636" max="5871" width="9.28515625" style="14"/>
    <col min="5872" max="5872" width="12.28515625" style="14" customWidth="1"/>
    <col min="5873" max="5873" width="29.7109375" style="14" customWidth="1"/>
    <col min="5874" max="5874" width="9.140625" style="14" customWidth="1"/>
    <col min="5875" max="5875" width="11" style="14" customWidth="1"/>
    <col min="5876" max="5876" width="10.7109375" style="14" customWidth="1"/>
    <col min="5877" max="5877" width="16" style="14" customWidth="1"/>
    <col min="5878" max="5891" width="9.140625" style="14" customWidth="1"/>
    <col min="5892" max="6127" width="9.28515625" style="14"/>
    <col min="6128" max="6128" width="12.28515625" style="14" customWidth="1"/>
    <col min="6129" max="6129" width="29.7109375" style="14" customWidth="1"/>
    <col min="6130" max="6130" width="9.140625" style="14" customWidth="1"/>
    <col min="6131" max="6131" width="11" style="14" customWidth="1"/>
    <col min="6132" max="6132" width="10.7109375" style="14" customWidth="1"/>
    <col min="6133" max="6133" width="16" style="14" customWidth="1"/>
    <col min="6134" max="6147" width="9.140625" style="14" customWidth="1"/>
    <col min="6148" max="6383" width="9.28515625" style="14"/>
    <col min="6384" max="6384" width="12.28515625" style="14" customWidth="1"/>
    <col min="6385" max="6385" width="29.7109375" style="14" customWidth="1"/>
    <col min="6386" max="6386" width="9.140625" style="14" customWidth="1"/>
    <col min="6387" max="6387" width="11" style="14" customWidth="1"/>
    <col min="6388" max="6388" width="10.7109375" style="14" customWidth="1"/>
    <col min="6389" max="6389" width="16" style="14" customWidth="1"/>
    <col min="6390" max="6403" width="9.140625" style="14" customWidth="1"/>
    <col min="6404" max="6639" width="9.28515625" style="14"/>
    <col min="6640" max="6640" width="12.28515625" style="14" customWidth="1"/>
    <col min="6641" max="6641" width="29.7109375" style="14" customWidth="1"/>
    <col min="6642" max="6642" width="9.140625" style="14" customWidth="1"/>
    <col min="6643" max="6643" width="11" style="14" customWidth="1"/>
    <col min="6644" max="6644" width="10.7109375" style="14" customWidth="1"/>
    <col min="6645" max="6645" width="16" style="14" customWidth="1"/>
    <col min="6646" max="6659" width="9.140625" style="14" customWidth="1"/>
    <col min="6660" max="6895" width="9.28515625" style="14"/>
    <col min="6896" max="6896" width="12.28515625" style="14" customWidth="1"/>
    <col min="6897" max="6897" width="29.7109375" style="14" customWidth="1"/>
    <col min="6898" max="6898" width="9.140625" style="14" customWidth="1"/>
    <col min="6899" max="6899" width="11" style="14" customWidth="1"/>
    <col min="6900" max="6900" width="10.7109375" style="14" customWidth="1"/>
    <col min="6901" max="6901" width="16" style="14" customWidth="1"/>
    <col min="6902" max="6915" width="9.140625" style="14" customWidth="1"/>
    <col min="6916" max="7151" width="9.28515625" style="14"/>
    <col min="7152" max="7152" width="12.28515625" style="14" customWidth="1"/>
    <col min="7153" max="7153" width="29.7109375" style="14" customWidth="1"/>
    <col min="7154" max="7154" width="9.140625" style="14" customWidth="1"/>
    <col min="7155" max="7155" width="11" style="14" customWidth="1"/>
    <col min="7156" max="7156" width="10.7109375" style="14" customWidth="1"/>
    <col min="7157" max="7157" width="16" style="14" customWidth="1"/>
    <col min="7158" max="7171" width="9.140625" style="14" customWidth="1"/>
    <col min="7172" max="7407" width="9.28515625" style="14"/>
    <col min="7408" max="7408" width="12.28515625" style="14" customWidth="1"/>
    <col min="7409" max="7409" width="29.7109375" style="14" customWidth="1"/>
    <col min="7410" max="7410" width="9.140625" style="14" customWidth="1"/>
    <col min="7411" max="7411" width="11" style="14" customWidth="1"/>
    <col min="7412" max="7412" width="10.7109375" style="14" customWidth="1"/>
    <col min="7413" max="7413" width="16" style="14" customWidth="1"/>
    <col min="7414" max="7427" width="9.140625" style="14" customWidth="1"/>
    <col min="7428" max="7663" width="9.28515625" style="14"/>
    <col min="7664" max="7664" width="12.28515625" style="14" customWidth="1"/>
    <col min="7665" max="7665" width="29.7109375" style="14" customWidth="1"/>
    <col min="7666" max="7666" width="9.140625" style="14" customWidth="1"/>
    <col min="7667" max="7667" width="11" style="14" customWidth="1"/>
    <col min="7668" max="7668" width="10.7109375" style="14" customWidth="1"/>
    <col min="7669" max="7669" width="16" style="14" customWidth="1"/>
    <col min="7670" max="7683" width="9.140625" style="14" customWidth="1"/>
    <col min="7684" max="7919" width="9.28515625" style="14"/>
    <col min="7920" max="7920" width="12.28515625" style="14" customWidth="1"/>
    <col min="7921" max="7921" width="29.7109375" style="14" customWidth="1"/>
    <col min="7922" max="7922" width="9.140625" style="14" customWidth="1"/>
    <col min="7923" max="7923" width="11" style="14" customWidth="1"/>
    <col min="7924" max="7924" width="10.7109375" style="14" customWidth="1"/>
    <col min="7925" max="7925" width="16" style="14" customWidth="1"/>
    <col min="7926" max="7939" width="9.140625" style="14" customWidth="1"/>
    <col min="7940" max="8175" width="9.28515625" style="14"/>
    <col min="8176" max="8176" width="12.28515625" style="14" customWidth="1"/>
    <col min="8177" max="8177" width="29.7109375" style="14" customWidth="1"/>
    <col min="8178" max="8178" width="9.140625" style="14" customWidth="1"/>
    <col min="8179" max="8179" width="11" style="14" customWidth="1"/>
    <col min="8180" max="8180" width="10.7109375" style="14" customWidth="1"/>
    <col min="8181" max="8181" width="16" style="14" customWidth="1"/>
    <col min="8182" max="8195" width="9.140625" style="14" customWidth="1"/>
    <col min="8196" max="8431" width="9.28515625" style="14"/>
    <col min="8432" max="8432" width="12.28515625" style="14" customWidth="1"/>
    <col min="8433" max="8433" width="29.7109375" style="14" customWidth="1"/>
    <col min="8434" max="8434" width="9.140625" style="14" customWidth="1"/>
    <col min="8435" max="8435" width="11" style="14" customWidth="1"/>
    <col min="8436" max="8436" width="10.7109375" style="14" customWidth="1"/>
    <col min="8437" max="8437" width="16" style="14" customWidth="1"/>
    <col min="8438" max="8451" width="9.140625" style="14" customWidth="1"/>
    <col min="8452" max="8687" width="9.28515625" style="14"/>
    <col min="8688" max="8688" width="12.28515625" style="14" customWidth="1"/>
    <col min="8689" max="8689" width="29.7109375" style="14" customWidth="1"/>
    <col min="8690" max="8690" width="9.140625" style="14" customWidth="1"/>
    <col min="8691" max="8691" width="11" style="14" customWidth="1"/>
    <col min="8692" max="8692" width="10.7109375" style="14" customWidth="1"/>
    <col min="8693" max="8693" width="16" style="14" customWidth="1"/>
    <col min="8694" max="8707" width="9.140625" style="14" customWidth="1"/>
    <col min="8708" max="8943" width="9.28515625" style="14"/>
    <col min="8944" max="8944" width="12.28515625" style="14" customWidth="1"/>
    <col min="8945" max="8945" width="29.7109375" style="14" customWidth="1"/>
    <col min="8946" max="8946" width="9.140625" style="14" customWidth="1"/>
    <col min="8947" max="8947" width="11" style="14" customWidth="1"/>
    <col min="8948" max="8948" width="10.7109375" style="14" customWidth="1"/>
    <col min="8949" max="8949" width="16" style="14" customWidth="1"/>
    <col min="8950" max="8963" width="9.140625" style="14" customWidth="1"/>
    <col min="8964" max="9199" width="9.28515625" style="14"/>
    <col min="9200" max="9200" width="12.28515625" style="14" customWidth="1"/>
    <col min="9201" max="9201" width="29.7109375" style="14" customWidth="1"/>
    <col min="9202" max="9202" width="9.140625" style="14" customWidth="1"/>
    <col min="9203" max="9203" width="11" style="14" customWidth="1"/>
    <col min="9204" max="9204" width="10.7109375" style="14" customWidth="1"/>
    <col min="9205" max="9205" width="16" style="14" customWidth="1"/>
    <col min="9206" max="9219" width="9.140625" style="14" customWidth="1"/>
    <col min="9220" max="9455" width="9.28515625" style="14"/>
    <col min="9456" max="9456" width="12.28515625" style="14" customWidth="1"/>
    <col min="9457" max="9457" width="29.7109375" style="14" customWidth="1"/>
    <col min="9458" max="9458" width="9.140625" style="14" customWidth="1"/>
    <col min="9459" max="9459" width="11" style="14" customWidth="1"/>
    <col min="9460" max="9460" width="10.7109375" style="14" customWidth="1"/>
    <col min="9461" max="9461" width="16" style="14" customWidth="1"/>
    <col min="9462" max="9475" width="9.140625" style="14" customWidth="1"/>
    <col min="9476" max="9711" width="9.28515625" style="14"/>
    <col min="9712" max="9712" width="12.28515625" style="14" customWidth="1"/>
    <col min="9713" max="9713" width="29.7109375" style="14" customWidth="1"/>
    <col min="9714" max="9714" width="9.140625" style="14" customWidth="1"/>
    <col min="9715" max="9715" width="11" style="14" customWidth="1"/>
    <col min="9716" max="9716" width="10.7109375" style="14" customWidth="1"/>
    <col min="9717" max="9717" width="16" style="14" customWidth="1"/>
    <col min="9718" max="9731" width="9.140625" style="14" customWidth="1"/>
    <col min="9732" max="9967" width="9.28515625" style="14"/>
    <col min="9968" max="9968" width="12.28515625" style="14" customWidth="1"/>
    <col min="9969" max="9969" width="29.7109375" style="14" customWidth="1"/>
    <col min="9970" max="9970" width="9.140625" style="14" customWidth="1"/>
    <col min="9971" max="9971" width="11" style="14" customWidth="1"/>
    <col min="9972" max="9972" width="10.7109375" style="14" customWidth="1"/>
    <col min="9973" max="9973" width="16" style="14" customWidth="1"/>
    <col min="9974" max="9987" width="9.140625" style="14" customWidth="1"/>
    <col min="9988" max="10223" width="9.28515625" style="14"/>
    <col min="10224" max="10224" width="12.28515625" style="14" customWidth="1"/>
    <col min="10225" max="10225" width="29.7109375" style="14" customWidth="1"/>
    <col min="10226" max="10226" width="9.140625" style="14" customWidth="1"/>
    <col min="10227" max="10227" width="11" style="14" customWidth="1"/>
    <col min="10228" max="10228" width="10.7109375" style="14" customWidth="1"/>
    <col min="10229" max="10229" width="16" style="14" customWidth="1"/>
    <col min="10230" max="10243" width="9.140625" style="14" customWidth="1"/>
    <col min="10244" max="10479" width="9.28515625" style="14"/>
    <col min="10480" max="10480" width="12.28515625" style="14" customWidth="1"/>
    <col min="10481" max="10481" width="29.7109375" style="14" customWidth="1"/>
    <col min="10482" max="10482" width="9.140625" style="14" customWidth="1"/>
    <col min="10483" max="10483" width="11" style="14" customWidth="1"/>
    <col min="10484" max="10484" width="10.7109375" style="14" customWidth="1"/>
    <col min="10485" max="10485" width="16" style="14" customWidth="1"/>
    <col min="10486" max="10499" width="9.140625" style="14" customWidth="1"/>
    <col min="10500" max="10735" width="9.28515625" style="14"/>
    <col min="10736" max="10736" width="12.28515625" style="14" customWidth="1"/>
    <col min="10737" max="10737" width="29.7109375" style="14" customWidth="1"/>
    <col min="10738" max="10738" width="9.140625" style="14" customWidth="1"/>
    <col min="10739" max="10739" width="11" style="14" customWidth="1"/>
    <col min="10740" max="10740" width="10.7109375" style="14" customWidth="1"/>
    <col min="10741" max="10741" width="16" style="14" customWidth="1"/>
    <col min="10742" max="10755" width="9.140625" style="14" customWidth="1"/>
    <col min="10756" max="10991" width="9.28515625" style="14"/>
    <col min="10992" max="10992" width="12.28515625" style="14" customWidth="1"/>
    <col min="10993" max="10993" width="29.7109375" style="14" customWidth="1"/>
    <col min="10994" max="10994" width="9.140625" style="14" customWidth="1"/>
    <col min="10995" max="10995" width="11" style="14" customWidth="1"/>
    <col min="10996" max="10996" width="10.7109375" style="14" customWidth="1"/>
    <col min="10997" max="10997" width="16" style="14" customWidth="1"/>
    <col min="10998" max="11011" width="9.140625" style="14" customWidth="1"/>
    <col min="11012" max="11247" width="9.28515625" style="14"/>
    <col min="11248" max="11248" width="12.28515625" style="14" customWidth="1"/>
    <col min="11249" max="11249" width="29.7109375" style="14" customWidth="1"/>
    <col min="11250" max="11250" width="9.140625" style="14" customWidth="1"/>
    <col min="11251" max="11251" width="11" style="14" customWidth="1"/>
    <col min="11252" max="11252" width="10.7109375" style="14" customWidth="1"/>
    <col min="11253" max="11253" width="16" style="14" customWidth="1"/>
    <col min="11254" max="11267" width="9.140625" style="14" customWidth="1"/>
    <col min="11268" max="11503" width="9.28515625" style="14"/>
    <col min="11504" max="11504" width="12.28515625" style="14" customWidth="1"/>
    <col min="11505" max="11505" width="29.7109375" style="14" customWidth="1"/>
    <col min="11506" max="11506" width="9.140625" style="14" customWidth="1"/>
    <col min="11507" max="11507" width="11" style="14" customWidth="1"/>
    <col min="11508" max="11508" width="10.7109375" style="14" customWidth="1"/>
    <col min="11509" max="11509" width="16" style="14" customWidth="1"/>
    <col min="11510" max="11523" width="9.140625" style="14" customWidth="1"/>
    <col min="11524" max="11759" width="9.28515625" style="14"/>
    <col min="11760" max="11760" width="12.28515625" style="14" customWidth="1"/>
    <col min="11761" max="11761" width="29.7109375" style="14" customWidth="1"/>
    <col min="11762" max="11762" width="9.140625" style="14" customWidth="1"/>
    <col min="11763" max="11763" width="11" style="14" customWidth="1"/>
    <col min="11764" max="11764" width="10.7109375" style="14" customWidth="1"/>
    <col min="11765" max="11765" width="16" style="14" customWidth="1"/>
    <col min="11766" max="11779" width="9.140625" style="14" customWidth="1"/>
    <col min="11780" max="12015" width="9.28515625" style="14"/>
    <col min="12016" max="12016" width="12.28515625" style="14" customWidth="1"/>
    <col min="12017" max="12017" width="29.7109375" style="14" customWidth="1"/>
    <col min="12018" max="12018" width="9.140625" style="14" customWidth="1"/>
    <col min="12019" max="12019" width="11" style="14" customWidth="1"/>
    <col min="12020" max="12020" width="10.7109375" style="14" customWidth="1"/>
    <col min="12021" max="12021" width="16" style="14" customWidth="1"/>
    <col min="12022" max="12035" width="9.140625" style="14" customWidth="1"/>
    <col min="12036" max="12271" width="9.28515625" style="14"/>
    <col min="12272" max="12272" width="12.28515625" style="14" customWidth="1"/>
    <col min="12273" max="12273" width="29.7109375" style="14" customWidth="1"/>
    <col min="12274" max="12274" width="9.140625" style="14" customWidth="1"/>
    <col min="12275" max="12275" width="11" style="14" customWidth="1"/>
    <col min="12276" max="12276" width="10.7109375" style="14" customWidth="1"/>
    <col min="12277" max="12277" width="16" style="14" customWidth="1"/>
    <col min="12278" max="12291" width="9.140625" style="14" customWidth="1"/>
    <col min="12292" max="12527" width="9.28515625" style="14"/>
    <col min="12528" max="12528" width="12.28515625" style="14" customWidth="1"/>
    <col min="12529" max="12529" width="29.7109375" style="14" customWidth="1"/>
    <col min="12530" max="12530" width="9.140625" style="14" customWidth="1"/>
    <col min="12531" max="12531" width="11" style="14" customWidth="1"/>
    <col min="12532" max="12532" width="10.7109375" style="14" customWidth="1"/>
    <col min="12533" max="12533" width="16" style="14" customWidth="1"/>
    <col min="12534" max="12547" width="9.140625" style="14" customWidth="1"/>
    <col min="12548" max="12783" width="9.28515625" style="14"/>
    <col min="12784" max="12784" width="12.28515625" style="14" customWidth="1"/>
    <col min="12785" max="12785" width="29.7109375" style="14" customWidth="1"/>
    <col min="12786" max="12786" width="9.140625" style="14" customWidth="1"/>
    <col min="12787" max="12787" width="11" style="14" customWidth="1"/>
    <col min="12788" max="12788" width="10.7109375" style="14" customWidth="1"/>
    <col min="12789" max="12789" width="16" style="14" customWidth="1"/>
    <col min="12790" max="12803" width="9.140625" style="14" customWidth="1"/>
    <col min="12804" max="13039" width="9.28515625" style="14"/>
    <col min="13040" max="13040" width="12.28515625" style="14" customWidth="1"/>
    <col min="13041" max="13041" width="29.7109375" style="14" customWidth="1"/>
    <col min="13042" max="13042" width="9.140625" style="14" customWidth="1"/>
    <col min="13043" max="13043" width="11" style="14" customWidth="1"/>
    <col min="13044" max="13044" width="10.7109375" style="14" customWidth="1"/>
    <col min="13045" max="13045" width="16" style="14" customWidth="1"/>
    <col min="13046" max="13059" width="9.140625" style="14" customWidth="1"/>
    <col min="13060" max="13295" width="9.28515625" style="14"/>
    <col min="13296" max="13296" width="12.28515625" style="14" customWidth="1"/>
    <col min="13297" max="13297" width="29.7109375" style="14" customWidth="1"/>
    <col min="13298" max="13298" width="9.140625" style="14" customWidth="1"/>
    <col min="13299" max="13299" width="11" style="14" customWidth="1"/>
    <col min="13300" max="13300" width="10.7109375" style="14" customWidth="1"/>
    <col min="13301" max="13301" width="16" style="14" customWidth="1"/>
    <col min="13302" max="13315" width="9.140625" style="14" customWidth="1"/>
    <col min="13316" max="13551" width="9.28515625" style="14"/>
    <col min="13552" max="13552" width="12.28515625" style="14" customWidth="1"/>
    <col min="13553" max="13553" width="29.7109375" style="14" customWidth="1"/>
    <col min="13554" max="13554" width="9.140625" style="14" customWidth="1"/>
    <col min="13555" max="13555" width="11" style="14" customWidth="1"/>
    <col min="13556" max="13556" width="10.7109375" style="14" customWidth="1"/>
    <col min="13557" max="13557" width="16" style="14" customWidth="1"/>
    <col min="13558" max="13571" width="9.140625" style="14" customWidth="1"/>
    <col min="13572" max="13807" width="9.28515625" style="14"/>
    <col min="13808" max="13808" width="12.28515625" style="14" customWidth="1"/>
    <col min="13809" max="13809" width="29.7109375" style="14" customWidth="1"/>
    <col min="13810" max="13810" width="9.140625" style="14" customWidth="1"/>
    <col min="13811" max="13811" width="11" style="14" customWidth="1"/>
    <col min="13812" max="13812" width="10.7109375" style="14" customWidth="1"/>
    <col min="13813" max="13813" width="16" style="14" customWidth="1"/>
    <col min="13814" max="13827" width="9.140625" style="14" customWidth="1"/>
    <col min="13828" max="14063" width="9.28515625" style="14"/>
    <col min="14064" max="14064" width="12.28515625" style="14" customWidth="1"/>
    <col min="14065" max="14065" width="29.7109375" style="14" customWidth="1"/>
    <col min="14066" max="14066" width="9.140625" style="14" customWidth="1"/>
    <col min="14067" max="14067" width="11" style="14" customWidth="1"/>
    <col min="14068" max="14068" width="10.7109375" style="14" customWidth="1"/>
    <col min="14069" max="14069" width="16" style="14" customWidth="1"/>
    <col min="14070" max="14083" width="9.140625" style="14" customWidth="1"/>
    <col min="14084" max="14319" width="9.28515625" style="14"/>
    <col min="14320" max="14320" width="12.28515625" style="14" customWidth="1"/>
    <col min="14321" max="14321" width="29.7109375" style="14" customWidth="1"/>
    <col min="14322" max="14322" width="9.140625" style="14" customWidth="1"/>
    <col min="14323" max="14323" width="11" style="14" customWidth="1"/>
    <col min="14324" max="14324" width="10.7109375" style="14" customWidth="1"/>
    <col min="14325" max="14325" width="16" style="14" customWidth="1"/>
    <col min="14326" max="14339" width="9.140625" style="14" customWidth="1"/>
    <col min="14340" max="14575" width="9.28515625" style="14"/>
    <col min="14576" max="14576" width="12.28515625" style="14" customWidth="1"/>
    <col min="14577" max="14577" width="29.7109375" style="14" customWidth="1"/>
    <col min="14578" max="14578" width="9.140625" style="14" customWidth="1"/>
    <col min="14579" max="14579" width="11" style="14" customWidth="1"/>
    <col min="14580" max="14580" width="10.7109375" style="14" customWidth="1"/>
    <col min="14581" max="14581" width="16" style="14" customWidth="1"/>
    <col min="14582" max="14595" width="9.140625" style="14" customWidth="1"/>
    <col min="14596" max="14831" width="9.28515625" style="14"/>
    <col min="14832" max="14832" width="12.28515625" style="14" customWidth="1"/>
    <col min="14833" max="14833" width="29.7109375" style="14" customWidth="1"/>
    <col min="14834" max="14834" width="9.140625" style="14" customWidth="1"/>
    <col min="14835" max="14835" width="11" style="14" customWidth="1"/>
    <col min="14836" max="14836" width="10.7109375" style="14" customWidth="1"/>
    <col min="14837" max="14837" width="16" style="14" customWidth="1"/>
    <col min="14838" max="14851" width="9.140625" style="14" customWidth="1"/>
    <col min="14852" max="15087" width="9.28515625" style="14"/>
    <col min="15088" max="15088" width="12.28515625" style="14" customWidth="1"/>
    <col min="15089" max="15089" width="29.7109375" style="14" customWidth="1"/>
    <col min="15090" max="15090" width="9.140625" style="14" customWidth="1"/>
    <col min="15091" max="15091" width="11" style="14" customWidth="1"/>
    <col min="15092" max="15092" width="10.7109375" style="14" customWidth="1"/>
    <col min="15093" max="15093" width="16" style="14" customWidth="1"/>
    <col min="15094" max="15107" width="9.140625" style="14" customWidth="1"/>
    <col min="15108" max="15343" width="9.28515625" style="14"/>
    <col min="15344" max="15344" width="12.28515625" style="14" customWidth="1"/>
    <col min="15345" max="15345" width="29.7109375" style="14" customWidth="1"/>
    <col min="15346" max="15346" width="9.140625" style="14" customWidth="1"/>
    <col min="15347" max="15347" width="11" style="14" customWidth="1"/>
    <col min="15348" max="15348" width="10.7109375" style="14" customWidth="1"/>
    <col min="15349" max="15349" width="16" style="14" customWidth="1"/>
    <col min="15350" max="15363" width="9.140625" style="14" customWidth="1"/>
    <col min="15364" max="15599" width="9.28515625" style="14"/>
    <col min="15600" max="15600" width="12.28515625" style="14" customWidth="1"/>
    <col min="15601" max="15601" width="29.7109375" style="14" customWidth="1"/>
    <col min="15602" max="15602" width="9.140625" style="14" customWidth="1"/>
    <col min="15603" max="15603" width="11" style="14" customWidth="1"/>
    <col min="15604" max="15604" width="10.7109375" style="14" customWidth="1"/>
    <col min="15605" max="15605" width="16" style="14" customWidth="1"/>
    <col min="15606" max="15619" width="9.140625" style="14" customWidth="1"/>
    <col min="15620" max="15855" width="9.28515625" style="14"/>
    <col min="15856" max="15856" width="12.28515625" style="14" customWidth="1"/>
    <col min="15857" max="15857" width="29.7109375" style="14" customWidth="1"/>
    <col min="15858" max="15858" width="9.140625" style="14" customWidth="1"/>
    <col min="15859" max="15859" width="11" style="14" customWidth="1"/>
    <col min="15860" max="15860" width="10.7109375" style="14" customWidth="1"/>
    <col min="15861" max="15861" width="16" style="14" customWidth="1"/>
    <col min="15862" max="15875" width="9.140625" style="14" customWidth="1"/>
    <col min="15876" max="16111" width="9.28515625" style="14"/>
    <col min="16112" max="16112" width="12.28515625" style="14" customWidth="1"/>
    <col min="16113" max="16113" width="29.7109375" style="14" customWidth="1"/>
    <col min="16114" max="16114" width="9.140625" style="14" customWidth="1"/>
    <col min="16115" max="16115" width="11" style="14" customWidth="1"/>
    <col min="16116" max="16116" width="10.7109375" style="14" customWidth="1"/>
    <col min="16117" max="16117" width="16" style="14" customWidth="1"/>
    <col min="16118" max="16131" width="9.140625" style="14" customWidth="1"/>
    <col min="16132" max="16367" width="9.28515625" style="14"/>
    <col min="16368" max="16384" width="9.28515625" style="14" customWidth="1"/>
  </cols>
  <sheetData>
    <row r="2" spans="1:6" ht="15.75" x14ac:dyDescent="0.25">
      <c r="A2" s="12"/>
      <c r="B2" s="12"/>
      <c r="C2" s="12"/>
      <c r="D2" s="13"/>
    </row>
    <row r="3" spans="1:6" x14ac:dyDescent="0.2">
      <c r="A3" s="473" t="s">
        <v>63</v>
      </c>
      <c r="B3" s="474"/>
      <c r="C3" s="474"/>
      <c r="D3" s="474"/>
      <c r="E3" s="474"/>
      <c r="F3" s="474"/>
    </row>
    <row r="4" spans="1:6" x14ac:dyDescent="0.2">
      <c r="A4" s="474"/>
      <c r="B4" s="474"/>
      <c r="C4" s="474"/>
      <c r="D4" s="474"/>
      <c r="E4" s="474"/>
      <c r="F4" s="474"/>
    </row>
    <row r="5" spans="1:6" ht="12.95" customHeight="1" x14ac:dyDescent="0.2">
      <c r="A5" s="476" t="str">
        <f>IF(OR(payment="Credit card (VISA/Mastercard/AMEX) / Carte de crédit (VISA/Mastercard/AMEX)", payment="Scholastic Dollars Redemption / Utilisez les dollars Scholastic"), "RECEIPT","INVOICE")</f>
        <v>INVOICE</v>
      </c>
      <c r="B5" s="477"/>
      <c r="C5" s="477"/>
      <c r="D5" s="477"/>
      <c r="E5" s="477"/>
      <c r="F5" s="477"/>
    </row>
    <row r="6" spans="1:6" ht="12.95" customHeight="1" x14ac:dyDescent="0.2">
      <c r="A6" s="477"/>
      <c r="B6" s="477"/>
      <c r="C6" s="477"/>
      <c r="D6" s="477"/>
      <c r="E6" s="477"/>
      <c r="F6" s="477"/>
    </row>
    <row r="8" spans="1:6" ht="17.45" customHeight="1" thickBot="1" x14ac:dyDescent="0.25">
      <c r="A8" s="15"/>
      <c r="B8" s="15"/>
      <c r="C8" s="15" t="s">
        <v>19</v>
      </c>
      <c r="D8" s="15"/>
      <c r="E8" s="15"/>
      <c r="F8" s="15"/>
    </row>
    <row r="9" spans="1:6" ht="8.4499999999999993" customHeight="1" thickTop="1" x14ac:dyDescent="0.2">
      <c r="A9" s="16"/>
      <c r="B9" s="17"/>
      <c r="C9" s="17"/>
      <c r="D9" s="17"/>
      <c r="E9" s="17"/>
      <c r="F9" s="18"/>
    </row>
    <row r="10" spans="1:6" ht="15.75" customHeight="1" x14ac:dyDescent="0.2">
      <c r="A10" s="101"/>
      <c r="E10" s="22" t="s">
        <v>20</v>
      </c>
      <c r="F10" s="110">
        <f ca="1">TODAY()</f>
        <v>46105</v>
      </c>
    </row>
    <row r="11" spans="1:6" ht="15.75" customHeight="1" x14ac:dyDescent="0.2">
      <c r="A11" s="478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(VISA/Mastercard/AMEX)",payment="Scholastic Dollars Redemption / Utilisez les dollars Scholastic",payment="Invoice School / Facturer à l'école",payment="Invoice School using Purchase Order / Facturer à l'école avec un bon de commande"),school_name,"Need School Board Name")))</f>
        <v/>
      </c>
      <c r="B11" s="479"/>
      <c r="D11" s="19"/>
      <c r="E11" s="22" t="s">
        <v>19</v>
      </c>
      <c r="F11" s="93"/>
    </row>
    <row r="12" spans="1:6" ht="15.75" customHeight="1" x14ac:dyDescent="0.25">
      <c r="A12" s="118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(VISA/Mastercard/AMEX)",payment="Scholastic Dollars Redemption / Utilisez les dollars Scholastic",payment="Invoice School / Facturer à l'école",payment="Invoice School using Purchase Order / Facturer à l'école avec un bon de commande"),sch_add,"Need School Board Address")))</f>
        <v/>
      </c>
      <c r="B12" s="99"/>
      <c r="C12" s="20"/>
      <c r="D12" s="19"/>
      <c r="E12" s="145" t="str">
        <f>IF(OR(payment="Invoice School using Purchase Order / Facturer à l'école avec un bon de commande",payment="Invoice School Board using Purchase Order / Facturer au conseil scolaire avec un bon de commande"),"PO #:", "")</f>
        <v/>
      </c>
      <c r="F12" s="116"/>
    </row>
    <row r="13" spans="1:6" ht="15.75" customHeight="1" x14ac:dyDescent="0.25">
      <c r="A13" s="118" t="str">
        <f>IF(payment="&lt;Click here and use drop-down arrow to select&gt; / &lt;Cliquez ici et utilisez la flèche de menu déroulant pour faire un choix&gt;","",(CONCATENATE(IF(payment&lt;&gt;"Invoice School Board using Purchase Order / Facturer au conseil scolaire avec un bon de commande",sch_city,IF(payment="Invoice School Board using Purchase Order / Facturer au conseil scolaire avec un bon de commande","Need School Board city/town name, province and postal code",""))&amp;", "&amp;(IF(payment&lt;&gt;"Invoice School Board using Purchase Order / Facturer au conseil scolaire avec un bon de commande",sch_prov,IF(payment="Invoice School Board using Purchase Order / Facturer au conseil scolaire avec un bon de commande",""))&amp;"  "&amp;IF(payment="Invoice School Board using Purchase Order / Facturer au conseil scolaire avec un bon de commande","",IF(sch_postcode="","",sch_postcode))))))</f>
        <v/>
      </c>
      <c r="B13" s="84"/>
      <c r="C13" s="19"/>
      <c r="D13" s="19"/>
      <c r="E13" s="22"/>
      <c r="F13" s="95"/>
    </row>
    <row r="14" spans="1:6" ht="15.75" x14ac:dyDescent="0.25">
      <c r="A14" s="482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(VISA/Mastercard/AMEX)",payment="Scholastic Dollars Redemption / Utilisez les dollars Scholastic",payment="Invoice School / Facturer à l'école",payment="Invoice School using Purchase Order / Facturer à l'école avec un bon de commande"),sch_phone,"Need School Board phone number?")))</f>
        <v/>
      </c>
      <c r="B14" s="483"/>
      <c r="C14" s="84"/>
      <c r="D14" s="19"/>
      <c r="E14" s="145" t="s">
        <v>21</v>
      </c>
      <c r="F14" s="94"/>
    </row>
    <row r="15" spans="1:6" ht="15" x14ac:dyDescent="0.2">
      <c r="A15" s="92" t="str">
        <f>IF(cust_email="","",cust_email)</f>
        <v/>
      </c>
      <c r="C15" s="19"/>
      <c r="D15" s="19"/>
      <c r="E15" s="22"/>
      <c r="F15" s="96"/>
    </row>
    <row r="16" spans="1:6" ht="15" x14ac:dyDescent="0.2">
      <c r="A16" s="101"/>
      <c r="B16" s="22"/>
      <c r="C16" s="22"/>
      <c r="D16" s="19"/>
      <c r="E16" s="22" t="s">
        <v>22</v>
      </c>
      <c r="F16" s="117" t="str">
        <f>IF(acct_num="","",acct_num)</f>
        <v/>
      </c>
    </row>
    <row r="17" spans="1:6" x14ac:dyDescent="0.2">
      <c r="A17" s="102"/>
      <c r="B17" s="19"/>
      <c r="C17" s="19"/>
      <c r="D17" s="19"/>
      <c r="F17" s="60"/>
    </row>
    <row r="18" spans="1:6" ht="23.25" customHeight="1" x14ac:dyDescent="0.25">
      <c r="A18" s="24"/>
      <c r="B18" s="25" t="s">
        <v>23</v>
      </c>
      <c r="C18" s="26"/>
      <c r="D18" s="27"/>
      <c r="E18" s="146"/>
      <c r="F18" s="28" t="s">
        <v>24</v>
      </c>
    </row>
    <row r="19" spans="1:6" ht="15.95" customHeight="1" x14ac:dyDescent="0.2">
      <c r="A19" s="29"/>
      <c r="B19" s="30"/>
      <c r="C19" s="30"/>
      <c r="D19" s="31"/>
      <c r="E19" s="147"/>
      <c r="F19" s="21"/>
    </row>
    <row r="20" spans="1:6" ht="15.95" customHeight="1" x14ac:dyDescent="0.2">
      <c r="A20" s="23"/>
      <c r="B20" s="19"/>
      <c r="C20" s="19"/>
      <c r="D20" s="32"/>
      <c r="E20" s="148"/>
      <c r="F20" s="33"/>
    </row>
    <row r="21" spans="1:6" ht="15.95" customHeight="1" x14ac:dyDescent="0.2">
      <c r="A21" s="23"/>
      <c r="B21" s="22" t="s">
        <v>25</v>
      </c>
      <c r="C21" s="114">
        <f>IF(chairperson="",customername,IF(customername="",chairperson,IF(AND(chairperson&lt;&gt;"",customername&lt;&gt;""),customername)))</f>
        <v>0</v>
      </c>
      <c r="D21" s="82"/>
      <c r="E21" s="149"/>
      <c r="F21" s="113" t="str">
        <f>IF(payment="Scholastic Dollars Redemption / Utilisez les dollars Scholastic",amount,discount)</f>
        <v/>
      </c>
    </row>
    <row r="22" spans="1:6" ht="15.95" customHeight="1" x14ac:dyDescent="0.25">
      <c r="A22" s="34"/>
      <c r="B22" s="83" t="s">
        <v>131</v>
      </c>
      <c r="C22" s="84"/>
      <c r="D22" s="85"/>
      <c r="E22" s="150"/>
      <c r="F22" s="86"/>
    </row>
    <row r="23" spans="1:6" ht="15.95" customHeight="1" x14ac:dyDescent="0.25">
      <c r="A23" s="23"/>
      <c r="B23" s="87"/>
      <c r="C23" s="22"/>
      <c r="D23" s="85"/>
      <c r="E23" s="151"/>
      <c r="F23" s="88"/>
    </row>
    <row r="24" spans="1:6" ht="15.95" customHeight="1" x14ac:dyDescent="0.25">
      <c r="A24" s="23"/>
      <c r="B24" s="104" t="s">
        <v>64</v>
      </c>
      <c r="D24" s="85"/>
      <c r="E24" s="152"/>
      <c r="F24" s="112">
        <f>shiphandle</f>
        <v>10</v>
      </c>
    </row>
    <row r="25" spans="1:6" ht="15.95" customHeight="1" x14ac:dyDescent="0.25">
      <c r="A25" s="23"/>
      <c r="D25" s="85"/>
      <c r="E25" s="152"/>
      <c r="F25" s="89"/>
    </row>
    <row r="26" spans="1:6" ht="15.95" customHeight="1" x14ac:dyDescent="0.25">
      <c r="A26" s="23"/>
      <c r="B26" s="22" t="s">
        <v>77</v>
      </c>
      <c r="C26" s="22"/>
      <c r="D26" s="85"/>
      <c r="E26" s="152"/>
      <c r="F26" s="89"/>
    </row>
    <row r="27" spans="1:6" ht="15.95" customHeight="1" x14ac:dyDescent="0.2">
      <c r="A27" s="23"/>
      <c r="B27" s="84" t="s">
        <v>42</v>
      </c>
      <c r="C27" s="154">
        <f>gst</f>
        <v>0.5</v>
      </c>
      <c r="D27" s="90"/>
      <c r="E27" s="152"/>
      <c r="F27" s="91"/>
    </row>
    <row r="28" spans="1:6" ht="15.75" thickBot="1" x14ac:dyDescent="0.25">
      <c r="A28" s="23"/>
      <c r="B28" s="22"/>
      <c r="C28" s="22"/>
      <c r="D28" s="85"/>
      <c r="E28" s="152"/>
      <c r="F28" s="91"/>
    </row>
    <row r="29" spans="1:6" ht="24" customHeight="1" thickBot="1" x14ac:dyDescent="0.3">
      <c r="A29" s="23"/>
      <c r="B29" s="22"/>
      <c r="C29" s="480" t="str">
        <f>IF(OR(payment="Credit card (VISA/Mastercard/AMEX) / Carte de crédit (VISA/Mastercard/AMEX)", payment="Rewards Redemption / Utiliser les récompenses en produits"), "TOTAL AMOUNT","TOTAL AMOUNT DUE")</f>
        <v>TOTAL AMOUNT DUE</v>
      </c>
      <c r="D29" s="480"/>
      <c r="E29" s="481"/>
      <c r="F29" s="115" t="str">
        <f>final_due</f>
        <v/>
      </c>
    </row>
    <row r="30" spans="1:6" x14ac:dyDescent="0.2">
      <c r="A30" s="23"/>
      <c r="B30" s="19"/>
      <c r="C30" s="19"/>
      <c r="D30" s="19"/>
      <c r="E30" s="19"/>
      <c r="F30" s="33"/>
    </row>
    <row r="31" spans="1:6" ht="13.5" thickBot="1" x14ac:dyDescent="0.25">
      <c r="A31" s="35"/>
      <c r="B31" s="36"/>
      <c r="C31" s="36"/>
      <c r="D31" s="36"/>
      <c r="E31" s="36"/>
      <c r="F31" s="37"/>
    </row>
    <row r="32" spans="1:6" ht="5.25" customHeight="1" thickTop="1" thickBot="1" x14ac:dyDescent="0.25">
      <c r="A32" s="38"/>
      <c r="B32" s="15"/>
      <c r="C32" s="15"/>
      <c r="D32" s="15"/>
      <c r="E32" s="153"/>
      <c r="F32" s="39"/>
    </row>
    <row r="33" spans="1:6" ht="13.5" thickTop="1" x14ac:dyDescent="0.2">
      <c r="F33" s="40"/>
    </row>
    <row r="34" spans="1:6" x14ac:dyDescent="0.2">
      <c r="A34" s="41" t="s">
        <v>107</v>
      </c>
      <c r="F34" s="40"/>
    </row>
    <row r="35" spans="1:6" x14ac:dyDescent="0.2">
      <c r="B35" s="41"/>
      <c r="F35" s="40"/>
    </row>
    <row r="36" spans="1:6" x14ac:dyDescent="0.2">
      <c r="A36" s="475"/>
      <c r="B36" s="475"/>
      <c r="C36" s="475"/>
      <c r="D36" s="475"/>
      <c r="E36" s="475"/>
      <c r="F36" s="475"/>
    </row>
    <row r="37" spans="1:6" x14ac:dyDescent="0.2">
      <c r="A37" s="475" t="s">
        <v>94</v>
      </c>
      <c r="B37" s="475"/>
      <c r="C37" s="475"/>
      <c r="D37" s="475"/>
      <c r="E37" s="475"/>
      <c r="F37" s="475"/>
    </row>
    <row r="38" spans="1:6" ht="15.75" x14ac:dyDescent="0.25">
      <c r="A38" s="43" t="s">
        <v>26</v>
      </c>
      <c r="B38" s="43"/>
      <c r="C38" s="42"/>
      <c r="D38" s="42"/>
      <c r="E38" s="42"/>
      <c r="F38" s="42"/>
    </row>
    <row r="39" spans="1:6" ht="15.75" x14ac:dyDescent="0.25">
      <c r="A39" s="43" t="s">
        <v>27</v>
      </c>
      <c r="B39" s="43"/>
      <c r="C39" s="42"/>
      <c r="D39" s="42"/>
      <c r="E39" s="42"/>
      <c r="F39" s="42"/>
    </row>
    <row r="40" spans="1:6" ht="15.75" x14ac:dyDescent="0.25">
      <c r="A40" s="43" t="s">
        <v>28</v>
      </c>
      <c r="B40" s="43"/>
      <c r="C40" s="42"/>
      <c r="D40" s="42"/>
      <c r="E40" s="42"/>
      <c r="F40" s="42"/>
    </row>
    <row r="41" spans="1:6" ht="15.75" x14ac:dyDescent="0.25">
      <c r="A41" s="43" t="s">
        <v>29</v>
      </c>
      <c r="B41" s="43"/>
      <c r="C41" s="42"/>
      <c r="D41" s="42"/>
      <c r="E41" s="42"/>
      <c r="F41" s="42"/>
    </row>
    <row r="42" spans="1:6" x14ac:dyDescent="0.2">
      <c r="A42" s="42"/>
      <c r="B42" s="42"/>
      <c r="C42" s="42"/>
      <c r="D42" s="42"/>
      <c r="E42" s="42"/>
      <c r="F42" s="42"/>
    </row>
    <row r="43" spans="1:6" ht="14.25" x14ac:dyDescent="0.2">
      <c r="A43" s="97" t="s">
        <v>103</v>
      </c>
      <c r="B43" s="97"/>
      <c r="C43" s="97"/>
      <c r="D43" s="44"/>
      <c r="E43" s="44"/>
      <c r="F43" s="44"/>
    </row>
    <row r="44" spans="1:6" ht="24.95" customHeight="1" x14ac:dyDescent="0.25">
      <c r="A44" s="98" t="s">
        <v>95</v>
      </c>
      <c r="B44" s="12"/>
      <c r="C44" s="12"/>
      <c r="E44" s="475"/>
      <c r="F44" s="475"/>
    </row>
    <row r="45" spans="1:6" ht="21" x14ac:dyDescent="0.35">
      <c r="A45" s="235" t="s">
        <v>102</v>
      </c>
      <c r="B45" s="13"/>
      <c r="C45" s="13"/>
    </row>
    <row r="46" spans="1:6" x14ac:dyDescent="0.2">
      <c r="A46" s="13"/>
      <c r="B46" s="13"/>
      <c r="C46" s="13"/>
    </row>
    <row r="47" spans="1:6" x14ac:dyDescent="0.2">
      <c r="A47" s="13"/>
      <c r="B47" s="13"/>
      <c r="C47" s="13"/>
    </row>
    <row r="48" spans="1:6" x14ac:dyDescent="0.2">
      <c r="A48" s="13"/>
      <c r="B48" s="13"/>
      <c r="C48" s="13"/>
    </row>
  </sheetData>
  <mergeCells count="8">
    <mergeCell ref="A3:F4"/>
    <mergeCell ref="A36:F36"/>
    <mergeCell ref="E44:F44"/>
    <mergeCell ref="A5:F6"/>
    <mergeCell ref="A11:B11"/>
    <mergeCell ref="C29:E29"/>
    <mergeCell ref="A14:B14"/>
    <mergeCell ref="A37:F37"/>
  </mergeCells>
  <hyperlinks>
    <hyperlink ref="A45" r:id="rId1" xr:uid="{D4F26CC0-CC3F-4DB8-B451-96B51EB9C3F1}"/>
  </hyperlinks>
  <printOptions horizontalCentered="1"/>
  <pageMargins left="0.74803149606299202" right="0.74803149606299202" top="0.74803149606299202" bottom="0.74803149606299202" header="0.31496062992126" footer="0.31496062992126"/>
  <pageSetup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15"/>
  <sheetViews>
    <sheetView workbookViewId="0">
      <selection activeCell="A15" sqref="A15"/>
    </sheetView>
  </sheetViews>
  <sheetFormatPr defaultRowHeight="15" x14ac:dyDescent="0.25"/>
  <cols>
    <col min="1" max="1" width="110.5703125" bestFit="1" customWidth="1"/>
  </cols>
  <sheetData>
    <row r="1" spans="1:1" x14ac:dyDescent="0.25">
      <c r="A1" t="s">
        <v>59</v>
      </c>
    </row>
    <row r="2" spans="1:1" x14ac:dyDescent="0.25">
      <c r="A2" t="s">
        <v>30</v>
      </c>
    </row>
    <row r="3" spans="1:1" x14ac:dyDescent="0.25">
      <c r="A3" t="s">
        <v>83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33</v>
      </c>
    </row>
    <row r="12" spans="1:1" x14ac:dyDescent="0.25">
      <c r="A12" t="s">
        <v>59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46</vt:i4>
      </vt:variant>
    </vt:vector>
  </HeadingPairs>
  <TitlesOfParts>
    <vt:vector size="51" baseType="lpstr">
      <vt:lpstr>Spring '26 CAWSE Product List</vt:lpstr>
      <vt:lpstr>Bundle Images</vt:lpstr>
      <vt:lpstr>Pick</vt:lpstr>
      <vt:lpstr>Invoice_Receipt</vt:lpstr>
      <vt:lpstr>drop-down lists</vt:lpstr>
      <vt:lpstr>acct_num</vt:lpstr>
      <vt:lpstr>ALBUM</vt:lpstr>
      <vt:lpstr>amount</vt:lpstr>
      <vt:lpstr>BAD_GUYS</vt:lpstr>
      <vt:lpstr>board_name</vt:lpstr>
      <vt:lpstr>branch</vt:lpstr>
      <vt:lpstr>bundles_ensembles</vt:lpstr>
      <vt:lpstr>chairperson</vt:lpstr>
      <vt:lpstr>cust_email</vt:lpstr>
      <vt:lpstr>cust_name</vt:lpstr>
      <vt:lpstr>cust_phone</vt:lpstr>
      <vt:lpstr>customername</vt:lpstr>
      <vt:lpstr>DEBUT</vt:lpstr>
      <vt:lpstr>delivery</vt:lpstr>
      <vt:lpstr>discount</vt:lpstr>
      <vt:lpstr>dogbreath</vt:lpstr>
      <vt:lpstr>era_game_control</vt:lpstr>
      <vt:lpstr>era_sharpener</vt:lpstr>
      <vt:lpstr>era_smart_phone</vt:lpstr>
      <vt:lpstr>final_due</vt:lpstr>
      <vt:lpstr>'Bundle Images'!game_control</vt:lpstr>
      <vt:lpstr>gst</vt:lpstr>
      <vt:lpstr>gstrate</vt:lpstr>
      <vt:lpstr>MIDDLE</vt:lpstr>
      <vt:lpstr>payment</vt:lpstr>
      <vt:lpstr>PIG</vt:lpstr>
      <vt:lpstr>po_num</vt:lpstr>
      <vt:lpstr>Pick!Print_Titles</vt:lpstr>
      <vt:lpstr>province</vt:lpstr>
      <vt:lpstr>purch_amt</vt:lpstr>
      <vt:lpstr>purch_ship</vt:lpstr>
      <vt:lpstr>READERS</vt:lpstr>
      <vt:lpstr>rewards</vt:lpstr>
      <vt:lpstr>ROMAN</vt:lpstr>
      <vt:lpstr>SAUTEZ</vt:lpstr>
      <vt:lpstr>sch_add</vt:lpstr>
      <vt:lpstr>sch_city</vt:lpstr>
      <vt:lpstr>sch_phone</vt:lpstr>
      <vt:lpstr>sch_postcode</vt:lpstr>
      <vt:lpstr>sch_prov</vt:lpstr>
      <vt:lpstr>school_name</vt:lpstr>
      <vt:lpstr>shiphandle</vt:lpstr>
      <vt:lpstr>subtotal</vt:lpstr>
      <vt:lpstr>taxrate</vt:lpstr>
      <vt:lpstr>THRILLER</vt:lpstr>
      <vt:lpstr>warehouse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DMaillet@scholastic.ca</dc:creator>
  <cp:lastModifiedBy>Dustin Maillet</cp:lastModifiedBy>
  <cp:lastPrinted>2025-11-12T14:33:30Z</cp:lastPrinted>
  <dcterms:created xsi:type="dcterms:W3CDTF">2015-11-26T20:19:26Z</dcterms:created>
  <dcterms:modified xsi:type="dcterms:W3CDTF">2026-03-24T14:50:31Z</dcterms:modified>
</cp:coreProperties>
</file>